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uayatA\Desktop\"/>
    </mc:Choice>
  </mc:AlternateContent>
  <bookViews>
    <workbookView xWindow="0" yWindow="0" windowWidth="25200" windowHeight="11250" firstSheet="1" activeTab="1"/>
  </bookViews>
  <sheets>
    <sheet name="Приложение 5" sheetId="2" state="hidden" r:id="rId1"/>
    <sheet name="производство тепла" sheetId="7" r:id="rId2"/>
    <sheet name="снабж. тепла" sheetId="8" r:id="rId3"/>
    <sheet name="ХПВ" sheetId="9" r:id="rId4"/>
    <sheet name="тех вода" sheetId="10" r:id="rId5"/>
    <sheet name="пром вода" sheetId="11" r:id="rId6"/>
    <sheet name="отвод " sheetId="12" r:id="rId7"/>
    <sheet name="Лист3" sheetId="5" state="hidden" r:id="rId8"/>
    <sheet name="Лист1" sheetId="6"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s>
  <definedNames>
    <definedName name="\0">#N/A</definedName>
    <definedName name="\A">#N/A</definedName>
    <definedName name="\a2">'[1]Cashflow Forecast Port'!$BV$5:$BV$5</definedName>
    <definedName name="\a3">'[2]Constr, Op &amp; Fin Assmp'!#REF!</definedName>
    <definedName name="\a4">'[2]Op Assmp'!#REF!</definedName>
    <definedName name="\a6">#REF!</definedName>
    <definedName name="\B">'[1]Cashflow Forecast Port'!$BV$20:$BV$20</definedName>
    <definedName name="\C">'[1]Cashflow Forecast Port'!$BV$18:$BV$18</definedName>
    <definedName name="\D">'[2]Constr, Op &amp; Fin Assmp'!#REF!</definedName>
    <definedName name="\E">'[1]Cashflow Forecast Port'!$CA$2:$CA$2</definedName>
    <definedName name="\F">'[2]Op Assmp'!#REF!</definedName>
    <definedName name="\G">'[2]Op Assmp'!#REF!</definedName>
    <definedName name="\H">'[2]Op Assmp'!#REF!</definedName>
    <definedName name="\I">'[1]Cashflow Forecast Port'!$BV$7:$BV$7</definedName>
    <definedName name="\J">'[2]Op Assmp'!#REF!</definedName>
    <definedName name="\K">'[2]Op Assmp'!#REF!</definedName>
    <definedName name="\L">'[2]Op Assmp'!#REF!</definedName>
    <definedName name="\M">'[1]Cashflow Forecast Port'!#REF!</definedName>
    <definedName name="\N">'[2]Op Assmp'!#REF!</definedName>
    <definedName name="\O">'[2]Op Assmp'!#REF!</definedName>
    <definedName name="\P">#N/A</definedName>
    <definedName name="\p2">'[1]Cashflow Forecast Port'!$BV$22:$BV$22</definedName>
    <definedName name="\p3">'[2]Constr, Op &amp; Fin Assmp'!$B$575:$B$575</definedName>
    <definedName name="\p4">'[2]Op Assmp'!#REF!</definedName>
    <definedName name="\p6">#REF!</definedName>
    <definedName name="\Q">'[2]Op Assmp'!#REF!</definedName>
    <definedName name="\R">'[1]Cashflow Forecast Port'!$BV$14:$BV$14</definedName>
    <definedName name="\S">'[2]Op Assmp'!#REF!</definedName>
    <definedName name="\X">#REF!</definedName>
    <definedName name="\Y">'[1]Cashflow Forecast Port'!#REF!</definedName>
    <definedName name="\Z">'[1]Cashflow Forecast Port'!$BX$21:$BX$21</definedName>
    <definedName name="\ъхзд">[3]ао!#REF!</definedName>
    <definedName name="_____________________________COS98" hidden="1">{#N/A,#N/A,FALSE,"Aging Summary";#N/A,#N/A,FALSE,"Ratio Analysis";#N/A,#N/A,FALSE,"Test 120 Day Accts";#N/A,#N/A,FALSE,"Tickmarks"}</definedName>
    <definedName name="_____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_____sal2" hidden="1">{"SALARIOS",#N/A,FALSE,"Hoja3";"SUELDOS EMPLEADOS",#N/A,FALSE,"Hoja4";"SUELDOS EJECUTIVOS",#N/A,FALSE,"Hoja5"}</definedName>
    <definedName name="____________________________COS98" hidden="1">{#N/A,#N/A,FALSE,"Aging Summary";#N/A,#N/A,FALSE,"Ratio Analysis";#N/A,#N/A,FALSE,"Test 120 Day Accts";#N/A,#N/A,FALSE,"Tickmarks"}</definedName>
    <definedName name="____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____sal2" hidden="1">{"SALARIOS",#N/A,FALSE,"Hoja3";"SUELDOS EMPLEADOS",#N/A,FALSE,"Hoja4";"SUELDOS EJECUTIVOS",#N/A,FALSE,"Hoja5"}</definedName>
    <definedName name="___________________________COS98" hidden="1">{#N/A,#N/A,FALSE,"Aging Summary";#N/A,#N/A,FALSE,"Ratio Analysis";#N/A,#N/A,FALSE,"Test 120 Day Accts";#N/A,#N/A,FALSE,"Tickmarks"}</definedName>
    <definedName name="___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___sal2" hidden="1">{"SALARIOS",#N/A,FALSE,"Hoja3";"SUELDOS EMPLEADOS",#N/A,FALSE,"Hoja4";"SUELDOS EJECUTIVOS",#N/A,FALSE,"Hoja5"}</definedName>
    <definedName name="__________________________COS98" hidden="1">{#N/A,#N/A,FALSE,"Aging Summary";#N/A,#N/A,FALSE,"Ratio Analysis";#N/A,#N/A,FALSE,"Test 120 Day Accts";#N/A,#N/A,FALSE,"Tickmarks"}</definedName>
    <definedName name="__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__sal2" hidden="1">{"SALARIOS",#N/A,FALSE,"Hoja3";"SUELDOS EMPLEADOS",#N/A,FALSE,"Hoja4";"SUELDOS EJECUTIVOS",#N/A,FALSE,"Hoja5"}</definedName>
    <definedName name="_________________________COS98" hidden="1">{#N/A,#N/A,FALSE,"Aging Summary";#N/A,#N/A,FALSE,"Ratio Analysis";#N/A,#N/A,FALSE,"Test 120 Day Accts";#N/A,#N/A,FALSE,"Tickmarks"}</definedName>
    <definedName name="_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_sal2" hidden="1">{"SALARIOS",#N/A,FALSE,"Hoja3";"SUELDOS EMPLEADOS",#N/A,FALSE,"Hoja4";"SUELDOS EJECUTIVOS",#N/A,FALSE,"Hoja5"}</definedName>
    <definedName name="________________________COS98" hidden="1">{#N/A,#N/A,FALSE,"Aging Summary";#N/A,#N/A,FALSE,"Ratio Analysis";#N/A,#N/A,FALSE,"Test 120 Day Accts";#N/A,#N/A,FALSE,"Tickmarks"}</definedName>
    <definedName name="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sal2" hidden="1">{"SALARIOS",#N/A,FALSE,"Hoja3";"SUELDOS EMPLEADOS",#N/A,FALSE,"Hoja4";"SUELDOS EJECUTIVOS",#N/A,FALSE,"Hoja5"}</definedName>
    <definedName name="_______________________COS98" hidden="1">{#N/A,#N/A,FALSE,"Aging Summary";#N/A,#N/A,FALSE,"Ratio Analysis";#N/A,#N/A,FALSE,"Test 120 Day Accts";#N/A,#N/A,FALSE,"Tickmarks"}</definedName>
    <definedName name="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sal2" hidden="1">{"SALARIOS",#N/A,FALSE,"Hoja3";"SUELDOS EMPLEADOS",#N/A,FALSE,"Hoja4";"SUELDOS EJECUTIVOS",#N/A,FALSE,"Hoja5"}</definedName>
    <definedName name="______________________COS98" hidden="1">{#N/A,#N/A,FALSE,"Aging Summary";#N/A,#N/A,FALSE,"Ratio Analysis";#N/A,#N/A,FALSE,"Test 120 Day Accts";#N/A,#N/A,FALSE,"Tickmarks"}</definedName>
    <definedName name="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sal2" hidden="1">{"SALARIOS",#N/A,FALSE,"Hoja3";"SUELDOS EMPLEADOS",#N/A,FALSE,"Hoja4";"SUELDOS EJECUTIVOS",#N/A,FALSE,"Hoja5"}</definedName>
    <definedName name="_____________________COS98" hidden="1">{#N/A,#N/A,FALSE,"Aging Summary";#N/A,#N/A,FALSE,"Ratio Analysis";#N/A,#N/A,FALSE,"Test 120 Day Accts";#N/A,#N/A,FALSE,"Tickmarks"}</definedName>
    <definedName name="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sal2" hidden="1">{"SALARIOS",#N/A,FALSE,"Hoja3";"SUELDOS EMPLEADOS",#N/A,FALSE,"Hoja4";"SUELDOS EJECUTIVOS",#N/A,FALSE,"Hoja5"}</definedName>
    <definedName name="____________________COS98" hidden="1">{#N/A,#N/A,FALSE,"Aging Summary";#N/A,#N/A,FALSE,"Ratio Analysis";#N/A,#N/A,FALSE,"Test 120 Day Accts";#N/A,#N/A,FALSE,"Tickmarks"}</definedName>
    <definedName name="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sal2" hidden="1">{"SALARIOS",#N/A,FALSE,"Hoja3";"SUELDOS EMPLEADOS",#N/A,FALSE,"Hoja4";"SUELDOS EJECUTIVOS",#N/A,FALSE,"Hoja5"}</definedName>
    <definedName name="___________________COS98" hidden="1">{#N/A,#N/A,FALSE,"Aging Summary";#N/A,#N/A,FALSE,"Ratio Analysis";#N/A,#N/A,FALSE,"Test 120 Day Accts";#N/A,#N/A,FALSE,"Tickmarks"}</definedName>
    <definedName name="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sal2" hidden="1">{"SALARIOS",#N/A,FALSE,"Hoja3";"SUELDOS EMPLEADOS",#N/A,FALSE,"Hoja4";"SUELDOS EJECUTIVOS",#N/A,FALSE,"Hoja5"}</definedName>
    <definedName name="__________________COS98" hidden="1">{#N/A,#N/A,FALSE,"Aging Summary";#N/A,#N/A,FALSE,"Ratio Analysis";#N/A,#N/A,FALSE,"Test 120 Day Accts";#N/A,#N/A,FALSE,"Tickmarks"}</definedName>
    <definedName name="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sal2" hidden="1">{"SALARIOS",#N/A,FALSE,"Hoja3";"SUELDOS EMPLEADOS",#N/A,FALSE,"Hoja4";"SUELDOS EJECUTIVOS",#N/A,FALSE,"Hoja5"}</definedName>
    <definedName name="_________________COS98" hidden="1">{#N/A,#N/A,FALSE,"Aging Summary";#N/A,#N/A,FALSE,"Ratio Analysis";#N/A,#N/A,FALSE,"Test 120 Day Accts";#N/A,#N/A,FALSE,"Tickmarks"}</definedName>
    <definedName name="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sal2" hidden="1">{"SALARIOS",#N/A,FALSE,"Hoja3";"SUELDOS EMPLEADOS",#N/A,FALSE,"Hoja4";"SUELDOS EJECUTIVOS",#N/A,FALSE,"Hoja5"}</definedName>
    <definedName name="________________COS98" hidden="1">{#N/A,#N/A,FALSE,"Aging Summary";#N/A,#N/A,FALSE,"Ratio Analysis";#N/A,#N/A,FALSE,"Test 120 Day Accts";#N/A,#N/A,FALSE,"Tickmarks"}</definedName>
    <definedName name="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sal2" hidden="1">{"SALARIOS",#N/A,FALSE,"Hoja3";"SUELDOS EMPLEADOS",#N/A,FALSE,"Hoja4";"SUELDOS EJECUTIVOS",#N/A,FALSE,"Hoja5"}</definedName>
    <definedName name="_______________COS98" hidden="1">{#N/A,#N/A,FALSE,"Aging Summary";#N/A,#N/A,FALSE,"Ratio Analysis";#N/A,#N/A,FALSE,"Test 120 Day Accts";#N/A,#N/A,FALSE,"Tickmarks"}</definedName>
    <definedName name="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sal2" hidden="1">{"SALARIOS",#N/A,FALSE,"Hoja3";"SUELDOS EMPLEADOS",#N/A,FALSE,"Hoja4";"SUELDOS EJECUTIVOS",#N/A,FALSE,"Hoja5"}</definedName>
    <definedName name="______________COS98" hidden="1">{#N/A,#N/A,FALSE,"Aging Summary";#N/A,#N/A,FALSE,"Ratio Analysis";#N/A,#N/A,FALSE,"Test 120 Day Accts";#N/A,#N/A,FALSE,"Tickmarks"}</definedName>
    <definedName name="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sal2" hidden="1">{"SALARIOS",#N/A,FALSE,"Hoja3";"SUELDOS EMPLEADOS",#N/A,FALSE,"Hoja4";"SUELDOS EJECUTIVOS",#N/A,FALSE,"Hoja5"}</definedName>
    <definedName name="_____________COS98" hidden="1">{#N/A,#N/A,FALSE,"Aging Summary";#N/A,#N/A,FALSE,"Ratio Analysis";#N/A,#N/A,FALSE,"Test 120 Day Accts";#N/A,#N/A,FALSE,"Tickmarks"}</definedName>
    <definedName name="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sal2" hidden="1">{"SALARIOS",#N/A,FALSE,"Hoja3";"SUELDOS EMPLEADOS",#N/A,FALSE,"Hoja4";"SUELDOS EJECUTIVOS",#N/A,FALSE,"Hoja5"}</definedName>
    <definedName name="____________COS98" hidden="1">{#N/A,#N/A,FALSE,"Aging Summary";#N/A,#N/A,FALSE,"Ratio Analysis";#N/A,#N/A,FALSE,"Test 120 Day Accts";#N/A,#N/A,FALSE,"Tickmarks"}</definedName>
    <definedName name="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sal2" hidden="1">{"SALARIOS",#N/A,FALSE,"Hoja3";"SUELDOS EMPLEADOS",#N/A,FALSE,"Hoja4";"SUELDOS EJECUTIVOS",#N/A,FALSE,"Hoja5"}</definedName>
    <definedName name="___________COS98" hidden="1">{#N/A,#N/A,FALSE,"Aging Summary";#N/A,#N/A,FALSE,"Ratio Analysis";#N/A,#N/A,FALSE,"Test 120 Day Accts";#N/A,#N/A,FALSE,"Tickmarks"}</definedName>
    <definedName name="___________ppp2">#N/A</definedName>
    <definedName name="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sal2" hidden="1">{"SALARIOS",#N/A,FALSE,"Hoja3";"SUELDOS EMPLEADOS",#N/A,FALSE,"Hoja4";"SUELDOS EJECUTIVOS",#N/A,FALSE,"Hoja5"}</definedName>
    <definedName name="__________A100000">#REF!</definedName>
    <definedName name="__________ala1">#REF!</definedName>
    <definedName name="__________COS98" hidden="1">{#N/A,#N/A,FALSE,"Aging Summary";#N/A,#N/A,FALSE,"Ratio Analysis";#N/A,#N/A,FALSE,"Test 120 Day Accts";#N/A,#N/A,FALSE,"Tickmarks"}</definedName>
    <definedName name="__________idc1">[2]Drawdown!#REF!</definedName>
    <definedName name="__________idc2">[2]Drawdown!#REF!</definedName>
    <definedName name="__________int1">'[2]Debt Service'!#REF!</definedName>
    <definedName name="__________int2">'[2]Debt Service'!#REF!</definedName>
    <definedName name="__________IPC84">#REF!</definedName>
    <definedName name="__________IRR1">#REF!</definedName>
    <definedName name="__________jan01">#REF!</definedName>
    <definedName name="__________KRD1">[4]Loans!#REF!</definedName>
    <definedName name="__________KRD2">[4]Loans!#REF!</definedName>
    <definedName name="__________MAL1">#REF!</definedName>
    <definedName name="__________new95">#REF!</definedName>
    <definedName name="__________NIL1">'[5]P&amp;L CCI Detail'!$T$54</definedName>
    <definedName name="__________NIL2">'[5]P&amp;L CCI Detail'!$T$61</definedName>
    <definedName name="__________NIL3">'[5]P&amp;L CCI Detail'!$T$76</definedName>
    <definedName name="__________NIL4">'[5]P&amp;L CCI Detail'!$T$84</definedName>
    <definedName name="__________NIL5">'[5]P&amp;L CCI Detail'!$T$94</definedName>
    <definedName name="__________NPV1">#REF!</definedName>
    <definedName name="__________PG1">'[1]Cashflow Forecast Port'!$B$1:$Z$33</definedName>
    <definedName name="__________PG13">#REF!</definedName>
    <definedName name="__________PG15">#REF!</definedName>
    <definedName name="__________PG3">'[1]Cashflow Forecast Port'!$B$42:$Z$71</definedName>
    <definedName name="__________PG4">#REF!</definedName>
    <definedName name="__________PG5">#REF!</definedName>
    <definedName name="__________PG9">#REF!</definedName>
    <definedName name="__________ppp2">#N/A</definedName>
    <definedName name="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sal2" hidden="1">{"SALARIOS",#N/A,FALSE,"Hoja3";"SUELDOS EMPLEADOS",#N/A,FALSE,"Hoja4";"SUELDOS EJECUTIVOS",#N/A,FALSE,"Hoja5"}</definedName>
    <definedName name="__________TAB2">#REF!</definedName>
    <definedName name="__________tax2">'[2]Tax &amp; Depreciation'!$102:$102</definedName>
    <definedName name="__________tax3">[2]Tax!$D$7:$AJ$79</definedName>
    <definedName name="_________A100000">#REF!</definedName>
    <definedName name="_________ala1">#REF!</definedName>
    <definedName name="_________COS98" hidden="1">{#N/A,#N/A,FALSE,"Aging Summary";#N/A,#N/A,FALSE,"Ratio Analysis";#N/A,#N/A,FALSE,"Test 120 Day Accts";#N/A,#N/A,FALSE,"Tickmarks"}</definedName>
    <definedName name="_________idc1">[2]Drawdown!#REF!</definedName>
    <definedName name="_________idc2">[2]Drawdown!#REF!</definedName>
    <definedName name="_________int1">'[2]Debt Service'!#REF!</definedName>
    <definedName name="_________int2">'[2]Debt Service'!#REF!</definedName>
    <definedName name="_________IPC84">#REF!</definedName>
    <definedName name="_________IRR1">#REF!</definedName>
    <definedName name="_________jan01">#REF!</definedName>
    <definedName name="_________KRD1">[4]Loans!#REF!</definedName>
    <definedName name="_________KRD2">[4]Loans!#REF!</definedName>
    <definedName name="_________MAL1">#REF!</definedName>
    <definedName name="_________new95">#REF!</definedName>
    <definedName name="_________NIL1">'[5]P&amp;L CCI Detail'!$T$54</definedName>
    <definedName name="_________NIL2">'[5]P&amp;L CCI Detail'!$T$61</definedName>
    <definedName name="_________NIL3">'[5]P&amp;L CCI Detail'!$T$76</definedName>
    <definedName name="_________NIL4">'[5]P&amp;L CCI Detail'!$T$84</definedName>
    <definedName name="_________NIL5">'[5]P&amp;L CCI Detail'!$T$94</definedName>
    <definedName name="_________NPV1">#REF!</definedName>
    <definedName name="_________PG1">'[1]Cashflow Forecast Port'!$B$1:$Z$33</definedName>
    <definedName name="_________PG13">#REF!</definedName>
    <definedName name="_________PG15">#REF!</definedName>
    <definedName name="_________PG3">'[1]Cashflow Forecast Port'!$B$42:$Z$71</definedName>
    <definedName name="_________PG4">#REF!</definedName>
    <definedName name="_________PG5">#REF!</definedName>
    <definedName name="_________PG9">#REF!</definedName>
    <definedName name="_________ppp2">#N/A</definedName>
    <definedName name="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sal2" hidden="1">{"SALARIOS",#N/A,FALSE,"Hoja3";"SUELDOS EMPLEADOS",#N/A,FALSE,"Hoja4";"SUELDOS EJECUTIVOS",#N/A,FALSE,"Hoja5"}</definedName>
    <definedName name="_________TAB2">#REF!</definedName>
    <definedName name="_________tax2">'[2]Tax &amp; Depreciation'!$102:$102</definedName>
    <definedName name="_________tax3">[2]Tax!$D$7:$AJ$79</definedName>
    <definedName name="________98CONSY">'[6]99 cons YTD'!#REF!</definedName>
    <definedName name="________A100000">#REF!</definedName>
    <definedName name="________a11">[7]ЯНВАРЬ!#REF!</definedName>
    <definedName name="________A70000">'[8]B-4'!#REF!</definedName>
    <definedName name="________A80000">'[8]B-4'!#REF!</definedName>
    <definedName name="________ala1">#REF!</definedName>
    <definedName name="________COS98" hidden="1">{#N/A,#N/A,FALSE,"Aging Summary";#N/A,#N/A,FALSE,"Ratio Analysis";#N/A,#N/A,FALSE,"Test 120 Day Accts";#N/A,#N/A,FALSE,"Tickmarks"}</definedName>
    <definedName name="________idc1">[2]Drawdown!#REF!</definedName>
    <definedName name="________idc2">[2]Drawdown!#REF!</definedName>
    <definedName name="________int1">'[2]Debt Service'!#REF!</definedName>
    <definedName name="________int2">'[2]Debt Service'!#REF!</definedName>
    <definedName name="________IPC84">#REF!</definedName>
    <definedName name="________IRR1">#REF!</definedName>
    <definedName name="________jan01">#REF!</definedName>
    <definedName name="________key2" hidden="1">#REF!</definedName>
    <definedName name="________KRD1">[4]Loans!#REF!</definedName>
    <definedName name="________KRD2">[4]Loans!#REF!</definedName>
    <definedName name="________lab1">'[9]Option 0'!$Q$9</definedName>
    <definedName name="________lab2">'[9]Option 0'!$Q$10</definedName>
    <definedName name="________MAL1">#REF!</definedName>
    <definedName name="________MF2">[10]PDC_Worksheet!$E$65</definedName>
    <definedName name="________n1">[11]Капзатраты!$D$1:$J$1</definedName>
    <definedName name="________new95">#REF!</definedName>
    <definedName name="________NIL1">'[5]P&amp;L CCI Detail'!$T$54</definedName>
    <definedName name="________NIL2">'[5]P&amp;L CCI Detail'!$T$61</definedName>
    <definedName name="________NIL3">'[5]P&amp;L CCI Detail'!$T$76</definedName>
    <definedName name="________NIL4">'[5]P&amp;L CCI Detail'!$T$84</definedName>
    <definedName name="________NIL5">'[5]P&amp;L CCI Detail'!$T$94</definedName>
    <definedName name="________NPV1">#REF!</definedName>
    <definedName name="________PG1">'[1]Cashflow Forecast Port'!$B$1:$Z$33</definedName>
    <definedName name="________PG13">#REF!</definedName>
    <definedName name="________PG15">#REF!</definedName>
    <definedName name="________PG3">'[1]Cashflow Forecast Port'!$B$42:$Z$71</definedName>
    <definedName name="________PG4">#REF!</definedName>
    <definedName name="________PG5">#REF!</definedName>
    <definedName name="________PG9">#REF!</definedName>
    <definedName name="________ppp2">#N/A</definedName>
    <definedName name="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sal2" hidden="1">{"SALARIOS",#N/A,FALSE,"Hoja3";"SUELDOS EMPLEADOS",#N/A,FALSE,"Hoja4";"SUELDOS EJECUTIVOS",#N/A,FALSE,"Hoja5"}</definedName>
    <definedName name="________sul1">#REF!</definedName>
    <definedName name="________TAB2">#REF!</definedName>
    <definedName name="________tax2">'[2]Tax &amp; Depreciation'!$102:$102</definedName>
    <definedName name="________tax3">[2]Tax!$D$7:$AJ$79</definedName>
    <definedName name="________USD2003">'[12]FX rates'!$B$3</definedName>
    <definedName name="________USD2004">'[12]FX rates'!$B$2</definedName>
    <definedName name="________А1">#REF!</definedName>
    <definedName name="_______98CONSY">'[6]99 cons YTD'!#REF!</definedName>
    <definedName name="_______A100000">#REF!</definedName>
    <definedName name="_______a11">[7]ЯНВАРЬ!#REF!</definedName>
    <definedName name="_______A70000">'[8]B-4'!#REF!</definedName>
    <definedName name="_______A80000">'[8]B-4'!#REF!</definedName>
    <definedName name="_______ala1">#REF!</definedName>
    <definedName name="_______COS98" hidden="1">{#N/A,#N/A,FALSE,"Aging Summary";#N/A,#N/A,FALSE,"Ratio Analysis";#N/A,#N/A,FALSE,"Test 120 Day Accts";#N/A,#N/A,FALSE,"Tickmarks"}</definedName>
    <definedName name="_______idc1">[2]Drawdown!#REF!</definedName>
    <definedName name="_______idc2">[2]Drawdown!#REF!</definedName>
    <definedName name="_______int1">'[2]Debt Service'!#REF!</definedName>
    <definedName name="_______int2">'[2]Debt Service'!#REF!</definedName>
    <definedName name="_______IPC84">#REF!</definedName>
    <definedName name="_______IRR1">#REF!</definedName>
    <definedName name="_______jan01">#REF!</definedName>
    <definedName name="_______key2" hidden="1">#REF!</definedName>
    <definedName name="_______KRD1">[13]Loans!#REF!</definedName>
    <definedName name="_______KRD2">[13]Loans!#REF!</definedName>
    <definedName name="_______MAL1">#REF!</definedName>
    <definedName name="_______new95">#REF!</definedName>
    <definedName name="_______NIL1">'[5]P&amp;L CCI Detail'!$T$54</definedName>
    <definedName name="_______NIL2">'[5]P&amp;L CCI Detail'!$T$61</definedName>
    <definedName name="_______NIL3">'[5]P&amp;L CCI Detail'!$T$76</definedName>
    <definedName name="_______NIL4">'[5]P&amp;L CCI Detail'!$T$84</definedName>
    <definedName name="_______NIL5">'[5]P&amp;L CCI Detail'!$T$94</definedName>
    <definedName name="_______NPV1">#REF!</definedName>
    <definedName name="_______PG1">'[1]Cashflow Forecast Port'!$B$1:$Z$33</definedName>
    <definedName name="_______PG13">#REF!</definedName>
    <definedName name="_______PG15">#REF!</definedName>
    <definedName name="_______PG3">'[1]Cashflow Forecast Port'!$B$42:$Z$71</definedName>
    <definedName name="_______PG4">#REF!</definedName>
    <definedName name="_______PG5">#REF!</definedName>
    <definedName name="_______PG9">#REF!</definedName>
    <definedName name="_______ppp2">#N/A</definedName>
    <definedName name="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sal2" hidden="1">{"SALARIOS",#N/A,FALSE,"Hoja3";"SUELDOS EMPLEADOS",#N/A,FALSE,"Hoja4";"SUELDOS EJECUTIVOS",#N/A,FALSE,"Hoja5"}</definedName>
    <definedName name="_______sul1">#REF!</definedName>
    <definedName name="_______TAB2">#REF!</definedName>
    <definedName name="_______tax2">'[2]Tax &amp; Depreciation'!$102:$102</definedName>
    <definedName name="_______tax3">[2]Tax!$D$7:$AJ$79</definedName>
    <definedName name="_______USD2003">'[12]FX rates'!$B$3</definedName>
    <definedName name="_______USD2004">'[12]FX rates'!$B$2</definedName>
    <definedName name="_______z1" hidden="1">{#N/A,#N/A,FALSE,"Supuestos";#N/A,#N/A,FALSE,"Totales";#N/A,#N/A,FALSE,"UTE TDF";#N/A,#N/A,FALSE,"C. AUSTRAL";#N/A,#N/A,FALSE,"L. ATRAVESADO";#N/A,#N/A,FALSE,"FERNANDEZ  ORO";#N/A,#N/A,FALSE,"PORTEZUELOS";#N/A,#N/A,FALSE,"25 MM";#N/A,#N/A,FALSE,"SAN ROQUE";#N/A,#N/A,FALSE,"A.  PICHANA"}</definedName>
    <definedName name="_______z2" hidden="1">{#N/A,#N/A,FALSE,"Supuestos";#N/A,#N/A,FALSE,"Totales";#N/A,#N/A,FALSE,"UTE TDF";#N/A,#N/A,FALSE,"C. AUSTRAL";#N/A,#N/A,FALSE,"L. ATRAVESADO";#N/A,#N/A,FALSE,"FERNANDEZ  ORO";#N/A,#N/A,FALSE,"PORTEZUELOS";#N/A,#N/A,FALSE,"25 MM";#N/A,#N/A,FALSE,"SAN ROQUE";#N/A,#N/A,FALSE,"A.  PICHANA"}</definedName>
    <definedName name="_______z3" hidden="1">{#N/A,#N/A,FALSE,"Supuestos";#N/A,#N/A,FALSE,"Totales";#N/A,#N/A,FALSE,"UTE TDF";#N/A,#N/A,FALSE,"C. AUSTRAL";#N/A,#N/A,FALSE,"L. ATRAVESADO";#N/A,#N/A,FALSE,"FERNANDEZ  ORO";#N/A,#N/A,FALSE,"PORTEZUELOS";#N/A,#N/A,FALSE,"25 MM";#N/A,#N/A,FALSE,"SAN ROQUE";#N/A,#N/A,FALSE,"A.  PICHANA"}</definedName>
    <definedName name="_______z4" hidden="1">{#N/A,#N/A,FALSE,"Supuestos";#N/A,#N/A,FALSE,"Totales";#N/A,#N/A,FALSE,"UTE TDF";#N/A,#N/A,FALSE,"C. AUSTRAL";#N/A,#N/A,FALSE,"L. ATRAVESADO";#N/A,#N/A,FALSE,"FERNANDEZ  ORO";#N/A,#N/A,FALSE,"PORTEZUELOS";#N/A,#N/A,FALSE,"25 MM";#N/A,#N/A,FALSE,"SAN ROQUE";#N/A,#N/A,FALSE,"A.  PICHANA"}</definedName>
    <definedName name="_______z5" hidden="1">{#N/A,#N/A,FALSE,"Supuestos";#N/A,#N/A,FALSE,"Totales";#N/A,#N/A,FALSE,"UTE TDF";#N/A,#N/A,FALSE,"C. AUSTRAL";#N/A,#N/A,FALSE,"L. ATRAVESADO";#N/A,#N/A,FALSE,"FERNANDEZ  ORO";#N/A,#N/A,FALSE,"PORTEZUELOS";#N/A,#N/A,FALSE,"25 MM";#N/A,#N/A,FALSE,"SAN ROQUE";#N/A,#N/A,FALSE,"A.  PICHANA"}</definedName>
    <definedName name="______98CONSY">'[6]99 cons YTD'!#REF!</definedName>
    <definedName name="______A100000">#REF!</definedName>
    <definedName name="______a11">[7]ЯНВАРЬ!#REF!</definedName>
    <definedName name="______A70000">'[8]B-4'!#REF!</definedName>
    <definedName name="______A80000">'[8]B-4'!#REF!</definedName>
    <definedName name="______ala1">#REF!</definedName>
    <definedName name="______COS98" hidden="1">{#N/A,#N/A,FALSE,"Aging Summary";#N/A,#N/A,FALSE,"Ratio Analysis";#N/A,#N/A,FALSE,"Test 120 Day Accts";#N/A,#N/A,FALSE,"Tickmarks"}</definedName>
    <definedName name="______idc1">[2]Drawdown!#REF!</definedName>
    <definedName name="______idc2">[2]Drawdown!#REF!</definedName>
    <definedName name="______int1">'[2]Debt Service'!#REF!</definedName>
    <definedName name="______int2">'[2]Debt Service'!#REF!</definedName>
    <definedName name="______IPC84">#REF!</definedName>
    <definedName name="______IRR1">#REF!</definedName>
    <definedName name="______jan01">#REF!</definedName>
    <definedName name="______key2" hidden="1">#REF!</definedName>
    <definedName name="______KRD1">[13]Loans!#REF!</definedName>
    <definedName name="______KRD2">[13]Loans!#REF!</definedName>
    <definedName name="______lab1">'[9]Option 0'!$Q$9</definedName>
    <definedName name="______lab2">'[9]Option 0'!$Q$10</definedName>
    <definedName name="______MAL1">#REF!</definedName>
    <definedName name="______MF2">[10]PDC_Worksheet!$E$65</definedName>
    <definedName name="______n1">[11]Капзатраты!$D$1:$J$1</definedName>
    <definedName name="______new95">#REF!</definedName>
    <definedName name="______NIL1">'[5]P&amp;L CCI Detail'!$T$54</definedName>
    <definedName name="______NIL2">'[5]P&amp;L CCI Detail'!$T$61</definedName>
    <definedName name="______NIL3">'[5]P&amp;L CCI Detail'!$T$76</definedName>
    <definedName name="______NIL4">'[5]P&amp;L CCI Detail'!$T$84</definedName>
    <definedName name="______NIL5">'[5]P&amp;L CCI Detail'!$T$94</definedName>
    <definedName name="______NPV1">#REF!</definedName>
    <definedName name="______PG1">'[1]Cashflow Forecast Port'!$B$1:$Z$33</definedName>
    <definedName name="______PG13">#REF!</definedName>
    <definedName name="______PG15">#REF!</definedName>
    <definedName name="______PG3">'[1]Cashflow Forecast Port'!$B$42:$Z$71</definedName>
    <definedName name="______PG4">#REF!</definedName>
    <definedName name="______PG5">#REF!</definedName>
    <definedName name="______PG9">#REF!</definedName>
    <definedName name="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sal2" hidden="1">{"SALARIOS",#N/A,FALSE,"Hoja3";"SUELDOS EMPLEADOS",#N/A,FALSE,"Hoja4";"SUELDOS EJECUTIVOS",#N/A,FALSE,"Hoja5"}</definedName>
    <definedName name="______sul1">#REF!</definedName>
    <definedName name="______TAB2">#REF!</definedName>
    <definedName name="______tax2">'[2]Tax &amp; Depreciation'!$102:$102</definedName>
    <definedName name="______tax3">[2]Tax!$D$7:$AJ$79</definedName>
    <definedName name="______USD2003">'[12]FX rates'!$B$3</definedName>
    <definedName name="______USD2004">'[12]FX rates'!$B$2</definedName>
    <definedName name="______z1" hidden="1">{#N/A,#N/A,FALSE,"Supuestos";#N/A,#N/A,FALSE,"Totales";#N/A,#N/A,FALSE,"UTE TDF";#N/A,#N/A,FALSE,"C. AUSTRAL";#N/A,#N/A,FALSE,"L. ATRAVESADO";#N/A,#N/A,FALSE,"FERNANDEZ  ORO";#N/A,#N/A,FALSE,"PORTEZUELOS";#N/A,#N/A,FALSE,"25 MM";#N/A,#N/A,FALSE,"SAN ROQUE";#N/A,#N/A,FALSE,"A.  PICHANA"}</definedName>
    <definedName name="______z2" hidden="1">{#N/A,#N/A,FALSE,"Supuestos";#N/A,#N/A,FALSE,"Totales";#N/A,#N/A,FALSE,"UTE TDF";#N/A,#N/A,FALSE,"C. AUSTRAL";#N/A,#N/A,FALSE,"L. ATRAVESADO";#N/A,#N/A,FALSE,"FERNANDEZ  ORO";#N/A,#N/A,FALSE,"PORTEZUELOS";#N/A,#N/A,FALSE,"25 MM";#N/A,#N/A,FALSE,"SAN ROQUE";#N/A,#N/A,FALSE,"A.  PICHANA"}</definedName>
    <definedName name="______z3" hidden="1">{#N/A,#N/A,FALSE,"Supuestos";#N/A,#N/A,FALSE,"Totales";#N/A,#N/A,FALSE,"UTE TDF";#N/A,#N/A,FALSE,"C. AUSTRAL";#N/A,#N/A,FALSE,"L. ATRAVESADO";#N/A,#N/A,FALSE,"FERNANDEZ  ORO";#N/A,#N/A,FALSE,"PORTEZUELOS";#N/A,#N/A,FALSE,"25 MM";#N/A,#N/A,FALSE,"SAN ROQUE";#N/A,#N/A,FALSE,"A.  PICHANA"}</definedName>
    <definedName name="______z4" hidden="1">{#N/A,#N/A,FALSE,"Supuestos";#N/A,#N/A,FALSE,"Totales";#N/A,#N/A,FALSE,"UTE TDF";#N/A,#N/A,FALSE,"C. AUSTRAL";#N/A,#N/A,FALSE,"L. ATRAVESADO";#N/A,#N/A,FALSE,"FERNANDEZ  ORO";#N/A,#N/A,FALSE,"PORTEZUELOS";#N/A,#N/A,FALSE,"25 MM";#N/A,#N/A,FALSE,"SAN ROQUE";#N/A,#N/A,FALSE,"A.  PICHANA"}</definedName>
    <definedName name="______z5" hidden="1">{#N/A,#N/A,FALSE,"Supuestos";#N/A,#N/A,FALSE,"Totales";#N/A,#N/A,FALSE,"UTE TDF";#N/A,#N/A,FALSE,"C. AUSTRAL";#N/A,#N/A,FALSE,"L. ATRAVESADO";#N/A,#N/A,FALSE,"FERNANDEZ  ORO";#N/A,#N/A,FALSE,"PORTEZUELOS";#N/A,#N/A,FALSE,"25 MM";#N/A,#N/A,FALSE,"SAN ROQUE";#N/A,#N/A,FALSE,"A.  PICHANA"}</definedName>
    <definedName name="_____98CONSY">'[6]99 cons YTD'!#REF!</definedName>
    <definedName name="_____A100000">#REF!</definedName>
    <definedName name="_____a11">[7]ЯНВАРЬ!#REF!</definedName>
    <definedName name="_____A70000">'[8]B-4'!#REF!</definedName>
    <definedName name="_____A80000">'[8]B-4'!#REF!</definedName>
    <definedName name="_____ala1">#REF!</definedName>
    <definedName name="_____COS98" hidden="1">{#N/A,#N/A,FALSE,"Aging Summary";#N/A,#N/A,FALSE,"Ratio Analysis";#N/A,#N/A,FALSE,"Test 120 Day Accts";#N/A,#N/A,FALSE,"Tickmarks"}</definedName>
    <definedName name="_____idc1">[2]Drawdown!#REF!</definedName>
    <definedName name="_____idc2">[2]Drawdown!#REF!</definedName>
    <definedName name="_____int1">'[2]Debt Service'!#REF!</definedName>
    <definedName name="_____int2">'[2]Debt Service'!#REF!</definedName>
    <definedName name="_____IPC84">#REF!</definedName>
    <definedName name="_____IRR1">#REF!</definedName>
    <definedName name="_____jan01">#REF!</definedName>
    <definedName name="_____key2" hidden="1">#REF!</definedName>
    <definedName name="_____KRD1">[13]Loans!#REF!</definedName>
    <definedName name="_____KRD2">[13]Loans!#REF!</definedName>
    <definedName name="_____MAL1">#REF!</definedName>
    <definedName name="_____new95">#REF!</definedName>
    <definedName name="_____NIL1">'[5]P&amp;L CCI Detail'!$T$54</definedName>
    <definedName name="_____NIL2">'[5]P&amp;L CCI Detail'!$T$61</definedName>
    <definedName name="_____NIL3">'[5]P&amp;L CCI Detail'!$T$76</definedName>
    <definedName name="_____NIL4">'[5]P&amp;L CCI Detail'!$T$84</definedName>
    <definedName name="_____NIL5">'[5]P&amp;L CCI Detail'!$T$94</definedName>
    <definedName name="_____NPV1">#REF!</definedName>
    <definedName name="_____PG1">'[1]Cashflow Forecast Port'!$B$1:$Z$33</definedName>
    <definedName name="_____PG13">#REF!</definedName>
    <definedName name="_____PG15">#REF!</definedName>
    <definedName name="_____PG3">'[1]Cashflow Forecast Port'!$B$42:$Z$71</definedName>
    <definedName name="_____PG4">#REF!</definedName>
    <definedName name="_____PG5">#REF!</definedName>
    <definedName name="_____PG9">#REF!</definedName>
    <definedName name="_____ppp2">#N/A</definedName>
    <definedName name="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sal2" hidden="1">{"SALARIOS",#N/A,FALSE,"Hoja3";"SUELDOS EMPLEADOS",#N/A,FALSE,"Hoja4";"SUELDOS EJECUTIVOS",#N/A,FALSE,"Hoja5"}</definedName>
    <definedName name="_____sul1">#REF!</definedName>
    <definedName name="_____TAB2">#REF!</definedName>
    <definedName name="_____tax2">'[2]Tax &amp; Depreciation'!$A$102:$IV$102</definedName>
    <definedName name="_____tax3">[2]Tax!$D$7:$AJ$79</definedName>
    <definedName name="_____USD2003">'[12]FX rates'!$B$3</definedName>
    <definedName name="_____USD2004">'[12]FX rates'!$B$2</definedName>
    <definedName name="_____z1" hidden="1">{#N/A,#N/A,FALSE,"Supuestos";#N/A,#N/A,FALSE,"Totales";#N/A,#N/A,FALSE,"UTE TDF";#N/A,#N/A,FALSE,"C. AUSTRAL";#N/A,#N/A,FALSE,"L. ATRAVESADO";#N/A,#N/A,FALSE,"FERNANDEZ  ORO";#N/A,#N/A,FALSE,"PORTEZUELOS";#N/A,#N/A,FALSE,"25 MM";#N/A,#N/A,FALSE,"SAN ROQUE";#N/A,#N/A,FALSE,"A.  PICHANA"}</definedName>
    <definedName name="_____z2" hidden="1">{#N/A,#N/A,FALSE,"Supuestos";#N/A,#N/A,FALSE,"Totales";#N/A,#N/A,FALSE,"UTE TDF";#N/A,#N/A,FALSE,"C. AUSTRAL";#N/A,#N/A,FALSE,"L. ATRAVESADO";#N/A,#N/A,FALSE,"FERNANDEZ  ORO";#N/A,#N/A,FALSE,"PORTEZUELOS";#N/A,#N/A,FALSE,"25 MM";#N/A,#N/A,FALSE,"SAN ROQUE";#N/A,#N/A,FALSE,"A.  PICHANA"}</definedName>
    <definedName name="_____z3" hidden="1">{#N/A,#N/A,FALSE,"Supuestos";#N/A,#N/A,FALSE,"Totales";#N/A,#N/A,FALSE,"UTE TDF";#N/A,#N/A,FALSE,"C. AUSTRAL";#N/A,#N/A,FALSE,"L. ATRAVESADO";#N/A,#N/A,FALSE,"FERNANDEZ  ORO";#N/A,#N/A,FALSE,"PORTEZUELOS";#N/A,#N/A,FALSE,"25 MM";#N/A,#N/A,FALSE,"SAN ROQUE";#N/A,#N/A,FALSE,"A.  PICHANA"}</definedName>
    <definedName name="_____z4" hidden="1">{#N/A,#N/A,FALSE,"Supuestos";#N/A,#N/A,FALSE,"Totales";#N/A,#N/A,FALSE,"UTE TDF";#N/A,#N/A,FALSE,"C. AUSTRAL";#N/A,#N/A,FALSE,"L. ATRAVESADO";#N/A,#N/A,FALSE,"FERNANDEZ  ORO";#N/A,#N/A,FALSE,"PORTEZUELOS";#N/A,#N/A,FALSE,"25 MM";#N/A,#N/A,FALSE,"SAN ROQUE";#N/A,#N/A,FALSE,"A.  PICHANA"}</definedName>
    <definedName name="_____z5" hidden="1">{#N/A,#N/A,FALSE,"Supuestos";#N/A,#N/A,FALSE,"Totales";#N/A,#N/A,FALSE,"UTE TDF";#N/A,#N/A,FALSE,"C. AUSTRAL";#N/A,#N/A,FALSE,"L. ATRAVESADO";#N/A,#N/A,FALSE,"FERNANDEZ  ORO";#N/A,#N/A,FALSE,"PORTEZUELOS";#N/A,#N/A,FALSE,"25 MM";#N/A,#N/A,FALSE,"SAN ROQUE";#N/A,#N/A,FALSE,"A.  PICHANA"}</definedName>
    <definedName name="____98CONSY">'[6]99 cons YTD'!#REF!</definedName>
    <definedName name="____A100000">#REF!</definedName>
    <definedName name="____a11">[7]ЯНВАРЬ!#REF!</definedName>
    <definedName name="____a63789" hidden="1">{#N/A,#N/A,FALSE,"Supuestos";#N/A,#N/A,FALSE,"Totales";#N/A,#N/A,FALSE,"UTE TDF";#N/A,#N/A,FALSE,"C. AUSTRAL";#N/A,#N/A,FALSE,"L. ATRAVESADO";#N/A,#N/A,FALSE,"FERNANDEZ  ORO";#N/A,#N/A,FALSE,"PORTEZUELOS";#N/A,#N/A,FALSE,"25 MM";#N/A,#N/A,FALSE,"SAN ROQUE";#N/A,#N/A,FALSE,"A.  PICHANA"}</definedName>
    <definedName name="____A70000">'[8]B-4'!#REF!</definedName>
    <definedName name="____A80000">'[8]B-4'!#REF!</definedName>
    <definedName name="____ala1">#REF!</definedName>
    <definedName name="____COS98" hidden="1">{#N/A,#N/A,FALSE,"Aging Summary";#N/A,#N/A,FALSE,"Ratio Analysis";#N/A,#N/A,FALSE,"Test 120 Day Accts";#N/A,#N/A,FALSE,"Tickmarks"}</definedName>
    <definedName name="____g12" hidden="1">{#N/A,#N/A,FALSE,"Supuestos";#N/A,#N/A,FALSE,"Totales";#N/A,#N/A,FALSE,"UTE TDF";#N/A,#N/A,FALSE,"C. AUSTRAL";#N/A,#N/A,FALSE,"L. ATRAVESADO";#N/A,#N/A,FALSE,"FERNANDEZ  ORO";#N/A,#N/A,FALSE,"PORTEZUELOS";#N/A,#N/A,FALSE,"25 MM";#N/A,#N/A,FALSE,"SAN ROQUE";#N/A,#N/A,FALSE,"A.  PICHANA"}</definedName>
    <definedName name="____gg1" hidden="1">{#N/A,#N/A,FALSE,"Supuestos";#N/A,#N/A,FALSE,"Totales";#N/A,#N/A,FALSE,"UTE TDF";#N/A,#N/A,FALSE,"C. AUSTRAL";#N/A,#N/A,FALSE,"L. ATRAVESADO";#N/A,#N/A,FALSE,"FERNANDEZ  ORO";#N/A,#N/A,FALSE,"PORTEZUELOS";#N/A,#N/A,FALSE,"25 MM";#N/A,#N/A,FALSE,"SAN ROQUE";#N/A,#N/A,FALSE,"A.  PICHANA"}</definedName>
    <definedName name="____ggg1" hidden="1">{#N/A,#N/A,FALSE,"Supuestos";#N/A,#N/A,FALSE,"Totales";#N/A,#N/A,FALSE,"UTE TDF";#N/A,#N/A,FALSE,"C. AUSTRAL";#N/A,#N/A,FALSE,"L. ATRAVESADO";#N/A,#N/A,FALSE,"FERNANDEZ  ORO";#N/A,#N/A,FALSE,"PORTEZUELOS";#N/A,#N/A,FALSE,"25 MM";#N/A,#N/A,FALSE,"SAN ROQUE";#N/A,#N/A,FALSE,"A.  PICHANA"}</definedName>
    <definedName name="____ggg2" hidden="1">{#N/A,#N/A,FALSE,"Supuestos";#N/A,#N/A,FALSE,"Totales";#N/A,#N/A,FALSE,"UTE TDF";#N/A,#N/A,FALSE,"C. AUSTRAL";#N/A,#N/A,FALSE,"L. ATRAVESADO";#N/A,#N/A,FALSE,"FERNANDEZ  ORO";#N/A,#N/A,FALSE,"PORTEZUELOS";#N/A,#N/A,FALSE,"25 MM";#N/A,#N/A,FALSE,"SAN ROQUE";#N/A,#N/A,FALSE,"A.  PICHANA"}</definedName>
    <definedName name="____ggg5" hidden="1">{#N/A,#N/A,FALSE,"Supuestos";#N/A,#N/A,FALSE,"Totales";#N/A,#N/A,FALSE,"UTE TDF";#N/A,#N/A,FALSE,"C. AUSTRAL";#N/A,#N/A,FALSE,"L. ATRAVESADO";#N/A,#N/A,FALSE,"FERNANDEZ  ORO";#N/A,#N/A,FALSE,"PORTEZUELOS";#N/A,#N/A,FALSE,"25 MM";#N/A,#N/A,FALSE,"SAN ROQUE";#N/A,#N/A,FALSE,"A.  PICHANA"}</definedName>
    <definedName name="____idc1">[2]Drawdown!#REF!</definedName>
    <definedName name="____idc2">[2]Drawdown!#REF!</definedName>
    <definedName name="____int1">'[2]Debt Service'!#REF!</definedName>
    <definedName name="____int2">'[2]Debt Service'!#REF!</definedName>
    <definedName name="____IPC84">#REF!</definedName>
    <definedName name="____IRR1">#REF!</definedName>
    <definedName name="____jan01">#REF!</definedName>
    <definedName name="____key2" hidden="1">#REF!</definedName>
    <definedName name="____KRD1">[13]Loans!#REF!</definedName>
    <definedName name="____KRD2">[13]Loans!#REF!</definedName>
    <definedName name="____lab1">'[9]Option 0'!$Q$9</definedName>
    <definedName name="____lab2">'[9]Option 0'!$Q$10</definedName>
    <definedName name="____MAL1">#REF!</definedName>
    <definedName name="____MF2">[10]PDC_Worksheet!$E$65</definedName>
    <definedName name="____n1">[11]Капзатраты!$D$1:$J$1</definedName>
    <definedName name="____new95">#REF!</definedName>
    <definedName name="____NIL1">'[5]P&amp;L CCI Detail'!$T$54</definedName>
    <definedName name="____NIL2">'[5]P&amp;L CCI Detail'!$T$61</definedName>
    <definedName name="____NIL3">'[5]P&amp;L CCI Detail'!$T$76</definedName>
    <definedName name="____NIL4">'[5]P&amp;L CCI Detail'!$T$84</definedName>
    <definedName name="____NIL5">'[5]P&amp;L CCI Detail'!$T$94</definedName>
    <definedName name="____NPV1">#REF!</definedName>
    <definedName name="____PG1">'[1]Cashflow Forecast Port'!$B$1:$Z$33</definedName>
    <definedName name="____PG13">#REF!</definedName>
    <definedName name="____PG15">#REF!</definedName>
    <definedName name="____PG3">'[1]Cashflow Forecast Port'!$B$42:$Z$71</definedName>
    <definedName name="____PG4">#REF!</definedName>
    <definedName name="____PG5">#REF!</definedName>
    <definedName name="____PG9">#REF!</definedName>
    <definedName name="____ppp2">#N/A</definedName>
    <definedName name="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sal2" hidden="1">{"SALARIOS",#N/A,FALSE,"Hoja3";"SUELDOS EMPLEADOS",#N/A,FALSE,"Hoja4";"SUELDOS EJECUTIVOS",#N/A,FALSE,"Hoja5"}</definedName>
    <definedName name="____sul1">#REF!</definedName>
    <definedName name="____TAB2">#REF!</definedName>
    <definedName name="____tax2">'[2]Tax &amp; Depreciation'!$A$102:$IV$102</definedName>
    <definedName name="____tax3">[2]Tax!$D$7:$AJ$79</definedName>
    <definedName name="____tyu1" hidden="1">{#N/A,#N/A,FALSE,"Supuestos";#N/A,#N/A,FALSE,"Totales";#N/A,#N/A,FALSE,"UTE TDF";#N/A,#N/A,FALSE,"C. AUSTRAL";#N/A,#N/A,FALSE,"L. ATRAVESADO";#N/A,#N/A,FALSE,"FERNANDEZ  ORO";#N/A,#N/A,FALSE,"PORTEZUELOS";#N/A,#N/A,FALSE,"25 MM";#N/A,#N/A,FALSE,"SAN ROQUE";#N/A,#N/A,FALSE,"A.  PICHANA"}</definedName>
    <definedName name="____USD2003">'[12]FX rates'!$B$3</definedName>
    <definedName name="____USD2004">'[12]FX rates'!$B$2</definedName>
    <definedName name="____wrn1" hidden="1">{#N/A,#N/A,FALSE,"Aging Summary";#N/A,#N/A,FALSE,"Ratio Analysis";#N/A,#N/A,FALSE,"Test 120 Day Accts";#N/A,#N/A,FALSE,"Tickmarks"}</definedName>
    <definedName name="____z001" hidden="1">{#N/A,#N/A,FALSE,"Supuestos";#N/A,#N/A,FALSE,"Totales";#N/A,#N/A,FALSE,"UTE TDF";#N/A,#N/A,FALSE,"C. AUSTRAL";#N/A,#N/A,FALSE,"L. ATRAVESADO";#N/A,#N/A,FALSE,"FERNANDEZ  ORO";#N/A,#N/A,FALSE,"PORTEZUELOS";#N/A,#N/A,FALSE,"25 MM";#N/A,#N/A,FALSE,"SAN ROQUE";#N/A,#N/A,FALSE,"A.  PICHANA"}</definedName>
    <definedName name="____z01" hidden="1">{#N/A,#N/A,FALSE,"Supuestos";#N/A,#N/A,FALSE,"Totales";#N/A,#N/A,FALSE,"UTE TDF";#N/A,#N/A,FALSE,"C. AUSTRAL";#N/A,#N/A,FALSE,"L. ATRAVESADO";#N/A,#N/A,FALSE,"FERNANDEZ  ORO";#N/A,#N/A,FALSE,"PORTEZUELOS";#N/A,#N/A,FALSE,"25 MM";#N/A,#N/A,FALSE,"SAN ROQUE";#N/A,#N/A,FALSE,"A.  PICHANA"}</definedName>
    <definedName name="____z1" hidden="1">{#N/A,#N/A,FALSE,"Supuestos";#N/A,#N/A,FALSE,"Totales";#N/A,#N/A,FALSE,"UTE TDF";#N/A,#N/A,FALSE,"C. AUSTRAL";#N/A,#N/A,FALSE,"L. ATRAVESADO";#N/A,#N/A,FALSE,"FERNANDEZ  ORO";#N/A,#N/A,FALSE,"PORTEZUELOS";#N/A,#N/A,FALSE,"25 MM";#N/A,#N/A,FALSE,"SAN ROQUE";#N/A,#N/A,FALSE,"A.  PICHANA"}</definedName>
    <definedName name="____z111" hidden="1">{#VALUE!,#N/A,FALSE,0;#N/A,#N/A,FALSE,0;#N/A,#N/A,FALSE,0;#N/A,#N/A,FALSE,0;#N/A,#N/A,FALSE,0;#N/A,#N/A,FALSE,0;#N/A,#N/A,FALSE,0;#N/A,#N/A,FALSE,0;#N/A,#N/A,FALSE,0;#N/A,#N/A,FALSE,0}</definedName>
    <definedName name="____z1236" hidden="1">{#VALUE!,#N/A,FALSE,0;#N/A,#N/A,FALSE,0;#N/A,#N/A,FALSE,0;#N/A,#N/A,FALSE,0;#N/A,#N/A,FALSE,0;#N/A,#N/A,FALSE,0;#N/A,#N/A,FALSE,0;#N/A,#N/A,FALSE,0;#N/A,#N/A,FALSE,0;#N/A,#N/A,FALSE,0}</definedName>
    <definedName name="____z2" hidden="1">{#N/A,#N/A,FALSE,"Supuestos";#N/A,#N/A,FALSE,"Totales";#N/A,#N/A,FALSE,"UTE TDF";#N/A,#N/A,FALSE,"C. AUSTRAL";#N/A,#N/A,FALSE,"L. ATRAVESADO";#N/A,#N/A,FALSE,"FERNANDEZ  ORO";#N/A,#N/A,FALSE,"PORTEZUELOS";#N/A,#N/A,FALSE,"25 MM";#N/A,#N/A,FALSE,"SAN ROQUE";#N/A,#N/A,FALSE,"A.  PICHANA"}</definedName>
    <definedName name="____z223" hidden="1">{#N/A,#N/A,FALSE,"Supuestos";#N/A,#N/A,FALSE,"Totales";#N/A,#N/A,FALSE,"UTE TDF";#N/A,#N/A,FALSE,"C. AUSTRAL";#N/A,#N/A,FALSE,"L. ATRAVESADO";#N/A,#N/A,FALSE,"FERNANDEZ  ORO";#N/A,#N/A,FALSE,"PORTEZUELOS";#N/A,#N/A,FALSE,"25 MM";#N/A,#N/A,FALSE,"SAN ROQUE";#N/A,#N/A,FALSE,"A.  PICHANA"}</definedName>
    <definedName name="____z3" hidden="1">{#N/A,#N/A,FALSE,"Supuestos";#N/A,#N/A,FALSE,"Totales";#N/A,#N/A,FALSE,"UTE TDF";#N/A,#N/A,FALSE,"C. AUSTRAL";#N/A,#N/A,FALSE,"L. ATRAVESADO";#N/A,#N/A,FALSE,"FERNANDEZ  ORO";#N/A,#N/A,FALSE,"PORTEZUELOS";#N/A,#N/A,FALSE,"25 MM";#N/A,#N/A,FALSE,"SAN ROQUE";#N/A,#N/A,FALSE,"A.  PICHANA"}</definedName>
    <definedName name="____z356" hidden="1">{#N/A,#N/A,FALSE,"Supuestos";#N/A,#N/A,FALSE,"Totales";#N/A,#N/A,FALSE,"UTE TDF";#N/A,#N/A,FALSE,"C. AUSTRAL";#N/A,#N/A,FALSE,"L. ATRAVESADO";#N/A,#N/A,FALSE,"FERNANDEZ  ORO";#N/A,#N/A,FALSE,"PORTEZUELOS";#N/A,#N/A,FALSE,"25 MM";#N/A,#N/A,FALSE,"SAN ROQUE";#N/A,#N/A,FALSE,"A.  PICHANA"}</definedName>
    <definedName name="____z357" hidden="1">{#N/A,#N/A,FALSE,"Supuestos";#N/A,#N/A,FALSE,"Totales";#N/A,#N/A,FALSE,"UTE TDF";#N/A,#N/A,FALSE,"C. AUSTRAL";#N/A,#N/A,FALSE,"L. ATRAVESADO";#N/A,#N/A,FALSE,"FERNANDEZ  ORO";#N/A,#N/A,FALSE,"PORTEZUELOS";#N/A,#N/A,FALSE,"25 MM";#N/A,#N/A,FALSE,"SAN ROQUE";#N/A,#N/A,FALSE,"A.  PICHANA"}</definedName>
    <definedName name="____z36" hidden="1">{#N/A,#N/A,FALSE,"Supuestos";#N/A,#N/A,FALSE,"Totales";#N/A,#N/A,FALSE,"UTE TDF";#N/A,#N/A,FALSE,"C. AUSTRAL";#N/A,#N/A,FALSE,"L. ATRAVESADO";#N/A,#N/A,FALSE,"FERNANDEZ  ORO";#N/A,#N/A,FALSE,"PORTEZUELOS";#N/A,#N/A,FALSE,"25 MM";#N/A,#N/A,FALSE,"SAN ROQUE";#N/A,#N/A,FALSE,"A.  PICHANA"}</definedName>
    <definedName name="____z4" hidden="1">{#N/A,#N/A,FALSE,"Supuestos";#N/A,#N/A,FALSE,"Totales";#N/A,#N/A,FALSE,"UTE TDF";#N/A,#N/A,FALSE,"C. AUSTRAL";#N/A,#N/A,FALSE,"L. ATRAVESADO";#N/A,#N/A,FALSE,"FERNANDEZ  ORO";#N/A,#N/A,FALSE,"PORTEZUELOS";#N/A,#N/A,FALSE,"25 MM";#N/A,#N/A,FALSE,"SAN ROQUE";#N/A,#N/A,FALSE,"A.  PICHANA"}</definedName>
    <definedName name="____z456" hidden="1">{#N/A,#N/A,FALSE,"Supuestos";#N/A,#N/A,FALSE,"Totales";#N/A,#N/A,FALSE,"UTE TDF";#N/A,#N/A,FALSE,"C. AUSTRAL";#N/A,#N/A,FALSE,"L. ATRAVESADO";#N/A,#N/A,FALSE,"FERNANDEZ  ORO";#N/A,#N/A,FALSE,"PORTEZUELOS";#N/A,#N/A,FALSE,"25 MM";#N/A,#N/A,FALSE,"SAN ROQUE";#N/A,#N/A,FALSE,"A.  PICHANA"}</definedName>
    <definedName name="____z4561" hidden="1">{#N/A,#N/A,FALSE,"Supuestos";#N/A,#N/A,FALSE,"Totales";#N/A,#N/A,FALSE,"UTE TDF";#N/A,#N/A,FALSE,"C. AUSTRAL";#N/A,#N/A,FALSE,"L. ATRAVESADO";#N/A,#N/A,FALSE,"FERNANDEZ  ORO";#N/A,#N/A,FALSE,"PORTEZUELOS";#N/A,#N/A,FALSE,"25 MM";#N/A,#N/A,FALSE,"SAN ROQUE";#N/A,#N/A,FALSE,"A.  PICHANA"}</definedName>
    <definedName name="____z5" hidden="1">{#N/A,#N/A,FALSE,"Supuestos";#N/A,#N/A,FALSE,"Totales";#N/A,#N/A,FALSE,"UTE TDF";#N/A,#N/A,FALSE,"C. AUSTRAL";#N/A,#N/A,FALSE,"L. ATRAVESADO";#N/A,#N/A,FALSE,"FERNANDEZ  ORO";#N/A,#N/A,FALSE,"PORTEZUELOS";#N/A,#N/A,FALSE,"25 MM";#N/A,#N/A,FALSE,"SAN ROQUE";#N/A,#N/A,FALSE,"A.  PICHANA"}</definedName>
    <definedName name="____z56" hidden="1">{#N/A,#N/A,FALSE,"Supuestos";#N/A,#N/A,FALSE,"Totales";#N/A,#N/A,FALSE,"UTE TDF";#N/A,#N/A,FALSE,"C. AUSTRAL";#N/A,#N/A,FALSE,"L. ATRAVESADO";#N/A,#N/A,FALSE,"FERNANDEZ  ORO";#N/A,#N/A,FALSE,"PORTEZUELOS";#N/A,#N/A,FALSE,"25 MM";#N/A,#N/A,FALSE,"SAN ROQUE";#N/A,#N/A,FALSE,"A.  PICHANA"}</definedName>
    <definedName name="____z657" hidden="1">{#N/A,#N/A,FALSE,"Supuestos";#N/A,#N/A,FALSE,"Totales";#N/A,#N/A,FALSE,"UTE TDF";#N/A,#N/A,FALSE,"C. AUSTRAL";#N/A,#N/A,FALSE,"L. ATRAVESADO";#N/A,#N/A,FALSE,"FERNANDEZ  ORO";#N/A,#N/A,FALSE,"PORTEZUELOS";#N/A,#N/A,FALSE,"25 MM";#N/A,#N/A,FALSE,"SAN ROQUE";#N/A,#N/A,FALSE,"A.  PICHANA"}</definedName>
    <definedName name="____z69" hidden="1">{#N/A,#N/A,FALSE,"Supuestos";#N/A,#N/A,FALSE,"Totales";#N/A,#N/A,FALSE,"UTE TDF";#N/A,#N/A,FALSE,"C. AUSTRAL";#N/A,#N/A,FALSE,"L. ATRAVESADO";#N/A,#N/A,FALSE,"FERNANDEZ  ORO";#N/A,#N/A,FALSE,"PORTEZUELOS";#N/A,#N/A,FALSE,"25 MM";#N/A,#N/A,FALSE,"SAN ROQUE";#N/A,#N/A,FALSE,"A.  PICHANA"}</definedName>
    <definedName name="____z741" hidden="1">{#N/A,#N/A,FALSE,"Supuestos";#N/A,#N/A,FALSE,"Totales";#N/A,#N/A,FALSE,"UTE TDF";#N/A,#N/A,FALSE,"C. AUSTRAL";#N/A,#N/A,FALSE,"L. ATRAVESADO";#N/A,#N/A,FALSE,"FERNANDEZ  ORO";#N/A,#N/A,FALSE,"PORTEZUELOS";#N/A,#N/A,FALSE,"25 MM";#N/A,#N/A,FALSE,"SAN ROQUE";#N/A,#N/A,FALSE,"A.  PICHANA"}</definedName>
    <definedName name="____z742" hidden="1">{#VALUE!,#N/A,FALSE,0;#N/A,#N/A,FALSE,0;#N/A,#N/A,FALSE,0;#N/A,#N/A,FALSE,0;#N/A,#N/A,FALSE,0;#N/A,#N/A,FALSE,0;#N/A,#N/A,FALSE,0;#N/A,#N/A,FALSE,0;#N/A,#N/A,FALSE,0;#N/A,#N/A,FALSE,0}</definedName>
    <definedName name="____z743" hidden="1">{#N/A,#N/A,FALSE,"Supuestos";#N/A,#N/A,FALSE,"Totales";#N/A,#N/A,FALSE,"UTE TDF";#N/A,#N/A,FALSE,"C. AUSTRAL";#N/A,#N/A,FALSE,"L. ATRAVESADO";#N/A,#N/A,FALSE,"FERNANDEZ  ORO";#N/A,#N/A,FALSE,"PORTEZUELOS";#N/A,#N/A,FALSE,"25 MM";#N/A,#N/A,FALSE,"SAN ROQUE";#N/A,#N/A,FALSE,"A.  PICHANA"}</definedName>
    <definedName name="____z748" hidden="1">{#N/A,#N/A,FALSE,"Supuestos";#N/A,#N/A,FALSE,"Totales";#N/A,#N/A,FALSE,"UTE TDF";#N/A,#N/A,FALSE,"C. AUSTRAL";#N/A,#N/A,FALSE,"L. ATRAVESADO";#N/A,#N/A,FALSE,"FERNANDEZ  ORO";#N/A,#N/A,FALSE,"PORTEZUELOS";#N/A,#N/A,FALSE,"25 MM";#N/A,#N/A,FALSE,"SAN ROQUE";#N/A,#N/A,FALSE,"A.  PICHANA"}</definedName>
    <definedName name="____z75" hidden="1">{#N/A,#N/A,FALSE,"Supuestos";#N/A,#N/A,FALSE,"Totales";#N/A,#N/A,FALSE,"UTE TDF";#N/A,#N/A,FALSE,"C. AUSTRAL";#N/A,#N/A,FALSE,"L. ATRAVESADO";#N/A,#N/A,FALSE,"FERNANDEZ  ORO";#N/A,#N/A,FALSE,"PORTEZUELOS";#N/A,#N/A,FALSE,"25 MM";#N/A,#N/A,FALSE,"SAN ROQUE";#N/A,#N/A,FALSE,"A.  PICHANA"}</definedName>
    <definedName name="____z753" hidden="1">{#N/A,#N/A,FALSE,"Supuestos";#N/A,#N/A,FALSE,"Totales";#N/A,#N/A,FALSE,"UTE TDF";#N/A,#N/A,FALSE,"C. AUSTRAL";#N/A,#N/A,FALSE,"L. ATRAVESADO";#N/A,#N/A,FALSE,"FERNANDEZ  ORO";#N/A,#N/A,FALSE,"PORTEZUELOS";#N/A,#N/A,FALSE,"25 MM";#N/A,#N/A,FALSE,"SAN ROQUE";#N/A,#N/A,FALSE,"A.  PICHANA"}</definedName>
    <definedName name="____z759" hidden="1">{#N/A,#N/A,FALSE,"Supuestos";#N/A,#N/A,FALSE,"Totales";#N/A,#N/A,FALSE,"UTE TDF";#N/A,#N/A,FALSE,"C. AUSTRAL";#N/A,#N/A,FALSE,"L. ATRAVESADO";#N/A,#N/A,FALSE,"FERNANDEZ  ORO";#N/A,#N/A,FALSE,"PORTEZUELOS";#N/A,#N/A,FALSE,"25 MM";#N/A,#N/A,FALSE,"SAN ROQUE";#N/A,#N/A,FALSE,"A.  PICHANA"}</definedName>
    <definedName name="____z789" hidden="1">{#VALUE!,#N/A,FALSE,0;#N/A,#N/A,FALSE,0;#N/A,#N/A,FALSE,0;#N/A,#N/A,FALSE,0;#N/A,#N/A,FALSE,0;#N/A,#N/A,FALSE,0;#N/A,#N/A,FALSE,0;#N/A,#N/A,FALSE,0;#N/A,#N/A,FALSE,0;#N/A,#N/A,FALSE,0}</definedName>
    <definedName name="____z851" hidden="1">{#N/A,#N/A,FALSE,"Supuestos";#N/A,#N/A,FALSE,"Totales";#N/A,#N/A,FALSE,"UTE TDF";#N/A,#N/A,FALSE,"C. AUSTRAL";#N/A,#N/A,FALSE,"L. ATRAVESADO";#N/A,#N/A,FALSE,"FERNANDEZ  ORO";#N/A,#N/A,FALSE,"PORTEZUELOS";#N/A,#N/A,FALSE,"25 MM";#N/A,#N/A,FALSE,"SAN ROQUE";#N/A,#N/A,FALSE,"A.  PICHANA"}</definedName>
    <definedName name="____z852" hidden="1">{#N/A,#N/A,FALSE,"Supuestos";#N/A,#N/A,FALSE,"Totales";#N/A,#N/A,FALSE,"UTE TDF";#N/A,#N/A,FALSE,"C. AUSTRAL";#N/A,#N/A,FALSE,"L. ATRAVESADO";#N/A,#N/A,FALSE,"FERNANDEZ  ORO";#N/A,#N/A,FALSE,"PORTEZUELOS";#N/A,#N/A,FALSE,"25 MM";#N/A,#N/A,FALSE,"SAN ROQUE";#N/A,#N/A,FALSE,"A.  PICHANA"}</definedName>
    <definedName name="____z853" hidden="1">{#VALUE!,#N/A,FALSE,0;#N/A,#N/A,FALSE,0;#N/A,#N/A,FALSE,0;#N/A,#N/A,FALSE,0;#N/A,#N/A,FALSE,0;#N/A,#N/A,FALSE,0;#N/A,#N/A,FALSE,0;#N/A,#N/A,FALSE,0;#N/A,#N/A,FALSE,0;#N/A,#N/A,FALSE,0}</definedName>
    <definedName name="____z854" hidden="1">{#N/A,#N/A,FALSE,"Supuestos";#N/A,#N/A,FALSE,"Totales";#N/A,#N/A,FALSE,"UTE TDF";#N/A,#N/A,FALSE,"C. AUSTRAL";#N/A,#N/A,FALSE,"L. ATRAVESADO";#N/A,#N/A,FALSE,"FERNANDEZ  ORO";#N/A,#N/A,FALSE,"PORTEZUELOS";#N/A,#N/A,FALSE,"25 MM";#N/A,#N/A,FALSE,"SAN ROQUE";#N/A,#N/A,FALSE,"A.  PICHANA"}</definedName>
    <definedName name="____z863" hidden="1">{#N/A,#N/A,FALSE,"Supuestos";#N/A,#N/A,FALSE,"Totales";#N/A,#N/A,FALSE,"UTE TDF";#N/A,#N/A,FALSE,"C. AUSTRAL";#N/A,#N/A,FALSE,"L. ATRAVESADO";#N/A,#N/A,FALSE,"FERNANDEZ  ORO";#N/A,#N/A,FALSE,"PORTEZUELOS";#N/A,#N/A,FALSE,"25 MM";#N/A,#N/A,FALSE,"SAN ROQUE";#N/A,#N/A,FALSE,"A.  PICHANA"}</definedName>
    <definedName name="____z89" hidden="1">{#N/A,#N/A,FALSE,"Supuestos";#N/A,#N/A,FALSE,"Totales";#N/A,#N/A,FALSE,"UTE TDF";#N/A,#N/A,FALSE,"C. AUSTRAL";#N/A,#N/A,FALSE,"L. ATRAVESADO";#N/A,#N/A,FALSE,"FERNANDEZ  ORO";#N/A,#N/A,FALSE,"PORTEZUELOS";#N/A,#N/A,FALSE,"25 MM";#N/A,#N/A,FALSE,"SAN ROQUE";#N/A,#N/A,FALSE,"A.  PICHANA"}</definedName>
    <definedName name="____z8963" hidden="1">{#N/A,#N/A,FALSE,"Supuestos";#N/A,#N/A,FALSE,"Totales";#N/A,#N/A,FALSE,"UTE TDF";#N/A,#N/A,FALSE,"C. AUSTRAL";#N/A,#N/A,FALSE,"L. ATRAVESADO";#N/A,#N/A,FALSE,"FERNANDEZ  ORO";#N/A,#N/A,FALSE,"PORTEZUELOS";#N/A,#N/A,FALSE,"25 MM";#N/A,#N/A,FALSE,"SAN ROQUE";#N/A,#N/A,FALSE,"A.  PICHANA"}</definedName>
    <definedName name="____z951" hidden="1">{#N/A,#N/A,FALSE,"Supuestos";#N/A,#N/A,FALSE,"Totales";#N/A,#N/A,FALSE,"UTE TDF";#N/A,#N/A,FALSE,"C. AUSTRAL";#N/A,#N/A,FALSE,"L. ATRAVESADO";#N/A,#N/A,FALSE,"FERNANDEZ  ORO";#N/A,#N/A,FALSE,"PORTEZUELOS";#N/A,#N/A,FALSE,"25 MM";#N/A,#N/A,FALSE,"SAN ROQUE";#N/A,#N/A,FALSE,"A.  PICHANA"}</definedName>
    <definedName name="____z956" hidden="1">{#N/A,#N/A,FALSE,"Supuestos";#N/A,#N/A,FALSE,"Totales";#N/A,#N/A,FALSE,"UTE TDF";#N/A,#N/A,FALSE,"C. AUSTRAL";#N/A,#N/A,FALSE,"L. ATRAVESADO";#N/A,#N/A,FALSE,"FERNANDEZ  ORO";#N/A,#N/A,FALSE,"PORTEZUELOS";#N/A,#N/A,FALSE,"25 MM";#N/A,#N/A,FALSE,"SAN ROQUE";#N/A,#N/A,FALSE,"A.  PICHANA"}</definedName>
    <definedName name="____z96" hidden="1">{#N/A,#N/A,FALSE,"Supuestos";#N/A,#N/A,FALSE,"Totales";#N/A,#N/A,FALSE,"UTE TDF";#N/A,#N/A,FALSE,"C. AUSTRAL";#N/A,#N/A,FALSE,"L. ATRAVESADO";#N/A,#N/A,FALSE,"FERNANDEZ  ORO";#N/A,#N/A,FALSE,"PORTEZUELOS";#N/A,#N/A,FALSE,"25 MM";#N/A,#N/A,FALSE,"SAN ROQUE";#N/A,#N/A,FALSE,"A.  PICHANA"}</definedName>
    <definedName name="____z963" hidden="1">{#VALUE!,#N/A,FALSE,0;#N/A,#N/A,FALSE,0;#N/A,#N/A,FALSE,0;#N/A,#N/A,FALSE,0;#N/A,#N/A,FALSE,0;#N/A,#N/A,FALSE,0;#N/A,#N/A,FALSE,0;#N/A,#N/A,FALSE,0;#N/A,#N/A,FALSE,0;#N/A,#N/A,FALSE,0}</definedName>
    <definedName name="____z985" hidden="1">{#N/A,#N/A,FALSE,"Supuestos";#N/A,#N/A,FALSE,"Totales";#N/A,#N/A,FALSE,"UTE TDF";#N/A,#N/A,FALSE,"C. AUSTRAL";#N/A,#N/A,FALSE,"L. ATRAVESADO";#N/A,#N/A,FALSE,"FERNANDEZ  ORO";#N/A,#N/A,FALSE,"PORTEZUELOS";#N/A,#N/A,FALSE,"25 MM";#N/A,#N/A,FALSE,"SAN ROQUE";#N/A,#N/A,FALSE,"A.  PICHANA"}</definedName>
    <definedName name="____z9875" hidden="1">{#N/A,#N/A,FALSE,"Aging Summary";#N/A,#N/A,FALSE,"Ratio Analysis";#N/A,#N/A,FALSE,"Test 120 Day Accts";#N/A,#N/A,FALSE,"Tickmarks"}</definedName>
    <definedName name="____za1" hidden="1">{#N/A,#N/A,FALSE,"Supuestos";#N/A,#N/A,FALSE,"Totales";#N/A,#N/A,FALSE,"UTE TDF";#N/A,#N/A,FALSE,"C. AUSTRAL";#N/A,#N/A,FALSE,"L. ATRAVESADO";#N/A,#N/A,FALSE,"FERNANDEZ  ORO";#N/A,#N/A,FALSE,"PORTEZUELOS";#N/A,#N/A,FALSE,"25 MM";#N/A,#N/A,FALSE,"SAN ROQUE";#N/A,#N/A,FALSE,"A.  PICHANA"}</definedName>
    <definedName name="____zs2" hidden="1">{#VALUE!,#N/A,FALSE,0;#N/A,#N/A,FALSE,0;#N/A,#N/A,FALSE,0;#N/A,#N/A,FALSE,0;#N/A,#N/A,FALSE,0;#N/A,#N/A,FALSE,0;#N/A,#N/A,FALSE,0;#N/A,#N/A,FALSE,0;#N/A,#N/A,FALSE,0;#N/A,#N/A,FALSE,0}</definedName>
    <definedName name="____zz899" hidden="1">{#N/A,#N/A,FALSE,"Supuestos";#N/A,#N/A,FALSE,"Totales";#N/A,#N/A,FALSE,"UTE TDF";#N/A,#N/A,FALSE,"C. AUSTRAL";#N/A,#N/A,FALSE,"L. ATRAVESADO";#N/A,#N/A,FALSE,"FERNANDEZ  ORO";#N/A,#N/A,FALSE,"PORTEZUELOS";#N/A,#N/A,FALSE,"25 MM";#N/A,#N/A,FALSE,"SAN ROQUE";#N/A,#N/A,FALSE,"A.  PICHANA"}</definedName>
    <definedName name="___98CONSY">'[6]99 cons YTD'!#REF!</definedName>
    <definedName name="___A100000">#REF!</definedName>
    <definedName name="___a11">[7]ЯНВАРЬ!#REF!</definedName>
    <definedName name="___A70000">'[8]B-4'!#REF!</definedName>
    <definedName name="___A80000">'[8]B-4'!#REF!</definedName>
    <definedName name="___ala1">#REF!</definedName>
    <definedName name="___COS98" hidden="1">{#N/A,#N/A,FALSE,"Aging Summary";#N/A,#N/A,FALSE,"Ratio Analysis";#N/A,#N/A,FALSE,"Test 120 Day Accts";#N/A,#N/A,FALSE,"Tickmarks"}</definedName>
    <definedName name="___idc1">[2]Drawdown!#REF!</definedName>
    <definedName name="___idc2">[2]Drawdown!#REF!</definedName>
    <definedName name="___int1">'[2]Debt Service'!#REF!</definedName>
    <definedName name="___int2">'[2]Debt Service'!#REF!</definedName>
    <definedName name="___IPC84">#REF!</definedName>
    <definedName name="___IRR1">#REF!</definedName>
    <definedName name="___jan01">#REF!</definedName>
    <definedName name="___key2" hidden="1">#REF!</definedName>
    <definedName name="___KRD1">[4]Loans!#REF!</definedName>
    <definedName name="___KRD2">[4]Loans!#REF!</definedName>
    <definedName name="___MAL1">#REF!</definedName>
    <definedName name="___new95">#REF!</definedName>
    <definedName name="___NIL1">'[5]P&amp;L CCI Detail'!$T$54</definedName>
    <definedName name="___NIL2">'[5]P&amp;L CCI Detail'!$T$61</definedName>
    <definedName name="___NIL3">'[5]P&amp;L CCI Detail'!$T$76</definedName>
    <definedName name="___NIL4">'[5]P&amp;L CCI Detail'!$T$84</definedName>
    <definedName name="___NIL5">'[5]P&amp;L CCI Detail'!$T$94</definedName>
    <definedName name="___NPV1">#REF!</definedName>
    <definedName name="___PG1">'[1]Cashflow Forecast Port'!$B$1:$Z$33</definedName>
    <definedName name="___PG13">#REF!</definedName>
    <definedName name="___PG15">#REF!</definedName>
    <definedName name="___PG3">'[1]Cashflow Forecast Port'!$B$42:$Z$71</definedName>
    <definedName name="___PG4">#REF!</definedName>
    <definedName name="___PG5">#REF!</definedName>
    <definedName name="___PG9">#REF!</definedName>
    <definedName name="___ppp2">[0]!F_INCOME,[0]!F_BALANCE,[0]!f_free_cash_flow,[0]!f_ratios,[0]!f_valuation</definedName>
    <definedName name="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sal2" hidden="1">{"SALARIOS",#N/A,FALSE,"Hoja3";"SUELDOS EMPLEADOS",#N/A,FALSE,"Hoja4";"SUELDOS EJECUTIVOS",#N/A,FALSE,"Hoja5"}</definedName>
    <definedName name="___sul1">#REF!</definedName>
    <definedName name="___TAB2">#REF!</definedName>
    <definedName name="___tax2">'[2]Tax &amp; Depreciation'!$A$102:$IV$102</definedName>
    <definedName name="___tax3">[2]Tax!$D$7:$AJ$79</definedName>
    <definedName name="___USD2003">'[12]FX rates'!$B$3</definedName>
    <definedName name="___USD2004">'[12]FX rates'!$B$2</definedName>
    <definedName name="___z1" hidden="1">{#N/A,#N/A,FALSE,"Supuestos";#N/A,#N/A,FALSE,"Totales";#N/A,#N/A,FALSE,"UTE TDF";#N/A,#N/A,FALSE,"C. AUSTRAL";#N/A,#N/A,FALSE,"L. ATRAVESADO";#N/A,#N/A,FALSE,"FERNANDEZ  ORO";#N/A,#N/A,FALSE,"PORTEZUELOS";#N/A,#N/A,FALSE,"25 MM";#N/A,#N/A,FALSE,"SAN ROQUE";#N/A,#N/A,FALSE,"A.  PICHANA"}</definedName>
    <definedName name="___z2" hidden="1">{#N/A,#N/A,FALSE,"Supuestos";#N/A,#N/A,FALSE,"Totales";#N/A,#N/A,FALSE,"UTE TDF";#N/A,#N/A,FALSE,"C. AUSTRAL";#N/A,#N/A,FALSE,"L. ATRAVESADO";#N/A,#N/A,FALSE,"FERNANDEZ  ORO";#N/A,#N/A,FALSE,"PORTEZUELOS";#N/A,#N/A,FALSE,"25 MM";#N/A,#N/A,FALSE,"SAN ROQUE";#N/A,#N/A,FALSE,"A.  PICHANA"}</definedName>
    <definedName name="___z3" hidden="1">{#N/A,#N/A,FALSE,"Supuestos";#N/A,#N/A,FALSE,"Totales";#N/A,#N/A,FALSE,"UTE TDF";#N/A,#N/A,FALSE,"C. AUSTRAL";#N/A,#N/A,FALSE,"L. ATRAVESADO";#N/A,#N/A,FALSE,"FERNANDEZ  ORO";#N/A,#N/A,FALSE,"PORTEZUELOS";#N/A,#N/A,FALSE,"25 MM";#N/A,#N/A,FALSE,"SAN ROQUE";#N/A,#N/A,FALSE,"A.  PICHANA"}</definedName>
    <definedName name="___z4" hidden="1">{#N/A,#N/A,FALSE,"Supuestos";#N/A,#N/A,FALSE,"Totales";#N/A,#N/A,FALSE,"UTE TDF";#N/A,#N/A,FALSE,"C. AUSTRAL";#N/A,#N/A,FALSE,"L. ATRAVESADO";#N/A,#N/A,FALSE,"FERNANDEZ  ORO";#N/A,#N/A,FALSE,"PORTEZUELOS";#N/A,#N/A,FALSE,"25 MM";#N/A,#N/A,FALSE,"SAN ROQUE";#N/A,#N/A,FALSE,"A.  PICHANA"}</definedName>
    <definedName name="___z5" hidden="1">{#N/A,#N/A,FALSE,"Supuestos";#N/A,#N/A,FALSE,"Totales";#N/A,#N/A,FALSE,"UTE TDF";#N/A,#N/A,FALSE,"C. AUSTRAL";#N/A,#N/A,FALSE,"L. ATRAVESADO";#N/A,#N/A,FALSE,"FERNANDEZ  ORO";#N/A,#N/A,FALSE,"PORTEZUELOS";#N/A,#N/A,FALSE,"25 MM";#N/A,#N/A,FALSE,"SAN ROQUE";#N/A,#N/A,FALSE,"A.  PICHANA"}</definedName>
    <definedName name="___АААА" hidden="1">{#N/A,#N/A,FALSE,"Aging Summary";#N/A,#N/A,FALSE,"Ratio Analysis";#N/A,#N/A,FALSE,"Test 120 Day Accts";#N/A,#N/A,FALSE,"Tickmarks"}</definedName>
    <definedName name="___ТЭ" hidden="1">{#N/A,#N/A,FALSE,"Supuestos";#N/A,#N/A,FALSE,"Totales";#N/A,#N/A,FALSE,"UTE TDF";#N/A,#N/A,FALSE,"C. AUSTRAL";#N/A,#N/A,FALSE,"L. ATRAVESADO";#N/A,#N/A,FALSE,"FERNANDEZ  ORO";#N/A,#N/A,FALSE,"PORTEZUELOS";#N/A,#N/A,FALSE,"25 MM";#N/A,#N/A,FALSE,"SAN ROQUE";#N/A,#N/A,FALSE,"A.  PICHANA"}</definedName>
    <definedName name="__10__123Graph_ACHART_13" hidden="1">[14]Calc!$AD$10:$AD$33</definedName>
    <definedName name="__10__123Graph_ACHART_15" hidden="1">[14]Calc!$AJ$8:$AJ$19</definedName>
    <definedName name="__10__123Graph_ACHART_16" hidden="1">[14]Calc!$AL$8:$AL$21</definedName>
    <definedName name="__100MBFEBO_M">'[1]Cashflow Forecast Port'!#REF!</definedName>
    <definedName name="__101MBJANO_M">'[1]Cashflow Forecast Port'!#REF!</definedName>
    <definedName name="__102MBJULO_M">'[1]Cashflow Forecast Port'!#REF!</definedName>
    <definedName name="__103MBJUNO_M">'[1]Cashflow Forecast Port'!#REF!</definedName>
    <definedName name="__104MBMARO_M">'[1]Cashflow Forecast Port'!#REF!</definedName>
    <definedName name="__105MBMAYO_M">'[1]Cashflow Forecast Port'!#REF!</definedName>
    <definedName name="__106MBNOVO_M">'[1]Cashflow Forecast Port'!#REF!</definedName>
    <definedName name="__107MBSEPO_M">'[1]Cashflow Forecast Port'!#REF!</definedName>
    <definedName name="__108YAAPRO_M">'[1]Cashflow Forecast Port'!#REF!</definedName>
    <definedName name="__109YAAUGO_M">'[1]Cashflow Forecast Port'!#REF!</definedName>
    <definedName name="__11__123Graph_ACHART_14" hidden="1">[14]Calc!$AH$10:$AH$28</definedName>
    <definedName name="__11__123Graph_ACHART_16" hidden="1">[14]Calc!$AL$8:$AL$21</definedName>
    <definedName name="__11__123Graph_ACHART_17" hidden="1">[14]GoEight!$B$115:$B$160</definedName>
    <definedName name="__110YADECO_M">'[1]Cashflow Forecast Port'!#REF!</definedName>
    <definedName name="__111YAFEBO_M">'[1]Cashflow Forecast Port'!#REF!</definedName>
    <definedName name="__112YAJANO_M">'[1]Cashflow Forecast Port'!#REF!</definedName>
    <definedName name="__113YAJULO_M">'[1]Cashflow Forecast Port'!#REF!</definedName>
    <definedName name="__114YAJUNO_M">'[1]Cashflow Forecast Port'!#REF!</definedName>
    <definedName name="__115YAMARO_M">'[1]Cashflow Forecast Port'!#REF!</definedName>
    <definedName name="__116YAMAYO_M">'[1]Cashflow Forecast Port'!#REF!</definedName>
    <definedName name="__117YANOVO_M">'[1]Cashflow Forecast Port'!#REF!</definedName>
    <definedName name="__118YAOCTO_M">'[1]Cashflow Forecast Port'!#REF!</definedName>
    <definedName name="__119YASEPO_M">'[1]Cashflow Forecast Port'!#REF!</definedName>
    <definedName name="__12__123Graph_ACHART_15" hidden="1">[14]Calc!$AJ$8:$AJ$19</definedName>
    <definedName name="__12__123Graph_ACHART_17" hidden="1">[14]GoEight!$B$115:$B$160</definedName>
    <definedName name="__12__123Graph_ACHART_18" hidden="1">[14]GrFour!$B$115:$B$185</definedName>
    <definedName name="__120YBAPRO_M">'[1]Cashflow Forecast Port'!#REF!</definedName>
    <definedName name="__121YBAUGO_M">'[1]Cashflow Forecast Port'!#REF!</definedName>
    <definedName name="__122YBDECO_M">'[1]Cashflow Forecast Port'!#REF!</definedName>
    <definedName name="__123YBFEBO_M">'[1]Cashflow Forecast Port'!#REF!</definedName>
    <definedName name="__124YBJANO_M">'[1]Cashflow Forecast Port'!#REF!</definedName>
    <definedName name="__125YBJULO_M">'[1]Cashflow Forecast Port'!#REF!</definedName>
    <definedName name="__126YBJUNO_M">'[1]Cashflow Forecast Port'!#REF!</definedName>
    <definedName name="__127YBMARO_M">'[1]Cashflow Forecast Port'!#REF!</definedName>
    <definedName name="__128YBMAYO_M">'[1]Cashflow Forecast Port'!#REF!</definedName>
    <definedName name="__129YBNOVO_M">'[1]Cashflow Forecast Port'!#REF!</definedName>
    <definedName name="__13__123Graph_ACHART_16" hidden="1">[14]Calc!$AL$8:$AL$21</definedName>
    <definedName name="__13__123Graph_ACHART_18" hidden="1">[14]GrFour!$B$115:$B$185</definedName>
    <definedName name="__13__123Graph_ACHART_2" hidden="1">[14]Calc!$F$23:$F$58</definedName>
    <definedName name="__130YBOCTO_M">'[1]Cashflow Forecast Port'!#REF!</definedName>
    <definedName name="__131YBSEPO_M">'[1]Cashflow Forecast Port'!#REF!</definedName>
    <definedName name="__14__123Graph_ACHART_17" hidden="1">[14]GoEight!$B$115:$B$160</definedName>
    <definedName name="__14__123Graph_ACHART_2" hidden="1">[14]Calc!$F$23:$F$58</definedName>
    <definedName name="__14__123Graph_ACHART_22" hidden="1">[14]MOne!$B$145:$B$231</definedName>
    <definedName name="__15__123Graph_ACHART_18" hidden="1">[14]GrFour!$B$115:$B$185</definedName>
    <definedName name="__15__123Graph_ACHART_22" hidden="1">[14]MOne!$B$145:$B$231</definedName>
    <definedName name="__15__123Graph_ACHART_23" hidden="1">[14]MTwo!$B$145:$B$232</definedName>
    <definedName name="__16__123Graph_ACHART_2" hidden="1">[14]Calc!$F$23:$F$58</definedName>
    <definedName name="__16__123Graph_ACHART_23" hidden="1">[14]MTwo!$B$145:$B$232</definedName>
    <definedName name="__16__123Graph_ACHART_24" hidden="1">[14]KOne!$B$230:$B$755</definedName>
    <definedName name="__17__123Graph_ACHART_22" hidden="1">[14]MOne!$B$145:$B$231</definedName>
    <definedName name="__17__123Graph_ACHART_24" hidden="1">[14]KOne!$B$230:$B$755</definedName>
    <definedName name="__17__123Graph_ACHART_25" hidden="1">[14]GoSeven!$B$90:$B$125</definedName>
    <definedName name="__18__123Graph_ACHART_23" hidden="1">[14]MTwo!$B$145:$B$232</definedName>
    <definedName name="__18__123Graph_ACHART_25" hidden="1">[14]GoSeven!$B$90:$B$125</definedName>
    <definedName name="__18__123Graph_ACHART_26" hidden="1">[14]GrThree!$B$90:$B$140</definedName>
    <definedName name="__19__123Graph_ACHART_24" hidden="1">[14]KOne!$B$230:$B$755</definedName>
    <definedName name="__19__123Graph_ACHART_26" hidden="1">[14]GrThree!$B$90:$B$140</definedName>
    <definedName name="__19__123Graph_ACHART_27" hidden="1">[14]HTwo!$B$88:$B$130</definedName>
    <definedName name="__1D">'[2]Constr, Op &amp; Fin Assmp'!#REF!</definedName>
    <definedName name="__20__123Graph_ACHART_25" hidden="1">[14]GoSeven!$B$90:$B$125</definedName>
    <definedName name="__20__123Graph_ACHART_27" hidden="1">[14]HTwo!$B$88:$B$130</definedName>
    <definedName name="__20__123Graph_ACHART_28" hidden="1">[14]JOne!$B$86:$B$112</definedName>
    <definedName name="__21__123Graph_ACHART_26" hidden="1">[14]GrThree!$B$90:$B$140</definedName>
    <definedName name="__21__123Graph_ACHART_28" hidden="1">[14]JOne!$B$86:$B$112</definedName>
    <definedName name="__21__123Graph_ACHART_29" hidden="1">[14]JTwo!$B$86:$B$116</definedName>
    <definedName name="__22__123Graph_ACHART_27" hidden="1">[14]HTwo!$B$88:$B$130</definedName>
    <definedName name="__22__123Graph_ACHART_29" hidden="1">[14]JTwo!$B$86:$B$116</definedName>
    <definedName name="__22__123Graph_ACHART_3" hidden="1">[14]Calc!$H$38:$H$107</definedName>
    <definedName name="__23__123Graph_ACHART_28" hidden="1">[14]JOne!$B$86:$B$112</definedName>
    <definedName name="__23__123Graph_ACHART_3" hidden="1">[14]Calc!$H$38:$H$107</definedName>
    <definedName name="__23__123Graph_ACHART_30" hidden="1">[14]HOne!$B$88:$B$130</definedName>
    <definedName name="__24__123Graph_ACHART_29" hidden="1">[14]JTwo!$B$86:$B$116</definedName>
    <definedName name="__24__123Graph_ACHART_30" hidden="1">[14]HOne!$B$88:$B$130</definedName>
    <definedName name="__24__123Graph_ACHART_4" hidden="1">[14]Calc!$L$13:$L$53</definedName>
    <definedName name="__25__123Graph_ACHART_3" hidden="1">[14]Calc!$H$38:$H$107</definedName>
    <definedName name="__25__123Graph_ACHART_4" hidden="1">[14]Calc!$L$13:$L$53</definedName>
    <definedName name="__25__123Graph_ACHART_5" hidden="1">[14]Calc!$N$9:$N$36</definedName>
    <definedName name="__26__123Graph_ACHART_30" hidden="1">[14]HOne!$B$88:$B$130</definedName>
    <definedName name="__26__123Graph_ACHART_5" hidden="1">[14]Calc!$N$9:$N$36</definedName>
    <definedName name="__26__123Graph_ACHART_6" hidden="1">[14]Calc!$P$9:$P$41</definedName>
    <definedName name="__27__123Graph_ACHART_4" hidden="1">[14]Calc!$L$13:$L$53</definedName>
    <definedName name="__27__123Graph_ACHART_6" hidden="1">[14]Calc!$P$9:$P$41</definedName>
    <definedName name="__27__123Graph_ACHART_7" hidden="1">[14]Calc!$R$153:$R$688</definedName>
    <definedName name="__28__123Graph_ACHART_5" hidden="1">[14]Calc!$N$9:$N$36</definedName>
    <definedName name="__28__123Graph_ACHART_7" hidden="1">[14]Calc!$R$153:$R$688</definedName>
    <definedName name="__28__123Graph_ACHART_8" hidden="1">[14]Calc!$T$83:$T$153</definedName>
    <definedName name="__29__123Graph_ACHART_6" hidden="1">[14]Calc!$P$9:$P$41</definedName>
    <definedName name="__29__123Graph_ACHART_8" hidden="1">[14]Calc!$T$83:$T$153</definedName>
    <definedName name="__29__123Graph_ACHART_9" hidden="1">[14]Calc!$V$83:$V$153</definedName>
    <definedName name="__2P">'[1]Cashflow Forecast Port'!$BV$22:$BV$22</definedName>
    <definedName name="__3__123Graph_ACHART_1" hidden="1">[14]Calc!$D$38:$D$83</definedName>
    <definedName name="__30__123Graph_ACHART_7" hidden="1">[14]Calc!$R$153:$R$688</definedName>
    <definedName name="__30__123Graph_ACHART_9" hidden="1">[14]Calc!$V$83:$V$153</definedName>
    <definedName name="__30__123Graph_BCHART_1" hidden="1">[14]Calc!$E$38:$E$83</definedName>
    <definedName name="__31__123Graph_ACHART_8" hidden="1">[14]Calc!$T$83:$T$153</definedName>
    <definedName name="__31__123Graph_BCHART_1" hidden="1">[14]Calc!$E$38:$E$83</definedName>
    <definedName name="__31__123Graph_BCHART_10" hidden="1">[14]Calc!$AC$153:$AC$325</definedName>
    <definedName name="__32__123Graph_ACHART_9" hidden="1">[14]Calc!$V$83:$V$153</definedName>
    <definedName name="__32__123Graph_BCHART_10" hidden="1">[14]Calc!$AC$153:$AC$325</definedName>
    <definedName name="__32__123Graph_BCHART_11" hidden="1">[14]Calc!$AA$153:$AA$315</definedName>
    <definedName name="__33__123Graph_BCHART_1" hidden="1">[14]Calc!$E$38:$E$83</definedName>
    <definedName name="__33__123Graph_BCHART_11" hidden="1">[14]Calc!$AA$153:$AA$315</definedName>
    <definedName name="__33__123Graph_BCHART_12" hidden="1">[14]Calc!$Y$153:$Y$313</definedName>
    <definedName name="__34__123Graph_BCHART_10" hidden="1">[14]Calc!$AC$153:$AC$325</definedName>
    <definedName name="__34__123Graph_BCHART_12" hidden="1">[14]Calc!$Y$153:$Y$313</definedName>
    <definedName name="__34__123Graph_BCHART_13" hidden="1">[14]Calc!$AE$10:$AE$33</definedName>
    <definedName name="__35__123Graph_BCHART_11" hidden="1">[14]Calc!$AA$153:$AA$315</definedName>
    <definedName name="__35__123Graph_BCHART_13" hidden="1">[14]Calc!$AE$10:$AE$33</definedName>
    <definedName name="__35__123Graph_BCHART_14" hidden="1">[14]Calc!$AI$10:$AI$28</definedName>
    <definedName name="__36__123Graph_BCHART_12" hidden="1">[14]Calc!$Y$153:$Y$313</definedName>
    <definedName name="__36__123Graph_BCHART_14" hidden="1">[14]Calc!$AI$10:$AI$28</definedName>
    <definedName name="__36__123Graph_BCHART_15" hidden="1">[14]Calc!$AK$8:$AK$19</definedName>
    <definedName name="__37__123Graph_BCHART_13" hidden="1">[14]Calc!$AE$10:$AE$33</definedName>
    <definedName name="__37__123Graph_BCHART_15" hidden="1">[14]Calc!$AK$8:$AK$19</definedName>
    <definedName name="__37__123Graph_BCHART_16" hidden="1">[14]Calc!$AM$8:$AM$21</definedName>
    <definedName name="__38__123Graph_BCHART_14" hidden="1">[14]Calc!$AI$10:$AI$28</definedName>
    <definedName name="__38__123Graph_BCHART_16" hidden="1">[14]Calc!$AM$8:$AM$21</definedName>
    <definedName name="__38__123Graph_BCHART_17" hidden="1">[14]GoEight!$C$115:$C$160</definedName>
    <definedName name="__39__123Graph_BCHART_15" hidden="1">[14]Calc!$AK$8:$AK$19</definedName>
    <definedName name="__39__123Graph_BCHART_17" hidden="1">[14]GoEight!$C$115:$C$160</definedName>
    <definedName name="__39__123Graph_BCHART_18" hidden="1">[14]GrFour!$C$115:$C$190</definedName>
    <definedName name="__4__123Graph_ACHART_1" hidden="1">[14]Calc!$D$38:$D$83</definedName>
    <definedName name="__4__123Graph_ACHART_10" hidden="1">[14]Calc!$AB$153:$AB$325</definedName>
    <definedName name="__40__123Graph_BCHART_16" hidden="1">[14]Calc!$AM$8:$AM$21</definedName>
    <definedName name="__40__123Graph_BCHART_18" hidden="1">[14]GrFour!$C$115:$C$190</definedName>
    <definedName name="__40__123Graph_BCHART_2" hidden="1">[14]Calc!$G$23:$G$58</definedName>
    <definedName name="__41__123Graph_BCHART_17" hidden="1">[14]GoEight!$C$115:$C$160</definedName>
    <definedName name="__41__123Graph_BCHART_2" hidden="1">[14]Calc!$G$23:$G$58</definedName>
    <definedName name="__41__123Graph_BCHART_22" hidden="1">[14]MOne!$C$145:$C$231</definedName>
    <definedName name="__42__123Graph_BCHART_18" hidden="1">[14]GrFour!$C$115:$C$190</definedName>
    <definedName name="__42__123Graph_BCHART_22" hidden="1">[14]MOne!$C$145:$C$231</definedName>
    <definedName name="__42__123Graph_BCHART_23" hidden="1">[14]MTwo!$C$145:$C$231</definedName>
    <definedName name="__43__123Graph_BCHART_2" hidden="1">[14]Calc!$G$23:$G$58</definedName>
    <definedName name="__43__123Graph_BCHART_23" hidden="1">[14]MTwo!$C$145:$C$231</definedName>
    <definedName name="__43__123Graph_BCHART_24" hidden="1">[14]KOne!$C$230:$C$755</definedName>
    <definedName name="__44__123Graph_BCHART_22" hidden="1">[14]MOne!$C$145:$C$231</definedName>
    <definedName name="__44__123Graph_BCHART_24" hidden="1">[14]KOne!$C$230:$C$755</definedName>
    <definedName name="__44__123Graph_BCHART_25" hidden="1">[14]GoSeven!$C$90:$C$125</definedName>
    <definedName name="__45__123Graph_BCHART_23" hidden="1">[14]MTwo!$C$145:$C$231</definedName>
    <definedName name="__45__123Graph_BCHART_25" hidden="1">[14]GoSeven!$C$90:$C$125</definedName>
    <definedName name="__45__123Graph_BCHART_26" hidden="1">[14]GrThree!$C$90:$C$140</definedName>
    <definedName name="__46__123Graph_BCHART_24" hidden="1">[14]KOne!$C$230:$C$755</definedName>
    <definedName name="__46__123Graph_BCHART_26" hidden="1">[14]GrThree!$C$90:$C$140</definedName>
    <definedName name="__46__123Graph_BCHART_27" hidden="1">[14]HTwo!$C$88:$C$130</definedName>
    <definedName name="__47__123Graph_BCHART_25" hidden="1">[14]GoSeven!$C$90:$C$125</definedName>
    <definedName name="__47__123Graph_BCHART_27" hidden="1">[14]HTwo!$C$88:$C$130</definedName>
    <definedName name="__47__123Graph_BCHART_28" hidden="1">[14]JOne!$C$86:$C$112</definedName>
    <definedName name="__48__123Graph_BCHART_26" hidden="1">[14]GrThree!$C$90:$C$140</definedName>
    <definedName name="__48__123Graph_BCHART_28" hidden="1">[14]JOne!$C$86:$C$112</definedName>
    <definedName name="__48__123Graph_BCHART_29" hidden="1">[14]JTwo!$C$86:$C$116</definedName>
    <definedName name="__49__123Graph_BCHART_27" hidden="1">[14]HTwo!$C$88:$C$130</definedName>
    <definedName name="__49__123Graph_BCHART_29" hidden="1">[14]JTwo!$C$86:$C$116</definedName>
    <definedName name="__49__123Graph_BCHART_3" hidden="1">[14]Calc!$I$38:$I$107</definedName>
    <definedName name="__5__123Graph_ACHART_10" hidden="1">[14]Calc!$AB$153:$AB$325</definedName>
    <definedName name="__5__123Graph_ACHART_11" hidden="1">[14]Calc!$Z$153:$Z$315</definedName>
    <definedName name="__50__123Graph_BCHART_28" hidden="1">[14]JOne!$C$86:$C$112</definedName>
    <definedName name="__50__123Graph_BCHART_3" hidden="1">[14]Calc!$I$38:$I$107</definedName>
    <definedName name="__50__123Graph_BCHART_30" hidden="1">[14]HOne!$C$88:$C$130</definedName>
    <definedName name="__51__123Graph_BCHART_29" hidden="1">[14]JTwo!$C$86:$C$116</definedName>
    <definedName name="__51__123Graph_BCHART_30" hidden="1">[14]HOne!$C$88:$C$130</definedName>
    <definedName name="__51__123Graph_BCHART_4" hidden="1">[14]Calc!$M$13:$M$53</definedName>
    <definedName name="__52__123Graph_BCHART_3" hidden="1">[14]Calc!$I$38:$I$107</definedName>
    <definedName name="__52__123Graph_BCHART_4" hidden="1">[14]Calc!$M$13:$M$53</definedName>
    <definedName name="__52__123Graph_BCHART_5" hidden="1">[14]Calc!$O$9:$O$36</definedName>
    <definedName name="__53__123Graph_BCHART_30" hidden="1">[14]HOne!$C$88:$C$130</definedName>
    <definedName name="__53__123Graph_BCHART_5" hidden="1">[14]Calc!$O$9:$O$36</definedName>
    <definedName name="__53__123Graph_BCHART_6" hidden="1">[14]Calc!$Q$9:$Q$41</definedName>
    <definedName name="__54__123Graph_BCHART_4" hidden="1">[14]Calc!$M$13:$M$53</definedName>
    <definedName name="__54__123Graph_BCHART_6" hidden="1">[14]Calc!$Q$9:$Q$41</definedName>
    <definedName name="__54__123Graph_BCHART_7" hidden="1">[14]Calc!$S$153:$S$688</definedName>
    <definedName name="__55__123Graph_BCHART_5" hidden="1">[14]Calc!$O$9:$O$36</definedName>
    <definedName name="__55__123Graph_BCHART_7" hidden="1">[14]Calc!$S$153:$S$688</definedName>
    <definedName name="__55__123Graph_BCHART_8" hidden="1">[14]Calc!$U$83:$U$153</definedName>
    <definedName name="__56__123Graph_BCHART_6" hidden="1">[14]Calc!$Q$9:$Q$41</definedName>
    <definedName name="__56__123Graph_BCHART_8" hidden="1">[14]Calc!$U$83:$U$153</definedName>
    <definedName name="__56__123Graph_BCHART_9" hidden="1">[14]Calc!$W$83:$W$153</definedName>
    <definedName name="__57__123Graph_BCHART_7" hidden="1">[14]Calc!$S$153:$S$688</definedName>
    <definedName name="__57__123Graph_BCHART_9" hidden="1">[14]Calc!$W$83:$W$153</definedName>
    <definedName name="__57__123Graph_CCHART_25" hidden="1">[14]GoSeven!$D$90:$D$105</definedName>
    <definedName name="__58__123Graph_BCHART_8" hidden="1">[14]Calc!$U$83:$U$153</definedName>
    <definedName name="__58__123Graph_CCHART_25" hidden="1">[14]GoSeven!$D$90:$D$105</definedName>
    <definedName name="__58__123Graph_CCHART_26" hidden="1">[14]GrThree!$D$90:$D$110</definedName>
    <definedName name="__59__123Graph_BCHART_9" hidden="1">[14]Calc!$W$83:$W$153</definedName>
    <definedName name="__59__123Graph_CCHART_26" hidden="1">[14]GrThree!$D$90:$D$110</definedName>
    <definedName name="__59__123Graph_CCHART_27" hidden="1">[14]HTwo!$D$88:$D$110</definedName>
    <definedName name="__6__123Graph_ACHART_1" hidden="1">[14]Calc!$D$38:$D$83</definedName>
    <definedName name="__6__123Graph_ACHART_11" hidden="1">[14]Calc!$Z$153:$Z$315</definedName>
    <definedName name="__6__123Graph_ACHART_12" hidden="1">[14]Calc!$X$153:$X$313</definedName>
    <definedName name="__60__123Graph_CCHART_25" hidden="1">[14]GoSeven!$D$90:$D$105</definedName>
    <definedName name="__60__123Graph_CCHART_27" hidden="1">[14]HTwo!$D$88:$D$110</definedName>
    <definedName name="__60__123Graph_CCHART_28" hidden="1">[14]JOne!$D$86:$D$98</definedName>
    <definedName name="__61__123Graph_CCHART_26" hidden="1">[14]GrThree!$D$90:$D$110</definedName>
    <definedName name="__61__123Graph_CCHART_28" hidden="1">[14]JOne!$D$86:$D$98</definedName>
    <definedName name="__61__123Graph_CCHART_29" hidden="1">[14]JTwo!$D$86:$D$98</definedName>
    <definedName name="__62__123Graph_CCHART_27" hidden="1">[14]HTwo!$D$88:$D$110</definedName>
    <definedName name="__62__123Graph_CCHART_29" hidden="1">[14]JTwo!$D$86:$D$98</definedName>
    <definedName name="__62__123Graph_CCHART_30" hidden="1">[14]HOne!$D$88:$D$110</definedName>
    <definedName name="__63__123Graph_CCHART_28" hidden="1">[14]JOne!$D$86:$D$98</definedName>
    <definedName name="__63__123Graph_CCHART_30" hidden="1">[14]HOne!$D$88:$D$110</definedName>
    <definedName name="__63__123Graph_DCHART_25" hidden="1">[14]GoSeven!$E$90:$E$105</definedName>
    <definedName name="__64__123Graph_CCHART_29" hidden="1">[14]JTwo!$D$86:$D$98</definedName>
    <definedName name="__64__123Graph_DCHART_25" hidden="1">[14]GoSeven!$E$90:$E$105</definedName>
    <definedName name="__64__123Graph_DCHART_26" hidden="1">[14]GrThree!$E$90:$E$110</definedName>
    <definedName name="__65__123Graph_CCHART_30" hidden="1">[14]HOne!$D$88:$D$110</definedName>
    <definedName name="__65__123Graph_DCHART_26" hidden="1">[14]GrThree!$E$90:$E$110</definedName>
    <definedName name="__65__123Graph_DCHART_27" hidden="1">[14]HTwo!$E$88:$E$110</definedName>
    <definedName name="__66__123Graph_DCHART_25" hidden="1">[14]GoSeven!$E$90:$E$105</definedName>
    <definedName name="__66__123Graph_DCHART_27" hidden="1">[14]HTwo!$E$88:$E$110</definedName>
    <definedName name="__66__123Graph_DCHART_28" hidden="1">[14]JOne!$E$86:$E$98</definedName>
    <definedName name="__67__123Graph_DCHART_26" hidden="1">[14]GrThree!$E$90:$E$110</definedName>
    <definedName name="__67__123Graph_DCHART_28" hidden="1">[14]JOne!$E$86:$E$98</definedName>
    <definedName name="__67__123Graph_DCHART_29" hidden="1">[14]JTwo!$E$86:$E$98</definedName>
    <definedName name="__68__123Graph_DCHART_27" hidden="1">[14]HTwo!$E$88:$E$110</definedName>
    <definedName name="__68__123Graph_DCHART_29" hidden="1">[14]JTwo!$E$86:$E$98</definedName>
    <definedName name="__68__123Graph_DCHART_30" hidden="1">[14]HOne!$E$86:$E$110</definedName>
    <definedName name="__69__123Graph_DCHART_28" hidden="1">[14]JOne!$E$86:$E$98</definedName>
    <definedName name="__69__123Graph_DCHART_30" hidden="1">[14]HOne!$E$86:$E$110</definedName>
    <definedName name="__69__123Graph_XCHART_10" hidden="1">[14]Calc!$A$153:$A$325</definedName>
    <definedName name="__7__123Graph_ACHART_10" hidden="1">[14]Calc!$AB$153:$AB$325</definedName>
    <definedName name="__7__123Graph_ACHART_12" hidden="1">[14]Calc!$X$153:$X$313</definedName>
    <definedName name="__7__123Graph_ACHART_13" hidden="1">[14]Calc!$AD$10:$AD$33</definedName>
    <definedName name="__70__123Graph_DCHART_29" hidden="1">[14]JTwo!$E$86:$E$98</definedName>
    <definedName name="__70__123Graph_XCHART_10" hidden="1">[14]Calc!$A$153:$A$325</definedName>
    <definedName name="__70__123Graph_XCHART_11" hidden="1">[14]Calc!$A$153:$A$315</definedName>
    <definedName name="__71__123Graph_DCHART_30" hidden="1">[14]HOne!$E$86:$E$110</definedName>
    <definedName name="__71__123Graph_XCHART_11" hidden="1">[14]Calc!$A$153:$A$315</definedName>
    <definedName name="__71__123Graph_XCHART_12" hidden="1">[14]Calc!$A$153:$A$313</definedName>
    <definedName name="__72__123Graph_XCHART_10" hidden="1">[14]Calc!$A$153:$A$325</definedName>
    <definedName name="__72__123Graph_XCHART_12" hidden="1">[14]Calc!$A$153:$A$313</definedName>
    <definedName name="__72__123Graph_XCHART_13" hidden="1">[14]Calc!$A$13:$A$33</definedName>
    <definedName name="__73__123Graph_XCHART_11" hidden="1">[14]Calc!$A$153:$A$315</definedName>
    <definedName name="__73__123Graph_XCHART_13" hidden="1">[14]Calc!$A$13:$A$33</definedName>
    <definedName name="__73__123Graph_XCHART_14" hidden="1">[14]Calc!$A$11:$A$28</definedName>
    <definedName name="__74__123Graph_XCHART_12" hidden="1">[14]Calc!$A$153:$A$313</definedName>
    <definedName name="__74__123Graph_XCHART_14" hidden="1">[14]Calc!$A$11:$A$28</definedName>
    <definedName name="__74__123Graph_XCHART_15" hidden="1">[14]Calc!$A$8:$A$19</definedName>
    <definedName name="__75__123Graph_XCHART_13" hidden="1">[14]Calc!$A$13:$A$33</definedName>
    <definedName name="__75__123Graph_XCHART_15" hidden="1">[14]Calc!$A$8:$A$19</definedName>
    <definedName name="__75__123Graph_XCHART_16" hidden="1">[14]Calc!$A$8:$A$21</definedName>
    <definedName name="__76__123Graph_XCHART_14" hidden="1">[14]Calc!$A$11:$A$28</definedName>
    <definedName name="__76__123Graph_XCHART_16" hidden="1">[14]Calc!$A$8:$A$21</definedName>
    <definedName name="__76__123Graph_XCHART_2" hidden="1">[14]Calc!$A$23:$A$58</definedName>
    <definedName name="__77__123Graph_XCHART_15" hidden="1">[14]Calc!$A$8:$A$19</definedName>
    <definedName name="__77__123Graph_XCHART_2" hidden="1">[14]Calc!$A$23:$A$58</definedName>
    <definedName name="__77__123Graph_XCHART_3" hidden="1">[14]Calc!$A$38:$A$107</definedName>
    <definedName name="__78__123Graph_XCHART_16" hidden="1">[14]Calc!$A$8:$A$21</definedName>
    <definedName name="__78__123Graph_XCHART_3" hidden="1">[14]Calc!$A$38:$A$107</definedName>
    <definedName name="__78__123Graph_XCHART_4" hidden="1">[14]Calc!$A$13:$A$53</definedName>
    <definedName name="__79__123Graph_XCHART_2" hidden="1">[14]Calc!$A$23:$A$58</definedName>
    <definedName name="__79__123Graph_XCHART_4" hidden="1">[14]Calc!$A$13:$A$53</definedName>
    <definedName name="__79__123Graph_XCHART_5" hidden="1">[14]Calc!$A$9:$A$36</definedName>
    <definedName name="__8__123Graph_ACHART_11" hidden="1">[14]Calc!$Z$153:$Z$315</definedName>
    <definedName name="__8__123Graph_ACHART_13" hidden="1">[14]Calc!$AD$10:$AD$33</definedName>
    <definedName name="__8__123Graph_ACHART_14" hidden="1">[14]Calc!$AH$10:$AH$28</definedName>
    <definedName name="__80__123Graph_XCHART_3" hidden="1">[14]Calc!$A$38:$A$107</definedName>
    <definedName name="__80__123Graph_XCHART_5" hidden="1">[14]Calc!$A$9:$A$36</definedName>
    <definedName name="__80__123Graph_XCHART_6" hidden="1">[14]Calc!$A$9:$A$41</definedName>
    <definedName name="__81__123Graph_XCHART_4" hidden="1">[14]Calc!$A$13:$A$53</definedName>
    <definedName name="__81__123Graph_XCHART_6" hidden="1">[14]Calc!$A$9:$A$41</definedName>
    <definedName name="__81__123Graph_XCHART_7" hidden="1">[14]Calc!$A$153:$A$688</definedName>
    <definedName name="__82__123Graph_XCHART_5" hidden="1">[14]Calc!$A$9:$A$36</definedName>
    <definedName name="__82__123Graph_XCHART_7" hidden="1">[14]Calc!$A$153:$A$688</definedName>
    <definedName name="__82__123Graph_XCHART_8" hidden="1">[14]Calc!$A$83:$A$154</definedName>
    <definedName name="__83__123Graph_XCHART_6" hidden="1">[14]Calc!$A$9:$A$41</definedName>
    <definedName name="__83__123Graph_XCHART_8" hidden="1">[14]Calc!$A$83:$A$154</definedName>
    <definedName name="__83__123Graph_XCHART_9" hidden="1">[14]Calc!$A$83:$A$153</definedName>
    <definedName name="__84__123Graph_XCHART_7" hidden="1">[14]Calc!$A$153:$A$688</definedName>
    <definedName name="__84__123Graph_XCHART_9" hidden="1">[14]Calc!$A$83:$A$153</definedName>
    <definedName name="__84_98CONSY">'[6]99 cons YTD'!#REF!</definedName>
    <definedName name="__85__123Graph_XCHART_8" hidden="1">[14]Calc!$A$83:$A$154</definedName>
    <definedName name="__85MAAPRO_M">'[1]Cashflow Forecast Port'!#REF!</definedName>
    <definedName name="__86__123Graph_XCHART_9" hidden="1">[14]Calc!$A$83:$A$153</definedName>
    <definedName name="__86MAAUGO_M">'[1]Cashflow Forecast Port'!#REF!</definedName>
    <definedName name="__87MADECO_M">'[1]Cashflow Forecast Port'!#REF!</definedName>
    <definedName name="__88MAFEBO_M">'[1]Cashflow Forecast Port'!#REF!</definedName>
    <definedName name="__89MAJANO_M">'[1]Cashflow Forecast Port'!#REF!</definedName>
    <definedName name="__9__123Graph_ACHART_12" hidden="1">[14]Calc!$X$153:$X$313</definedName>
    <definedName name="__9__123Graph_ACHART_14" hidden="1">[14]Calc!$AH$10:$AH$28</definedName>
    <definedName name="__9__123Graph_ACHART_15" hidden="1">[14]Calc!$AJ$8:$AJ$19</definedName>
    <definedName name="__90MAJULO_M">'[1]Cashflow Forecast Port'!#REF!</definedName>
    <definedName name="__91MAJUNO_M">'[1]Cashflow Forecast Port'!#REF!</definedName>
    <definedName name="__92MAMARO_M">'[1]Cashflow Forecast Port'!#REF!</definedName>
    <definedName name="__93MAMAYO_M">'[1]Cashflow Forecast Port'!#REF!</definedName>
    <definedName name="__94MANOVO_M">'[1]Cashflow Forecast Port'!#REF!</definedName>
    <definedName name="__95MAOCTO_M">'[1]Cashflow Forecast Port'!#REF!</definedName>
    <definedName name="__96MASEPO_M">'[1]Cashflow Forecast Port'!#REF!</definedName>
    <definedName name="__97MBAPRO_M">'[1]Cashflow Forecast Port'!#REF!</definedName>
    <definedName name="__98CONSY">'[6]99 cons YTD'!#REF!</definedName>
    <definedName name="__98MBAUGO_M">'[1]Cashflow Forecast Port'!#REF!</definedName>
    <definedName name="__99MBDECO_M">'[1]Cashflow Forecast Port'!#REF!</definedName>
    <definedName name="__A100000">#REF!</definedName>
    <definedName name="__a11">[7]ЯНВАРЬ!#REF!</definedName>
    <definedName name="__a63789" hidden="1">{#N/A,#N/A,FALSE,"Supuestos";#N/A,#N/A,FALSE,"Totales";#N/A,#N/A,FALSE,"UTE TDF";#N/A,#N/A,FALSE,"C. AUSTRAL";#N/A,#N/A,FALSE,"L. ATRAVESADO";#N/A,#N/A,FALSE,"FERNANDEZ  ORO";#N/A,#N/A,FALSE,"PORTEZUELOS";#N/A,#N/A,FALSE,"25 MM";#N/A,#N/A,FALSE,"SAN ROQUE";#N/A,#N/A,FALSE,"A.  PICHANA"}</definedName>
    <definedName name="__A65555">#REF!</definedName>
    <definedName name="__A70000">'[8]B-4'!#REF!</definedName>
    <definedName name="__A80000">'[8]B-4'!#REF!</definedName>
    <definedName name="__ala1">#REF!</definedName>
    <definedName name="__COS98" hidden="1">{#N/A,#N/A,FALSE,"Aging Summary";#N/A,#N/A,FALSE,"Ratio Analysis";#N/A,#N/A,FALSE,"Test 120 Day Accts";#N/A,#N/A,FALSE,"Tickmarks"}</definedName>
    <definedName name="__g12" hidden="1">{#N/A,#N/A,FALSE,"Supuestos";#N/A,#N/A,FALSE,"Totales";#N/A,#N/A,FALSE,"UTE TDF";#N/A,#N/A,FALSE,"C. AUSTRAL";#N/A,#N/A,FALSE,"L. ATRAVESADO";#N/A,#N/A,FALSE,"FERNANDEZ  ORO";#N/A,#N/A,FALSE,"PORTEZUELOS";#N/A,#N/A,FALSE,"25 MM";#N/A,#N/A,FALSE,"SAN ROQUE";#N/A,#N/A,FALSE,"A.  PICHANA"}</definedName>
    <definedName name="__gg1" hidden="1">{#N/A,#N/A,FALSE,"Supuestos";#N/A,#N/A,FALSE,"Totales";#N/A,#N/A,FALSE,"UTE TDF";#N/A,#N/A,FALSE,"C. AUSTRAL";#N/A,#N/A,FALSE,"L. ATRAVESADO";#N/A,#N/A,FALSE,"FERNANDEZ  ORO";#N/A,#N/A,FALSE,"PORTEZUELOS";#N/A,#N/A,FALSE,"25 MM";#N/A,#N/A,FALSE,"SAN ROQUE";#N/A,#N/A,FALSE,"A.  PICHANA"}</definedName>
    <definedName name="__ggg1" hidden="1">{#N/A,#N/A,FALSE,"Supuestos";#N/A,#N/A,FALSE,"Totales";#N/A,#N/A,FALSE,"UTE TDF";#N/A,#N/A,FALSE,"C. AUSTRAL";#N/A,#N/A,FALSE,"L. ATRAVESADO";#N/A,#N/A,FALSE,"FERNANDEZ  ORO";#N/A,#N/A,FALSE,"PORTEZUELOS";#N/A,#N/A,FALSE,"25 MM";#N/A,#N/A,FALSE,"SAN ROQUE";#N/A,#N/A,FALSE,"A.  PICHANA"}</definedName>
    <definedName name="__ggg2" hidden="1">{#N/A,#N/A,FALSE,"Supuestos";#N/A,#N/A,FALSE,"Totales";#N/A,#N/A,FALSE,"UTE TDF";#N/A,#N/A,FALSE,"C. AUSTRAL";#N/A,#N/A,FALSE,"L. ATRAVESADO";#N/A,#N/A,FALSE,"FERNANDEZ  ORO";#N/A,#N/A,FALSE,"PORTEZUELOS";#N/A,#N/A,FALSE,"25 MM";#N/A,#N/A,FALSE,"SAN ROQUE";#N/A,#N/A,FALSE,"A.  PICHANA"}</definedName>
    <definedName name="__ggg5" hidden="1">{#N/A,#N/A,FALSE,"Supuestos";#N/A,#N/A,FALSE,"Totales";#N/A,#N/A,FALSE,"UTE TDF";#N/A,#N/A,FALSE,"C. AUSTRAL";#N/A,#N/A,FALSE,"L. ATRAVESADO";#N/A,#N/A,FALSE,"FERNANDEZ  ORO";#N/A,#N/A,FALSE,"PORTEZUELOS";#N/A,#N/A,FALSE,"25 MM";#N/A,#N/A,FALSE,"SAN ROQUE";#N/A,#N/A,FALSE,"A.  PICHANA"}</definedName>
    <definedName name="__idc1">[2]Drawdown!#REF!</definedName>
    <definedName name="__idc2">[2]Drawdown!#REF!</definedName>
    <definedName name="__int1">'[2]Debt Service'!#REF!</definedName>
    <definedName name="__int2">'[2]Debt Service'!#REF!</definedName>
    <definedName name="__IntlFixup" hidden="1">TRUE</definedName>
    <definedName name="__IPC84">#REF!</definedName>
    <definedName name="__IRR1">#REF!</definedName>
    <definedName name="__jan01">#REF!</definedName>
    <definedName name="__key2" hidden="1">#REF!</definedName>
    <definedName name="__KRD1">[13]Loans!#REF!</definedName>
    <definedName name="__KRD2">[13]Loans!#REF!</definedName>
    <definedName name="__MAL1">#REF!</definedName>
    <definedName name="__new95">#REF!</definedName>
    <definedName name="__NIL1">'[5]P&amp;L CCI Detail'!$T$54</definedName>
    <definedName name="__NIL2">'[5]P&amp;L CCI Detail'!$T$61</definedName>
    <definedName name="__NIL3">'[5]P&amp;L CCI Detail'!$T$76</definedName>
    <definedName name="__NIL4">'[5]P&amp;L CCI Detail'!$T$84</definedName>
    <definedName name="__NIL5">'[5]P&amp;L CCI Detail'!$T$94</definedName>
    <definedName name="__NPV1">#REF!</definedName>
    <definedName name="__PG1">'[1]Cashflow Forecast Port'!$B$1:$Z$33</definedName>
    <definedName name="__PG13">#REF!</definedName>
    <definedName name="__PG15">#REF!</definedName>
    <definedName name="__PG3">'[1]Cashflow Forecast Port'!$B$42:$Z$71</definedName>
    <definedName name="__PG4">#REF!</definedName>
    <definedName name="__PG5">#REF!</definedName>
    <definedName name="__PG9">#REF!</definedName>
    <definedName name="__ppp2">#N/A</definedName>
    <definedName name="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sal2" hidden="1">{"SALARIOS",#N/A,FALSE,"Hoja3";"SUELDOS EMPLEADOS",#N/A,FALSE,"Hoja4";"SUELDOS EJECUTIVOS",#N/A,FALSE,"Hoja5"}</definedName>
    <definedName name="__sul1">#REF!</definedName>
    <definedName name="__TAB2">#REF!</definedName>
    <definedName name="__tax2">'[2]Tax &amp; Depreciation'!$A$102:$IV$102</definedName>
    <definedName name="__tax3">[2]Tax!$D$7:$AJ$79</definedName>
    <definedName name="__tyu1" hidden="1">{#N/A,#N/A,FALSE,"Supuestos";#N/A,#N/A,FALSE,"Totales";#N/A,#N/A,FALSE,"UTE TDF";#N/A,#N/A,FALSE,"C. AUSTRAL";#N/A,#N/A,FALSE,"L. ATRAVESADO";#N/A,#N/A,FALSE,"FERNANDEZ  ORO";#N/A,#N/A,FALSE,"PORTEZUELOS";#N/A,#N/A,FALSE,"25 MM";#N/A,#N/A,FALSE,"SAN ROQUE";#N/A,#N/A,FALSE,"A.  PICHANA"}</definedName>
    <definedName name="__USD2003">'[12]FX rates'!$B$3</definedName>
    <definedName name="__USD2004">'[12]FX rates'!$B$2</definedName>
    <definedName name="__wrn1" hidden="1">{#N/A,#N/A,FALSE,"Aging Summary";#N/A,#N/A,FALSE,"Ratio Analysis";#N/A,#N/A,FALSE,"Test 120 Day Accts";#N/A,#N/A,FALSE,"Tickmarks"}</definedName>
    <definedName name="__z001" hidden="1">{#N/A,#N/A,FALSE,"Supuestos";#N/A,#N/A,FALSE,"Totales";#N/A,#N/A,FALSE,"UTE TDF";#N/A,#N/A,FALSE,"C. AUSTRAL";#N/A,#N/A,FALSE,"L. ATRAVESADO";#N/A,#N/A,FALSE,"FERNANDEZ  ORO";#N/A,#N/A,FALSE,"PORTEZUELOS";#N/A,#N/A,FALSE,"25 MM";#N/A,#N/A,FALSE,"SAN ROQUE";#N/A,#N/A,FALSE,"A.  PICHANA"}</definedName>
    <definedName name="__z01" hidden="1">{#N/A,#N/A,FALSE,"Supuestos";#N/A,#N/A,FALSE,"Totales";#N/A,#N/A,FALSE,"UTE TDF";#N/A,#N/A,FALSE,"C. AUSTRAL";#N/A,#N/A,FALSE,"L. ATRAVESADO";#N/A,#N/A,FALSE,"FERNANDEZ  ORO";#N/A,#N/A,FALSE,"PORTEZUELOS";#N/A,#N/A,FALSE,"25 MM";#N/A,#N/A,FALSE,"SAN ROQUE";#N/A,#N/A,FALSE,"A.  PICHANA"}</definedName>
    <definedName name="__z1" hidden="1">{#N/A,#N/A,FALSE,"Supuestos";#N/A,#N/A,FALSE,"Totales";#N/A,#N/A,FALSE,"UTE TDF";#N/A,#N/A,FALSE,"C. AUSTRAL";#N/A,#N/A,FALSE,"L. ATRAVESADO";#N/A,#N/A,FALSE,"FERNANDEZ  ORO";#N/A,#N/A,FALSE,"PORTEZUELOS";#N/A,#N/A,FALSE,"25 MM";#N/A,#N/A,FALSE,"SAN ROQUE";#N/A,#N/A,FALSE,"A.  PICHANA"}</definedName>
    <definedName name="__z111" hidden="1">{#VALUE!,#N/A,FALSE,0;#N/A,#N/A,FALSE,0;#N/A,#N/A,FALSE,0;#N/A,#N/A,FALSE,0;#N/A,#N/A,FALSE,0;#N/A,#N/A,FALSE,0;#N/A,#N/A,FALSE,0;#N/A,#N/A,FALSE,0;#N/A,#N/A,FALSE,0;#N/A,#N/A,FALSE,0}</definedName>
    <definedName name="__z1236" hidden="1">{#VALUE!,#N/A,FALSE,0;#N/A,#N/A,FALSE,0;#N/A,#N/A,FALSE,0;#N/A,#N/A,FALSE,0;#N/A,#N/A,FALSE,0;#N/A,#N/A,FALSE,0;#N/A,#N/A,FALSE,0;#N/A,#N/A,FALSE,0;#N/A,#N/A,FALSE,0;#N/A,#N/A,FALSE,0}</definedName>
    <definedName name="__z2" hidden="1">{#N/A,#N/A,FALSE,"Supuestos";#N/A,#N/A,FALSE,"Totales";#N/A,#N/A,FALSE,"UTE TDF";#N/A,#N/A,FALSE,"C. AUSTRAL";#N/A,#N/A,FALSE,"L. ATRAVESADO";#N/A,#N/A,FALSE,"FERNANDEZ  ORO";#N/A,#N/A,FALSE,"PORTEZUELOS";#N/A,#N/A,FALSE,"25 MM";#N/A,#N/A,FALSE,"SAN ROQUE";#N/A,#N/A,FALSE,"A.  PICHANA"}</definedName>
    <definedName name="__z223" hidden="1">{#N/A,#N/A,FALSE,"Supuestos";#N/A,#N/A,FALSE,"Totales";#N/A,#N/A,FALSE,"UTE TDF";#N/A,#N/A,FALSE,"C. AUSTRAL";#N/A,#N/A,FALSE,"L. ATRAVESADO";#N/A,#N/A,FALSE,"FERNANDEZ  ORO";#N/A,#N/A,FALSE,"PORTEZUELOS";#N/A,#N/A,FALSE,"25 MM";#N/A,#N/A,FALSE,"SAN ROQUE";#N/A,#N/A,FALSE,"A.  PICHANA"}</definedName>
    <definedName name="__z3" hidden="1">{#N/A,#N/A,FALSE,"Supuestos";#N/A,#N/A,FALSE,"Totales";#N/A,#N/A,FALSE,"UTE TDF";#N/A,#N/A,FALSE,"C. AUSTRAL";#N/A,#N/A,FALSE,"L. ATRAVESADO";#N/A,#N/A,FALSE,"FERNANDEZ  ORO";#N/A,#N/A,FALSE,"PORTEZUELOS";#N/A,#N/A,FALSE,"25 MM";#N/A,#N/A,FALSE,"SAN ROQUE";#N/A,#N/A,FALSE,"A.  PICHANA"}</definedName>
    <definedName name="__z356" hidden="1">{#N/A,#N/A,FALSE,"Supuestos";#N/A,#N/A,FALSE,"Totales";#N/A,#N/A,FALSE,"UTE TDF";#N/A,#N/A,FALSE,"C. AUSTRAL";#N/A,#N/A,FALSE,"L. ATRAVESADO";#N/A,#N/A,FALSE,"FERNANDEZ  ORO";#N/A,#N/A,FALSE,"PORTEZUELOS";#N/A,#N/A,FALSE,"25 MM";#N/A,#N/A,FALSE,"SAN ROQUE";#N/A,#N/A,FALSE,"A.  PICHANA"}</definedName>
    <definedName name="__z357" hidden="1">{#N/A,#N/A,FALSE,"Supuestos";#N/A,#N/A,FALSE,"Totales";#N/A,#N/A,FALSE,"UTE TDF";#N/A,#N/A,FALSE,"C. AUSTRAL";#N/A,#N/A,FALSE,"L. ATRAVESADO";#N/A,#N/A,FALSE,"FERNANDEZ  ORO";#N/A,#N/A,FALSE,"PORTEZUELOS";#N/A,#N/A,FALSE,"25 MM";#N/A,#N/A,FALSE,"SAN ROQUE";#N/A,#N/A,FALSE,"A.  PICHANA"}</definedName>
    <definedName name="__z36" hidden="1">{#N/A,#N/A,FALSE,"Supuestos";#N/A,#N/A,FALSE,"Totales";#N/A,#N/A,FALSE,"UTE TDF";#N/A,#N/A,FALSE,"C. AUSTRAL";#N/A,#N/A,FALSE,"L. ATRAVESADO";#N/A,#N/A,FALSE,"FERNANDEZ  ORO";#N/A,#N/A,FALSE,"PORTEZUELOS";#N/A,#N/A,FALSE,"25 MM";#N/A,#N/A,FALSE,"SAN ROQUE";#N/A,#N/A,FALSE,"A.  PICHANA"}</definedName>
    <definedName name="__z4" hidden="1">{#N/A,#N/A,FALSE,"Supuestos";#N/A,#N/A,FALSE,"Totales";#N/A,#N/A,FALSE,"UTE TDF";#N/A,#N/A,FALSE,"C. AUSTRAL";#N/A,#N/A,FALSE,"L. ATRAVESADO";#N/A,#N/A,FALSE,"FERNANDEZ  ORO";#N/A,#N/A,FALSE,"PORTEZUELOS";#N/A,#N/A,FALSE,"25 MM";#N/A,#N/A,FALSE,"SAN ROQUE";#N/A,#N/A,FALSE,"A.  PICHANA"}</definedName>
    <definedName name="__z456" hidden="1">{#N/A,#N/A,FALSE,"Supuestos";#N/A,#N/A,FALSE,"Totales";#N/A,#N/A,FALSE,"UTE TDF";#N/A,#N/A,FALSE,"C. AUSTRAL";#N/A,#N/A,FALSE,"L. ATRAVESADO";#N/A,#N/A,FALSE,"FERNANDEZ  ORO";#N/A,#N/A,FALSE,"PORTEZUELOS";#N/A,#N/A,FALSE,"25 MM";#N/A,#N/A,FALSE,"SAN ROQUE";#N/A,#N/A,FALSE,"A.  PICHANA"}</definedName>
    <definedName name="__z4561" hidden="1">{#N/A,#N/A,FALSE,"Supuestos";#N/A,#N/A,FALSE,"Totales";#N/A,#N/A,FALSE,"UTE TDF";#N/A,#N/A,FALSE,"C. AUSTRAL";#N/A,#N/A,FALSE,"L. ATRAVESADO";#N/A,#N/A,FALSE,"FERNANDEZ  ORO";#N/A,#N/A,FALSE,"PORTEZUELOS";#N/A,#N/A,FALSE,"25 MM";#N/A,#N/A,FALSE,"SAN ROQUE";#N/A,#N/A,FALSE,"A.  PICHANA"}</definedName>
    <definedName name="__z5" hidden="1">{#N/A,#N/A,FALSE,"Supuestos";#N/A,#N/A,FALSE,"Totales";#N/A,#N/A,FALSE,"UTE TDF";#N/A,#N/A,FALSE,"C. AUSTRAL";#N/A,#N/A,FALSE,"L. ATRAVESADO";#N/A,#N/A,FALSE,"FERNANDEZ  ORO";#N/A,#N/A,FALSE,"PORTEZUELOS";#N/A,#N/A,FALSE,"25 MM";#N/A,#N/A,FALSE,"SAN ROQUE";#N/A,#N/A,FALSE,"A.  PICHANA"}</definedName>
    <definedName name="__z56" hidden="1">{#N/A,#N/A,FALSE,"Supuestos";#N/A,#N/A,FALSE,"Totales";#N/A,#N/A,FALSE,"UTE TDF";#N/A,#N/A,FALSE,"C. AUSTRAL";#N/A,#N/A,FALSE,"L. ATRAVESADO";#N/A,#N/A,FALSE,"FERNANDEZ  ORO";#N/A,#N/A,FALSE,"PORTEZUELOS";#N/A,#N/A,FALSE,"25 MM";#N/A,#N/A,FALSE,"SAN ROQUE";#N/A,#N/A,FALSE,"A.  PICHANA"}</definedName>
    <definedName name="__z657" hidden="1">{#N/A,#N/A,FALSE,"Supuestos";#N/A,#N/A,FALSE,"Totales";#N/A,#N/A,FALSE,"UTE TDF";#N/A,#N/A,FALSE,"C. AUSTRAL";#N/A,#N/A,FALSE,"L. ATRAVESADO";#N/A,#N/A,FALSE,"FERNANDEZ  ORO";#N/A,#N/A,FALSE,"PORTEZUELOS";#N/A,#N/A,FALSE,"25 MM";#N/A,#N/A,FALSE,"SAN ROQUE";#N/A,#N/A,FALSE,"A.  PICHANA"}</definedName>
    <definedName name="__z69" hidden="1">{#N/A,#N/A,FALSE,"Supuestos";#N/A,#N/A,FALSE,"Totales";#N/A,#N/A,FALSE,"UTE TDF";#N/A,#N/A,FALSE,"C. AUSTRAL";#N/A,#N/A,FALSE,"L. ATRAVESADO";#N/A,#N/A,FALSE,"FERNANDEZ  ORO";#N/A,#N/A,FALSE,"PORTEZUELOS";#N/A,#N/A,FALSE,"25 MM";#N/A,#N/A,FALSE,"SAN ROQUE";#N/A,#N/A,FALSE,"A.  PICHANA"}</definedName>
    <definedName name="__z741" hidden="1">{#N/A,#N/A,FALSE,"Supuestos";#N/A,#N/A,FALSE,"Totales";#N/A,#N/A,FALSE,"UTE TDF";#N/A,#N/A,FALSE,"C. AUSTRAL";#N/A,#N/A,FALSE,"L. ATRAVESADO";#N/A,#N/A,FALSE,"FERNANDEZ  ORO";#N/A,#N/A,FALSE,"PORTEZUELOS";#N/A,#N/A,FALSE,"25 MM";#N/A,#N/A,FALSE,"SAN ROQUE";#N/A,#N/A,FALSE,"A.  PICHANA"}</definedName>
    <definedName name="__z742" hidden="1">{#VALUE!,#N/A,FALSE,0;#N/A,#N/A,FALSE,0;#N/A,#N/A,FALSE,0;#N/A,#N/A,FALSE,0;#N/A,#N/A,FALSE,0;#N/A,#N/A,FALSE,0;#N/A,#N/A,FALSE,0;#N/A,#N/A,FALSE,0;#N/A,#N/A,FALSE,0;#N/A,#N/A,FALSE,0}</definedName>
    <definedName name="__z743" hidden="1">{#N/A,#N/A,FALSE,"Supuestos";#N/A,#N/A,FALSE,"Totales";#N/A,#N/A,FALSE,"UTE TDF";#N/A,#N/A,FALSE,"C. AUSTRAL";#N/A,#N/A,FALSE,"L. ATRAVESADO";#N/A,#N/A,FALSE,"FERNANDEZ  ORO";#N/A,#N/A,FALSE,"PORTEZUELOS";#N/A,#N/A,FALSE,"25 MM";#N/A,#N/A,FALSE,"SAN ROQUE";#N/A,#N/A,FALSE,"A.  PICHANA"}</definedName>
    <definedName name="__z748" hidden="1">{#N/A,#N/A,FALSE,"Supuestos";#N/A,#N/A,FALSE,"Totales";#N/A,#N/A,FALSE,"UTE TDF";#N/A,#N/A,FALSE,"C. AUSTRAL";#N/A,#N/A,FALSE,"L. ATRAVESADO";#N/A,#N/A,FALSE,"FERNANDEZ  ORO";#N/A,#N/A,FALSE,"PORTEZUELOS";#N/A,#N/A,FALSE,"25 MM";#N/A,#N/A,FALSE,"SAN ROQUE";#N/A,#N/A,FALSE,"A.  PICHANA"}</definedName>
    <definedName name="__z75" hidden="1">{#N/A,#N/A,FALSE,"Supuestos";#N/A,#N/A,FALSE,"Totales";#N/A,#N/A,FALSE,"UTE TDF";#N/A,#N/A,FALSE,"C. AUSTRAL";#N/A,#N/A,FALSE,"L. ATRAVESADO";#N/A,#N/A,FALSE,"FERNANDEZ  ORO";#N/A,#N/A,FALSE,"PORTEZUELOS";#N/A,#N/A,FALSE,"25 MM";#N/A,#N/A,FALSE,"SAN ROQUE";#N/A,#N/A,FALSE,"A.  PICHANA"}</definedName>
    <definedName name="__z753" hidden="1">{#N/A,#N/A,FALSE,"Supuestos";#N/A,#N/A,FALSE,"Totales";#N/A,#N/A,FALSE,"UTE TDF";#N/A,#N/A,FALSE,"C. AUSTRAL";#N/A,#N/A,FALSE,"L. ATRAVESADO";#N/A,#N/A,FALSE,"FERNANDEZ  ORO";#N/A,#N/A,FALSE,"PORTEZUELOS";#N/A,#N/A,FALSE,"25 MM";#N/A,#N/A,FALSE,"SAN ROQUE";#N/A,#N/A,FALSE,"A.  PICHANA"}</definedName>
    <definedName name="__z759" hidden="1">{#N/A,#N/A,FALSE,"Supuestos";#N/A,#N/A,FALSE,"Totales";#N/A,#N/A,FALSE,"UTE TDF";#N/A,#N/A,FALSE,"C. AUSTRAL";#N/A,#N/A,FALSE,"L. ATRAVESADO";#N/A,#N/A,FALSE,"FERNANDEZ  ORO";#N/A,#N/A,FALSE,"PORTEZUELOS";#N/A,#N/A,FALSE,"25 MM";#N/A,#N/A,FALSE,"SAN ROQUE";#N/A,#N/A,FALSE,"A.  PICHANA"}</definedName>
    <definedName name="__z789" hidden="1">{#VALUE!,#N/A,FALSE,0;#N/A,#N/A,FALSE,0;#N/A,#N/A,FALSE,0;#N/A,#N/A,FALSE,0;#N/A,#N/A,FALSE,0;#N/A,#N/A,FALSE,0;#N/A,#N/A,FALSE,0;#N/A,#N/A,FALSE,0;#N/A,#N/A,FALSE,0;#N/A,#N/A,FALSE,0}</definedName>
    <definedName name="__z851" hidden="1">{#N/A,#N/A,FALSE,"Supuestos";#N/A,#N/A,FALSE,"Totales";#N/A,#N/A,FALSE,"UTE TDF";#N/A,#N/A,FALSE,"C. AUSTRAL";#N/A,#N/A,FALSE,"L. ATRAVESADO";#N/A,#N/A,FALSE,"FERNANDEZ  ORO";#N/A,#N/A,FALSE,"PORTEZUELOS";#N/A,#N/A,FALSE,"25 MM";#N/A,#N/A,FALSE,"SAN ROQUE";#N/A,#N/A,FALSE,"A.  PICHANA"}</definedName>
    <definedName name="__z852" hidden="1">{#N/A,#N/A,FALSE,"Supuestos";#N/A,#N/A,FALSE,"Totales";#N/A,#N/A,FALSE,"UTE TDF";#N/A,#N/A,FALSE,"C. AUSTRAL";#N/A,#N/A,FALSE,"L. ATRAVESADO";#N/A,#N/A,FALSE,"FERNANDEZ  ORO";#N/A,#N/A,FALSE,"PORTEZUELOS";#N/A,#N/A,FALSE,"25 MM";#N/A,#N/A,FALSE,"SAN ROQUE";#N/A,#N/A,FALSE,"A.  PICHANA"}</definedName>
    <definedName name="__z853" hidden="1">{#VALUE!,#N/A,FALSE,0;#N/A,#N/A,FALSE,0;#N/A,#N/A,FALSE,0;#N/A,#N/A,FALSE,0;#N/A,#N/A,FALSE,0;#N/A,#N/A,FALSE,0;#N/A,#N/A,FALSE,0;#N/A,#N/A,FALSE,0;#N/A,#N/A,FALSE,0;#N/A,#N/A,FALSE,0}</definedName>
    <definedName name="__z854" hidden="1">{#N/A,#N/A,FALSE,"Supuestos";#N/A,#N/A,FALSE,"Totales";#N/A,#N/A,FALSE,"UTE TDF";#N/A,#N/A,FALSE,"C. AUSTRAL";#N/A,#N/A,FALSE,"L. ATRAVESADO";#N/A,#N/A,FALSE,"FERNANDEZ  ORO";#N/A,#N/A,FALSE,"PORTEZUELOS";#N/A,#N/A,FALSE,"25 MM";#N/A,#N/A,FALSE,"SAN ROQUE";#N/A,#N/A,FALSE,"A.  PICHANA"}</definedName>
    <definedName name="__z863" hidden="1">{#N/A,#N/A,FALSE,"Supuestos";#N/A,#N/A,FALSE,"Totales";#N/A,#N/A,FALSE,"UTE TDF";#N/A,#N/A,FALSE,"C. AUSTRAL";#N/A,#N/A,FALSE,"L. ATRAVESADO";#N/A,#N/A,FALSE,"FERNANDEZ  ORO";#N/A,#N/A,FALSE,"PORTEZUELOS";#N/A,#N/A,FALSE,"25 MM";#N/A,#N/A,FALSE,"SAN ROQUE";#N/A,#N/A,FALSE,"A.  PICHANA"}</definedName>
    <definedName name="__z89" hidden="1">{#N/A,#N/A,FALSE,"Supuestos";#N/A,#N/A,FALSE,"Totales";#N/A,#N/A,FALSE,"UTE TDF";#N/A,#N/A,FALSE,"C. AUSTRAL";#N/A,#N/A,FALSE,"L. ATRAVESADO";#N/A,#N/A,FALSE,"FERNANDEZ  ORO";#N/A,#N/A,FALSE,"PORTEZUELOS";#N/A,#N/A,FALSE,"25 MM";#N/A,#N/A,FALSE,"SAN ROQUE";#N/A,#N/A,FALSE,"A.  PICHANA"}</definedName>
    <definedName name="__z8963" hidden="1">{#N/A,#N/A,FALSE,"Supuestos";#N/A,#N/A,FALSE,"Totales";#N/A,#N/A,FALSE,"UTE TDF";#N/A,#N/A,FALSE,"C. AUSTRAL";#N/A,#N/A,FALSE,"L. ATRAVESADO";#N/A,#N/A,FALSE,"FERNANDEZ  ORO";#N/A,#N/A,FALSE,"PORTEZUELOS";#N/A,#N/A,FALSE,"25 MM";#N/A,#N/A,FALSE,"SAN ROQUE";#N/A,#N/A,FALSE,"A.  PICHANA"}</definedName>
    <definedName name="__z951" hidden="1">{#N/A,#N/A,FALSE,"Supuestos";#N/A,#N/A,FALSE,"Totales";#N/A,#N/A,FALSE,"UTE TDF";#N/A,#N/A,FALSE,"C. AUSTRAL";#N/A,#N/A,FALSE,"L. ATRAVESADO";#N/A,#N/A,FALSE,"FERNANDEZ  ORO";#N/A,#N/A,FALSE,"PORTEZUELOS";#N/A,#N/A,FALSE,"25 MM";#N/A,#N/A,FALSE,"SAN ROQUE";#N/A,#N/A,FALSE,"A.  PICHANA"}</definedName>
    <definedName name="__z956" hidden="1">{#N/A,#N/A,FALSE,"Supuestos";#N/A,#N/A,FALSE,"Totales";#N/A,#N/A,FALSE,"UTE TDF";#N/A,#N/A,FALSE,"C. AUSTRAL";#N/A,#N/A,FALSE,"L. ATRAVESADO";#N/A,#N/A,FALSE,"FERNANDEZ  ORO";#N/A,#N/A,FALSE,"PORTEZUELOS";#N/A,#N/A,FALSE,"25 MM";#N/A,#N/A,FALSE,"SAN ROQUE";#N/A,#N/A,FALSE,"A.  PICHANA"}</definedName>
    <definedName name="__z96" hidden="1">{#N/A,#N/A,FALSE,"Supuestos";#N/A,#N/A,FALSE,"Totales";#N/A,#N/A,FALSE,"UTE TDF";#N/A,#N/A,FALSE,"C. AUSTRAL";#N/A,#N/A,FALSE,"L. ATRAVESADO";#N/A,#N/A,FALSE,"FERNANDEZ  ORO";#N/A,#N/A,FALSE,"PORTEZUELOS";#N/A,#N/A,FALSE,"25 MM";#N/A,#N/A,FALSE,"SAN ROQUE";#N/A,#N/A,FALSE,"A.  PICHANA"}</definedName>
    <definedName name="__z963" hidden="1">{#VALUE!,#N/A,FALSE,0;#N/A,#N/A,FALSE,0;#N/A,#N/A,FALSE,0;#N/A,#N/A,FALSE,0;#N/A,#N/A,FALSE,0;#N/A,#N/A,FALSE,0;#N/A,#N/A,FALSE,0;#N/A,#N/A,FALSE,0;#N/A,#N/A,FALSE,0;#N/A,#N/A,FALSE,0}</definedName>
    <definedName name="__z985" hidden="1">{#N/A,#N/A,FALSE,"Supuestos";#N/A,#N/A,FALSE,"Totales";#N/A,#N/A,FALSE,"UTE TDF";#N/A,#N/A,FALSE,"C. AUSTRAL";#N/A,#N/A,FALSE,"L. ATRAVESADO";#N/A,#N/A,FALSE,"FERNANDEZ  ORO";#N/A,#N/A,FALSE,"PORTEZUELOS";#N/A,#N/A,FALSE,"25 MM";#N/A,#N/A,FALSE,"SAN ROQUE";#N/A,#N/A,FALSE,"A.  PICHANA"}</definedName>
    <definedName name="__z9875" hidden="1">{#N/A,#N/A,FALSE,"Aging Summary";#N/A,#N/A,FALSE,"Ratio Analysis";#N/A,#N/A,FALSE,"Test 120 Day Accts";#N/A,#N/A,FALSE,"Tickmarks"}</definedName>
    <definedName name="__za1" hidden="1">{#N/A,#N/A,FALSE,"Supuestos";#N/A,#N/A,FALSE,"Totales";#N/A,#N/A,FALSE,"UTE TDF";#N/A,#N/A,FALSE,"C. AUSTRAL";#N/A,#N/A,FALSE,"L. ATRAVESADO";#N/A,#N/A,FALSE,"FERNANDEZ  ORO";#N/A,#N/A,FALSE,"PORTEZUELOS";#N/A,#N/A,FALSE,"25 MM";#N/A,#N/A,FALSE,"SAN ROQUE";#N/A,#N/A,FALSE,"A.  PICHANA"}</definedName>
    <definedName name="__zs2" hidden="1">{#VALUE!,#N/A,FALSE,0;#N/A,#N/A,FALSE,0;#N/A,#N/A,FALSE,0;#N/A,#N/A,FALSE,0;#N/A,#N/A,FALSE,0;#N/A,#N/A,FALSE,0;#N/A,#N/A,FALSE,0;#N/A,#N/A,FALSE,0;#N/A,#N/A,FALSE,0;#N/A,#N/A,FALSE,0}</definedName>
    <definedName name="__zz899" hidden="1">{#N/A,#N/A,FALSE,"Supuestos";#N/A,#N/A,FALSE,"Totales";#N/A,#N/A,FALSE,"UTE TDF";#N/A,#N/A,FALSE,"C. AUSTRAL";#N/A,#N/A,FALSE,"L. ATRAVESADO";#N/A,#N/A,FALSE,"FERNANDEZ  ORO";#N/A,#N/A,FALSE,"PORTEZUELOS";#N/A,#N/A,FALSE,"25 MM";#N/A,#N/A,FALSE,"SAN ROQUE";#N/A,#N/A,FALSE,"A.  PICHANA"}</definedName>
    <definedName name="_0_SLQ_MetricsDIR">#REF!</definedName>
    <definedName name="_0_SLQ_MetricsIND">#REF!</definedName>
    <definedName name="_0_TAQ_TDC_AcctSumry">#REF!</definedName>
    <definedName name="_10__123Graph_ACHART_10" hidden="1">[14]Calc!$AB$153:$AB$325</definedName>
    <definedName name="_10__123Graph_ACHART_11" hidden="1">[14]Calc!$Z$153:$Z$315</definedName>
    <definedName name="_10__123Graph_ACHART_12" hidden="1">[14]Calc!$X$153:$X$313</definedName>
    <definedName name="_10__123Graph_ACHART_13" hidden="1">[14]Calc!$AD$10:$AD$33</definedName>
    <definedName name="_10__123Graph_ACHART_14" hidden="1">[14]Calc!$AH$10:$AH$28</definedName>
    <definedName name="_10__123Graph_ACHART_15" hidden="1">[14]Calc!$AJ$8:$AJ$19</definedName>
    <definedName name="_10__123Graph_ACHART_16" hidden="1">[14]Calc!$AL$8:$AL$21</definedName>
    <definedName name="_10__123Graph_ACHART_17" hidden="1">[14]GoEight!$B$115:$B$160</definedName>
    <definedName name="_100MAJUNO_M">'[1]Cashflow Forecast Port'!#REF!</definedName>
    <definedName name="_100MBFEBO_M">'[1]Cashflow Forecast Port'!#REF!</definedName>
    <definedName name="_101MBJANO_M">'[1]Cashflow Forecast Port'!#REF!</definedName>
    <definedName name="_102MAAUGO_M">'[1]Cashflow Forecast Port'!#REF!</definedName>
    <definedName name="_102MADECO_M">'[1]Cashflow Forecast Port'!#REF!</definedName>
    <definedName name="_102MAMARO_M">'[1]Cashflow Forecast Port'!#REF!</definedName>
    <definedName name="_102MBJULO_M">'[1]Cashflow Forecast Port'!#REF!</definedName>
    <definedName name="_103_bond_DSR_switch">[15]SUMMARY!#REF!</definedName>
    <definedName name="_103_enhanced_ash_cost_sensitivity">[15]SUMMARY!#REF!</definedName>
    <definedName name="_103_enhanced_availability_sensitivity">[15]SUMMARY!#REF!</definedName>
    <definedName name="_103_enhanced_capital_cost_sensitivity">[15]SUMMARY!#REF!</definedName>
    <definedName name="_103_enhanced_dispatch_sensitivity">[15]SUMMARY!#REF!</definedName>
    <definedName name="_103_enhanced_fuel_cost_sensitivity">[15]SUMMARY!#REF!</definedName>
    <definedName name="_103_enhanced_inflation_sensitivity">[15]SUMMARY!#REF!</definedName>
    <definedName name="_103_enhanced_interest_sensitivity">[15]SUMMARY!#REF!</definedName>
    <definedName name="_103MBJUNO_M">'[1]Cashflow Forecast Port'!#REF!</definedName>
    <definedName name="_104MAMAYO_M">'[1]Cashflow Forecast Port'!#REF!</definedName>
    <definedName name="_104MBMARO_M">'[1]Cashflow Forecast Port'!#REF!</definedName>
    <definedName name="_105MBMAYO_M">'[1]Cashflow Forecast Port'!#REF!</definedName>
    <definedName name="_106MAFEBO_M">'[1]Cashflow Forecast Port'!#REF!</definedName>
    <definedName name="_106MANOVO_M">'[1]Cashflow Forecast Port'!#REF!</definedName>
    <definedName name="_106MBNOVO_M">'[1]Cashflow Forecast Port'!#REF!</definedName>
    <definedName name="_107MADECO_M">'[1]Cashflow Forecast Port'!#REF!</definedName>
    <definedName name="_107MBSEPO_M">'[1]Cashflow Forecast Port'!#REF!</definedName>
    <definedName name="_108MAOCTO_M">'[1]Cashflow Forecast Port'!#REF!</definedName>
    <definedName name="_108YAAPRO_M">'[1]Cashflow Forecast Port'!#REF!</definedName>
    <definedName name="_109YAAUGO_M">'[1]Cashflow Forecast Port'!#REF!</definedName>
    <definedName name="_11__123Graph_ACHART_1" hidden="1">[14]Calc!$D$38:$D$83</definedName>
    <definedName name="_11__123Graph_ACHART_11" hidden="1">[14]Calc!$Z$153:$Z$315</definedName>
    <definedName name="_11__123Graph_ACHART_12" hidden="1">[14]Calc!$X$153:$X$313</definedName>
    <definedName name="_11__123Graph_ACHART_13" hidden="1">[14]Calc!$AD$10:$AD$33</definedName>
    <definedName name="_11__123Graph_ACHART_14" hidden="1">[14]Calc!$AH$10:$AH$28</definedName>
    <definedName name="_11__123Graph_ACHART_15" hidden="1">[14]Calc!$AJ$8:$AJ$19</definedName>
    <definedName name="_11__123Graph_ACHART_16" hidden="1">[14]Calc!$AL$8:$AL$21</definedName>
    <definedName name="_11__123Graph_ACHART_17" hidden="1">[14]GoEight!$B$115:$B$160</definedName>
    <definedName name="_11__123Graph_ACHART_18" hidden="1">[14]GrFour!$B$115:$B$185</definedName>
    <definedName name="_110MAJANO_M">'[1]Cashflow Forecast Port'!#REF!</definedName>
    <definedName name="_110MASEPO_M">'[1]Cashflow Forecast Port'!#REF!</definedName>
    <definedName name="_110YADECO_M">'[1]Cashflow Forecast Port'!#REF!</definedName>
    <definedName name="_111YAFEBO_M">'[1]Cashflow Forecast Port'!#REF!</definedName>
    <definedName name="_112MAFEBO_M">'[1]Cashflow Forecast Port'!#REF!</definedName>
    <definedName name="_112MBAPRO_M">'[1]Cashflow Forecast Port'!#REF!</definedName>
    <definedName name="_112YAJANO_M">'[1]Cashflow Forecast Port'!#REF!</definedName>
    <definedName name="_113YAJULO_M">'[1]Cashflow Forecast Port'!#REF!</definedName>
    <definedName name="_114MAJULO_M">'[1]Cashflow Forecast Port'!#REF!</definedName>
    <definedName name="_114MBAUGO_M">'[1]Cashflow Forecast Port'!#REF!</definedName>
    <definedName name="_114YAJUNO_M">'[1]Cashflow Forecast Port'!#REF!</definedName>
    <definedName name="_115YAMARO_M">'[1]Cashflow Forecast Port'!#REF!</definedName>
    <definedName name="_116MBDECO_M">'[1]Cashflow Forecast Port'!#REF!</definedName>
    <definedName name="_116YAMAYO_M">'[1]Cashflow Forecast Port'!#REF!</definedName>
    <definedName name="_117MAJANO_M">'[1]Cashflow Forecast Port'!#REF!</definedName>
    <definedName name="_117YANOVO_M">'[1]Cashflow Forecast Port'!#REF!</definedName>
    <definedName name="_118MAJUNO_M">'[1]Cashflow Forecast Port'!#REF!</definedName>
    <definedName name="_118MBFEBO_M">'[1]Cashflow Forecast Port'!#REF!</definedName>
    <definedName name="_118YAOCTO_M">'[1]Cashflow Forecast Port'!#REF!</definedName>
    <definedName name="_119YASEPO_M">'[1]Cashflow Forecast Port'!#REF!</definedName>
    <definedName name="_12__123Graph_ACHART_10" hidden="1">[14]Calc!$AB$153:$AB$325</definedName>
    <definedName name="_12__123Graph_ACHART_12" hidden="1">[14]Calc!$X$153:$X$313</definedName>
    <definedName name="_12__123Graph_ACHART_13" hidden="1">[14]Calc!$AD$10:$AD$33</definedName>
    <definedName name="_12__123Graph_ACHART_14" hidden="1">[14]Calc!$AH$10:$AH$28</definedName>
    <definedName name="_12__123Graph_ACHART_15" hidden="1">[14]Calc!$AJ$8:$AJ$19</definedName>
    <definedName name="_12__123Graph_ACHART_16" hidden="1">[14]Calc!$AL$8:$AL$21</definedName>
    <definedName name="_12__123Graph_ACHART_17" hidden="1">[14]GoEight!$B$115:$B$160</definedName>
    <definedName name="_12__123Graph_ACHART_18" hidden="1">[14]GrFour!$B$115:$B$185</definedName>
    <definedName name="_12__123Graph_ACHART_2" hidden="1">[14]Calc!$F$23:$F$58</definedName>
    <definedName name="_120MBJANO_M">'[1]Cashflow Forecast Port'!#REF!</definedName>
    <definedName name="_120YBAPRO_M">'[1]Cashflow Forecast Port'!#REF!</definedName>
    <definedName name="_121YBAUGO_M">'[1]Cashflow Forecast Port'!#REF!</definedName>
    <definedName name="_122MAJULO_M">'[1]Cashflow Forecast Port'!#REF!</definedName>
    <definedName name="_122MAMARO_M">'[1]Cashflow Forecast Port'!#REF!</definedName>
    <definedName name="_122MBJULO_M">'[1]Cashflow Forecast Port'!#REF!</definedName>
    <definedName name="_122YBDECO_M">'[1]Cashflow Forecast Port'!#REF!</definedName>
    <definedName name="_123YBFEBO_M">'[1]Cashflow Forecast Port'!#REF!</definedName>
    <definedName name="_124MBJUNO_M">'[1]Cashflow Forecast Port'!#REF!</definedName>
    <definedName name="_124YBJANO_M">'[1]Cashflow Forecast Port'!#REF!</definedName>
    <definedName name="_125YBJULO_M">'[1]Cashflow Forecast Port'!#REF!</definedName>
    <definedName name="_126MAMAYO_M">'[1]Cashflow Forecast Port'!#REF!</definedName>
    <definedName name="_126MBMARO_M">'[1]Cashflow Forecast Port'!#REF!</definedName>
    <definedName name="_126YBJUNO_M">'[1]Cashflow Forecast Port'!#REF!</definedName>
    <definedName name="_127MAJUNO_M">'[1]Cashflow Forecast Port'!#REF!</definedName>
    <definedName name="_127YBMARO_M">'[1]Cashflow Forecast Port'!#REF!</definedName>
    <definedName name="_128MBMAYO_M">'[1]Cashflow Forecast Port'!#REF!</definedName>
    <definedName name="_128YBMAYO_M">'[1]Cashflow Forecast Port'!#REF!</definedName>
    <definedName name="_129YBNOVO_M">'[1]Cashflow Forecast Port'!#REF!</definedName>
    <definedName name="_13__123Graph_ACHART_11" hidden="1">[14]Calc!$Z$153:$Z$315</definedName>
    <definedName name="_13__123Graph_ACHART_13" hidden="1">[14]Calc!$AD$10:$AD$33</definedName>
    <definedName name="_13__123Graph_ACHART_14" hidden="1">[14]Calc!$AH$10:$AH$28</definedName>
    <definedName name="_13__123Graph_ACHART_15" hidden="1">[14]Calc!$AJ$8:$AJ$19</definedName>
    <definedName name="_13__123Graph_ACHART_16" hidden="1">[14]Calc!$AL$8:$AL$21</definedName>
    <definedName name="_13__123Graph_ACHART_17" hidden="1">[14]GoEight!$B$115:$B$160</definedName>
    <definedName name="_13__123Graph_ACHART_18" hidden="1">[14]GrFour!$B$115:$B$185</definedName>
    <definedName name="_13__123Graph_ACHART_2" hidden="1">[14]Calc!$F$23:$F$58</definedName>
    <definedName name="_13__123Graph_ACHART_22" hidden="1">[14]MOne!$B$145:$B$231</definedName>
    <definedName name="_130MANOVO_M">'[1]Cashflow Forecast Port'!#REF!</definedName>
    <definedName name="_130MBNOVO_M">'[1]Cashflow Forecast Port'!#REF!</definedName>
    <definedName name="_130YBOCTO_M">'[1]Cashflow Forecast Port'!#REF!</definedName>
    <definedName name="_131YBSEPO_M">'[1]Cashflow Forecast Port'!#REF!</definedName>
    <definedName name="_132MAMARO_M">'[1]Cashflow Forecast Port'!#REF!</definedName>
    <definedName name="_132MBSEPO_M">'[1]Cashflow Forecast Port'!#REF!</definedName>
    <definedName name="_134MAOCTO_M">'[1]Cashflow Forecast Port'!#REF!</definedName>
    <definedName name="_134YAAPRO_M">'[1]Cashflow Forecast Port'!#REF!</definedName>
    <definedName name="_136YAAUGO_M">'[1]Cashflow Forecast Port'!#REF!</definedName>
    <definedName name="_137MAMAYO_M">'[1]Cashflow Forecast Port'!#REF!</definedName>
    <definedName name="_138MASEPO_M">'[1]Cashflow Forecast Port'!#REF!</definedName>
    <definedName name="_138YADECO_M">'[1]Cashflow Forecast Port'!#REF!</definedName>
    <definedName name="_14__123Graph_ACHART_12" hidden="1">[14]Calc!$X$153:$X$313</definedName>
    <definedName name="_14__123Graph_ACHART_14" hidden="1">[14]Calc!$AH$10:$AH$28</definedName>
    <definedName name="_14__123Graph_ACHART_15" hidden="1">[14]Calc!$AJ$8:$AJ$19</definedName>
    <definedName name="_14__123Graph_ACHART_16" hidden="1">[14]Calc!$AL$8:$AL$21</definedName>
    <definedName name="_14__123Graph_ACHART_17" hidden="1">[14]GoEight!$B$115:$B$160</definedName>
    <definedName name="_14__123Graph_ACHART_18" hidden="1">[14]GrFour!$B$115:$B$185</definedName>
    <definedName name="_14__123Graph_ACHART_2" hidden="1">[14]Calc!$F$23:$F$58</definedName>
    <definedName name="_14__123Graph_ACHART_22" hidden="1">[14]MOne!$B$145:$B$231</definedName>
    <definedName name="_14__123Graph_ACHART_23" hidden="1">[14]MTwo!$B$145:$B$232</definedName>
    <definedName name="_140YAFEBO_M">'[1]Cashflow Forecast Port'!#REF!</definedName>
    <definedName name="_142MANOVO_M">'[1]Cashflow Forecast Port'!#REF!</definedName>
    <definedName name="_142MBAPRO_M">'[1]Cashflow Forecast Port'!#REF!</definedName>
    <definedName name="_142YAJANO_M">'[1]Cashflow Forecast Port'!#REF!</definedName>
    <definedName name="_144YAJULO_M">'[1]Cashflow Forecast Port'!#REF!</definedName>
    <definedName name="_146MBAUGO_M">'[1]Cashflow Forecast Port'!#REF!</definedName>
    <definedName name="_146YAJUNO_M">'[1]Cashflow Forecast Port'!#REF!</definedName>
    <definedName name="_147MAOCTO_M">'[1]Cashflow Forecast Port'!#REF!</definedName>
    <definedName name="_148YAMARO_M">'[1]Cashflow Forecast Port'!#REF!</definedName>
    <definedName name="_15__123Graph_ACHART_13" hidden="1">[14]Calc!$AD$10:$AD$33</definedName>
    <definedName name="_15__123Graph_ACHART_15" hidden="1">[14]Calc!$AJ$8:$AJ$19</definedName>
    <definedName name="_15__123Graph_ACHART_16" hidden="1">[14]Calc!$AL$8:$AL$21</definedName>
    <definedName name="_15__123Graph_ACHART_17" hidden="1">[14]GoEight!$B$115:$B$160</definedName>
    <definedName name="_15__123Graph_ACHART_18" hidden="1">[14]GrFour!$B$115:$B$185</definedName>
    <definedName name="_15__123Graph_ACHART_2" hidden="1">[14]Calc!$F$23:$F$58</definedName>
    <definedName name="_15__123Graph_ACHART_22" hidden="1">[14]MOne!$B$145:$B$231</definedName>
    <definedName name="_15__123Graph_ACHART_23" hidden="1">[14]MTwo!$B$145:$B$232</definedName>
    <definedName name="_15__123Graph_ACHART_24" hidden="1">[14]KOne!$B$230:$B$755</definedName>
    <definedName name="_150MBDECO_M">'[1]Cashflow Forecast Port'!#REF!</definedName>
    <definedName name="_150YAMAYO_M">'[1]Cashflow Forecast Port'!#REF!</definedName>
    <definedName name="_152MASEPO_M">'[1]Cashflow Forecast Port'!#REF!</definedName>
    <definedName name="_152YANOVO_M">'[1]Cashflow Forecast Port'!#REF!</definedName>
    <definedName name="_154MBFEBO_M">'[1]Cashflow Forecast Port'!#REF!</definedName>
    <definedName name="_154YAOCTO_M">'[1]Cashflow Forecast Port'!#REF!</definedName>
    <definedName name="_156YASEPO_M">'[1]Cashflow Forecast Port'!#REF!</definedName>
    <definedName name="_157MBAPRO_M">'[1]Cashflow Forecast Port'!#REF!</definedName>
    <definedName name="_158MBJANO_M">'[1]Cashflow Forecast Port'!#REF!</definedName>
    <definedName name="_158YBAPRO_M">'[1]Cashflow Forecast Port'!#REF!</definedName>
    <definedName name="_16__123Graph_ACHART_14" hidden="1">[14]Calc!$AH$10:$AH$28</definedName>
    <definedName name="_16__123Graph_ACHART_16" hidden="1">[14]Calc!$AL$8:$AL$21</definedName>
    <definedName name="_16__123Graph_ACHART_17" hidden="1">[14]GoEight!$B$115:$B$160</definedName>
    <definedName name="_16__123Graph_ACHART_18" hidden="1">[14]GrFour!$B$115:$B$185</definedName>
    <definedName name="_16__123Graph_ACHART_2" hidden="1">[14]Calc!$F$23:$F$58</definedName>
    <definedName name="_16__123Graph_ACHART_22" hidden="1">[14]MOne!$B$145:$B$231</definedName>
    <definedName name="_16__123Graph_ACHART_23" hidden="1">[14]MTwo!$B$145:$B$232</definedName>
    <definedName name="_16__123Graph_ACHART_24" hidden="1">[14]KOne!$B$230:$B$755</definedName>
    <definedName name="_16__123Graph_ACHART_25" hidden="1">[14]GoSeven!$B$90:$B$125</definedName>
    <definedName name="_160YBAUGO_M">'[1]Cashflow Forecast Port'!#REF!</definedName>
    <definedName name="_162MBAUGO_M">'[1]Cashflow Forecast Port'!#REF!</definedName>
    <definedName name="_162MBJULO_M">'[1]Cashflow Forecast Port'!#REF!</definedName>
    <definedName name="_162YBDECO_M">'[1]Cashflow Forecast Port'!#REF!</definedName>
    <definedName name="_164YBFEBO_M">'[1]Cashflow Forecast Port'!#REF!</definedName>
    <definedName name="_166MBJUNO_M">'[1]Cashflow Forecast Port'!#REF!</definedName>
    <definedName name="_166YBJANO_M">'[1]Cashflow Forecast Port'!#REF!</definedName>
    <definedName name="_167MBDECO_M">'[1]Cashflow Forecast Port'!#REF!</definedName>
    <definedName name="_168YBJULO_M">'[1]Cashflow Forecast Port'!#REF!</definedName>
    <definedName name="_17__123Graph_ACHART_15" hidden="1">[14]Calc!$AJ$8:$AJ$19</definedName>
    <definedName name="_17__123Graph_ACHART_17" hidden="1">[14]GoEight!$B$115:$B$160</definedName>
    <definedName name="_17__123Graph_ACHART_18" hidden="1">[14]GrFour!$B$115:$B$185</definedName>
    <definedName name="_17__123Graph_ACHART_2" hidden="1">[14]Calc!$F$23:$F$58</definedName>
    <definedName name="_17__123Graph_ACHART_22" hidden="1">[14]MOne!$B$145:$B$231</definedName>
    <definedName name="_17__123Graph_ACHART_23" hidden="1">[14]MTwo!$B$145:$B$232</definedName>
    <definedName name="_17__123Graph_ACHART_24" hidden="1">[14]KOne!$B$230:$B$755</definedName>
    <definedName name="_17__123Graph_ACHART_25" hidden="1">[14]GoSeven!$B$90:$B$125</definedName>
    <definedName name="_17__123Graph_ACHART_26" hidden="1">[14]GrThree!$B$90:$B$140</definedName>
    <definedName name="_170MBMARO_M">'[1]Cashflow Forecast Port'!#REF!</definedName>
    <definedName name="_170YBJUNO_M">'[1]Cashflow Forecast Port'!#REF!</definedName>
    <definedName name="_172MBFEBO_M">'[1]Cashflow Forecast Port'!#REF!</definedName>
    <definedName name="_172YBMARO_M">'[1]Cashflow Forecast Port'!#REF!</definedName>
    <definedName name="_174MBMAYO_M">'[1]Cashflow Forecast Port'!#REF!</definedName>
    <definedName name="_174YBMAYO_M">'[1]Cashflow Forecast Port'!#REF!</definedName>
    <definedName name="_176YBNOVO_M">'[1]Cashflow Forecast Port'!#REF!</definedName>
    <definedName name="_177MBJANO_M">'[1]Cashflow Forecast Port'!#REF!</definedName>
    <definedName name="_178MBNOVO_M">'[1]Cashflow Forecast Port'!#REF!</definedName>
    <definedName name="_178YBOCTO_M">'[1]Cashflow Forecast Port'!#REF!</definedName>
    <definedName name="_18__123Graph_ACHART_16" hidden="1">[14]Calc!$AL$8:$AL$21</definedName>
    <definedName name="_18__123Graph_ACHART_18" hidden="1">[14]GrFour!$B$115:$B$185</definedName>
    <definedName name="_18__123Graph_ACHART_2" hidden="1">[14]Calc!$F$23:$F$58</definedName>
    <definedName name="_18__123Graph_ACHART_22" hidden="1">[14]MOne!$B$145:$B$231</definedName>
    <definedName name="_18__123Graph_ACHART_23" hidden="1">[14]MTwo!$B$145:$B$232</definedName>
    <definedName name="_18__123Graph_ACHART_24" hidden="1">[14]KOne!$B$230:$B$755</definedName>
    <definedName name="_18__123Graph_ACHART_25" hidden="1">[14]GoSeven!$B$90:$B$125</definedName>
    <definedName name="_18__123Graph_ACHART_26" hidden="1">[14]GrThree!$B$90:$B$140</definedName>
    <definedName name="_18__123Graph_ACHART_27" hidden="1">[14]HTwo!$B$88:$B$130</definedName>
    <definedName name="_180YBSEPO_M">'[1]Cashflow Forecast Port'!#REF!</definedName>
    <definedName name="_182MBJULO_M">'[1]Cashflow Forecast Port'!#REF!</definedName>
    <definedName name="_182MBSEPO_M">'[1]Cashflow Forecast Port'!#REF!</definedName>
    <definedName name="_186YAAPRO_M">'[1]Cashflow Forecast Port'!#REF!</definedName>
    <definedName name="_187MBJUNO_M">'[1]Cashflow Forecast Port'!#REF!</definedName>
    <definedName name="_19__123Graph_ACHART_17" hidden="1">[14]GoEight!$B$115:$B$160</definedName>
    <definedName name="_19__123Graph_ACHART_2" hidden="1">[14]Calc!$F$23:$F$58</definedName>
    <definedName name="_19__123Graph_ACHART_22" hidden="1">[14]MOne!$B$145:$B$231</definedName>
    <definedName name="_19__123Graph_ACHART_23" hidden="1">[14]MTwo!$B$145:$B$232</definedName>
    <definedName name="_19__123Graph_ACHART_24" hidden="1">[14]KOne!$B$230:$B$755</definedName>
    <definedName name="_19__123Graph_ACHART_25" hidden="1">[14]GoSeven!$B$90:$B$125</definedName>
    <definedName name="_19__123Graph_ACHART_26" hidden="1">[14]GrThree!$B$90:$B$140</definedName>
    <definedName name="_19__123Graph_ACHART_27" hidden="1">[14]HTwo!$B$88:$B$130</definedName>
    <definedName name="_19__123Graph_ACHART_28" hidden="1">[14]JOne!$B$86:$B$112</definedName>
    <definedName name="_190YAAUGO_M">'[1]Cashflow Forecast Port'!#REF!</definedName>
    <definedName name="_192MBMARO_M">'[1]Cashflow Forecast Port'!#REF!</definedName>
    <definedName name="_194YADECO_M">'[1]Cashflow Forecast Port'!#REF!</definedName>
    <definedName name="_197MBMAYO_M">'[1]Cashflow Forecast Port'!#REF!</definedName>
    <definedName name="_198YAFEBO_M">'[1]Cashflow Forecast Port'!#REF!</definedName>
    <definedName name="_1D">'[2]Constr, Op &amp; Fin Assmp'!#REF!</definedName>
    <definedName name="_2__123Graph_ACHART_1" hidden="1">[14]Calc!$D$38:$D$83</definedName>
    <definedName name="_2_SLQ_NozzleList">#REF!</definedName>
    <definedName name="_20__123Graph_ACHART_18" hidden="1">[14]GrFour!$B$115:$B$185</definedName>
    <definedName name="_20__123Graph_ACHART_22" hidden="1">[14]MOne!$B$145:$B$231</definedName>
    <definedName name="_20__123Graph_ACHART_23" hidden="1">[14]MTwo!$B$145:$B$232</definedName>
    <definedName name="_20__123Graph_ACHART_24" hidden="1">[14]KOne!$B$230:$B$755</definedName>
    <definedName name="_20__123Graph_ACHART_25" hidden="1">[14]GoSeven!$B$90:$B$125</definedName>
    <definedName name="_20__123Graph_ACHART_26" hidden="1">[14]GrThree!$B$90:$B$140</definedName>
    <definedName name="_20__123Graph_ACHART_27" hidden="1">[14]HTwo!$B$88:$B$130</definedName>
    <definedName name="_20__123Graph_ACHART_28" hidden="1">[14]JOne!$B$86:$B$112</definedName>
    <definedName name="_20__123Graph_ACHART_29" hidden="1">[14]JTwo!$B$86:$B$116</definedName>
    <definedName name="_202MBNOVO_M">'[1]Cashflow Forecast Port'!#REF!</definedName>
    <definedName name="_202YAJANO_M">'[1]Cashflow Forecast Port'!#REF!</definedName>
    <definedName name="_206YAJULO_M">'[1]Cashflow Forecast Port'!#REF!</definedName>
    <definedName name="_207MBSEPO_M">'[1]Cashflow Forecast Port'!#REF!</definedName>
    <definedName name="_21__123Graph_ACHART_2" hidden="1">[14]Calc!$F$23:$F$58</definedName>
    <definedName name="_21__123Graph_ACHART_23" hidden="1">[14]MTwo!$B$145:$B$232</definedName>
    <definedName name="_21__123Graph_ACHART_24" hidden="1">[14]KOne!$B$230:$B$755</definedName>
    <definedName name="_21__123Graph_ACHART_25" hidden="1">[14]GoSeven!$B$90:$B$125</definedName>
    <definedName name="_21__123Graph_ACHART_26" hidden="1">[14]GrThree!$B$90:$B$140</definedName>
    <definedName name="_21__123Graph_ACHART_27" hidden="1">[14]HTwo!$B$88:$B$130</definedName>
    <definedName name="_21__123Graph_ACHART_28" hidden="1">[14]JOne!$B$86:$B$112</definedName>
    <definedName name="_21__123Graph_ACHART_29" hidden="1">[14]JTwo!$B$86:$B$116</definedName>
    <definedName name="_21__123Graph_ACHART_3" hidden="1">[14]Calc!$H$38:$H$107</definedName>
    <definedName name="_210YAJUNO_M">'[1]Cashflow Forecast Port'!#REF!</definedName>
    <definedName name="_212YAAPRO_M">'[1]Cashflow Forecast Port'!#REF!</definedName>
    <definedName name="_214YAMARO_M">'[1]Cashflow Forecast Port'!#REF!</definedName>
    <definedName name="_217YAAUGO_M">'[1]Cashflow Forecast Port'!#REF!</definedName>
    <definedName name="_218YAMAYO_M">'[1]Cashflow Forecast Port'!#REF!</definedName>
    <definedName name="_22__123Graph_ACHART_22" hidden="1">[14]MOne!$B$145:$B$231</definedName>
    <definedName name="_22__123Graph_ACHART_24" hidden="1">[14]KOne!$B$230:$B$755</definedName>
    <definedName name="_22__123Graph_ACHART_25" hidden="1">[14]GoSeven!$B$90:$B$125</definedName>
    <definedName name="_22__123Graph_ACHART_26" hidden="1">[14]GrThree!$B$90:$B$140</definedName>
    <definedName name="_22__123Graph_ACHART_27" hidden="1">[14]HTwo!$B$88:$B$130</definedName>
    <definedName name="_22__123Graph_ACHART_28" hidden="1">[14]JOne!$B$86:$B$112</definedName>
    <definedName name="_22__123Graph_ACHART_29" hidden="1">[14]JTwo!$B$86:$B$116</definedName>
    <definedName name="_22__123Graph_ACHART_3" hidden="1">[14]Calc!$H$38:$H$107</definedName>
    <definedName name="_22__123Graph_ACHART_30" hidden="1">[14]HOne!$B$88:$B$130</definedName>
    <definedName name="_222YADECO_M">'[1]Cashflow Forecast Port'!#REF!</definedName>
    <definedName name="_222YANOVO_M">'[1]Cashflow Forecast Port'!#REF!</definedName>
    <definedName name="_226YAOCTO_M">'[1]Cashflow Forecast Port'!#REF!</definedName>
    <definedName name="_227YAFEBO_M">'[1]Cashflow Forecast Port'!#REF!</definedName>
    <definedName name="_23__123Graph_ACHART_23" hidden="1">[14]MTwo!$B$145:$B$232</definedName>
    <definedName name="_23__123Graph_ACHART_25" hidden="1">[14]GoSeven!$B$90:$B$125</definedName>
    <definedName name="_23__123Graph_ACHART_26" hidden="1">[14]GrThree!$B$90:$B$140</definedName>
    <definedName name="_23__123Graph_ACHART_27" hidden="1">[14]HTwo!$B$88:$B$130</definedName>
    <definedName name="_23__123Graph_ACHART_28" hidden="1">[14]JOne!$B$86:$B$112</definedName>
    <definedName name="_23__123Graph_ACHART_29" hidden="1">[14]JTwo!$B$86:$B$116</definedName>
    <definedName name="_23__123Graph_ACHART_3" hidden="1">[14]Calc!$H$38:$H$107</definedName>
    <definedName name="_23__123Graph_ACHART_30" hidden="1">[14]HOne!$B$88:$B$130</definedName>
    <definedName name="_23__123Graph_ACHART_4" hidden="1">[14]Calc!$L$13:$L$53</definedName>
    <definedName name="_230YASEPO_M">'[1]Cashflow Forecast Port'!#REF!</definedName>
    <definedName name="_232YAJANO_M">'[1]Cashflow Forecast Port'!#REF!</definedName>
    <definedName name="_234YBAPRO_M">'[1]Cashflow Forecast Port'!#REF!</definedName>
    <definedName name="_237YAJULO_M">'[1]Cashflow Forecast Port'!#REF!</definedName>
    <definedName name="_238YBAUGO_M">'[1]Cashflow Forecast Port'!#REF!</definedName>
    <definedName name="_24__123Graph_ACHART_24" hidden="1">[14]KOne!$B$230:$B$755</definedName>
    <definedName name="_24__123Graph_ACHART_26" hidden="1">[14]GrThree!$B$90:$B$140</definedName>
    <definedName name="_24__123Graph_ACHART_27" hidden="1">[14]HTwo!$B$88:$B$130</definedName>
    <definedName name="_24__123Graph_ACHART_28" hidden="1">[14]JOne!$B$86:$B$112</definedName>
    <definedName name="_24__123Graph_ACHART_29" hidden="1">[14]JTwo!$B$86:$B$116</definedName>
    <definedName name="_24__123Graph_ACHART_3" hidden="1">[14]Calc!$H$38:$H$107</definedName>
    <definedName name="_24__123Graph_ACHART_30" hidden="1">[14]HOne!$B$88:$B$130</definedName>
    <definedName name="_24__123Graph_ACHART_4" hidden="1">[14]Calc!$L$13:$L$53</definedName>
    <definedName name="_24__123Graph_ACHART_5" hidden="1">[14]Calc!$N$9:$N$36</definedName>
    <definedName name="_242YAJUNO_M">'[1]Cashflow Forecast Port'!#REF!</definedName>
    <definedName name="_242YBDECO_M">'[1]Cashflow Forecast Port'!#REF!</definedName>
    <definedName name="_246YBFEBO_M">'[1]Cashflow Forecast Port'!#REF!</definedName>
    <definedName name="_247YAMARO_M">'[1]Cashflow Forecast Port'!#REF!</definedName>
    <definedName name="_25__123Graph_ACHART_25" hidden="1">[14]GoSeven!$B$90:$B$125</definedName>
    <definedName name="_25__123Graph_ACHART_27" hidden="1">[14]HTwo!$B$88:$B$130</definedName>
    <definedName name="_25__123Graph_ACHART_28" hidden="1">[14]JOne!$B$86:$B$112</definedName>
    <definedName name="_25__123Graph_ACHART_29" hidden="1">[14]JTwo!$B$86:$B$116</definedName>
    <definedName name="_25__123Graph_ACHART_3" hidden="1">[14]Calc!$H$38:$H$107</definedName>
    <definedName name="_25__123Graph_ACHART_30" hidden="1">[14]HOne!$B$88:$B$130</definedName>
    <definedName name="_25__123Graph_ACHART_4" hidden="1">[14]Calc!$L$13:$L$53</definedName>
    <definedName name="_25__123Graph_ACHART_5" hidden="1">[14]Calc!$N$9:$N$36</definedName>
    <definedName name="_25__123Graph_ACHART_6" hidden="1">[14]Calc!$P$9:$P$41</definedName>
    <definedName name="_250YBJANO_M">'[1]Cashflow Forecast Port'!#REF!</definedName>
    <definedName name="_252YAMAYO_M">'[1]Cashflow Forecast Port'!#REF!</definedName>
    <definedName name="_254YBJULO_M">'[1]Cashflow Forecast Port'!#REF!</definedName>
    <definedName name="_257YANOVO_M">'[1]Cashflow Forecast Port'!#REF!</definedName>
    <definedName name="_258YBJUNO_M">'[1]Cashflow Forecast Port'!#REF!</definedName>
    <definedName name="_26__123Graph_ACHART_26" hidden="1">[14]GrThree!$B$90:$B$140</definedName>
    <definedName name="_26__123Graph_ACHART_28" hidden="1">[14]JOne!$B$86:$B$112</definedName>
    <definedName name="_26__123Graph_ACHART_29" hidden="1">[14]JTwo!$B$86:$B$116</definedName>
    <definedName name="_26__123Graph_ACHART_3" hidden="1">[14]Calc!$H$38:$H$107</definedName>
    <definedName name="_26__123Graph_ACHART_30" hidden="1">[14]HOne!$B$88:$B$130</definedName>
    <definedName name="_26__123Graph_ACHART_4" hidden="1">[14]Calc!$L$13:$L$53</definedName>
    <definedName name="_26__123Graph_ACHART_5" hidden="1">[14]Calc!$N$9:$N$36</definedName>
    <definedName name="_26__123Graph_ACHART_6" hidden="1">[14]Calc!$P$9:$P$41</definedName>
    <definedName name="_26__123Graph_ACHART_7" hidden="1">[14]Calc!$R$153:$R$688</definedName>
    <definedName name="_262YAOCTO_M">'[1]Cashflow Forecast Port'!#REF!</definedName>
    <definedName name="_262YBMARO_M">'[1]Cashflow Forecast Port'!#REF!</definedName>
    <definedName name="_266YBMAYO_M">'[1]Cashflow Forecast Port'!#REF!</definedName>
    <definedName name="_267YASEPO_M">'[1]Cashflow Forecast Port'!#REF!</definedName>
    <definedName name="_27__123Graph_ACHART_27" hidden="1">[14]HTwo!$B$88:$B$130</definedName>
    <definedName name="_27__123Graph_ACHART_29" hidden="1">[14]JTwo!$B$86:$B$116</definedName>
    <definedName name="_27__123Graph_ACHART_3" hidden="1">[14]Calc!$H$38:$H$107</definedName>
    <definedName name="_27__123Graph_ACHART_30" hidden="1">[14]HOne!$B$88:$B$130</definedName>
    <definedName name="_27__123Graph_ACHART_4" hidden="1">[14]Calc!$L$13:$L$53</definedName>
    <definedName name="_27__123Graph_ACHART_5" hidden="1">[14]Calc!$N$9:$N$36</definedName>
    <definedName name="_27__123Graph_ACHART_6" hidden="1">[14]Calc!$P$9:$P$41</definedName>
    <definedName name="_27__123Graph_ACHART_7" hidden="1">[14]Calc!$R$153:$R$688</definedName>
    <definedName name="_27__123Graph_ACHART_8" hidden="1">[14]Calc!$T$83:$T$153</definedName>
    <definedName name="_270YBNOVO_M">'[1]Cashflow Forecast Port'!#REF!</definedName>
    <definedName name="_272YBAPRO_M">'[1]Cashflow Forecast Port'!#REF!</definedName>
    <definedName name="_274YBOCTO_M">'[1]Cashflow Forecast Port'!#REF!</definedName>
    <definedName name="_277YBAUGO_M">'[1]Cashflow Forecast Port'!#REF!</definedName>
    <definedName name="_278YBSEPO_M">'[1]Cashflow Forecast Port'!#REF!</definedName>
    <definedName name="_28__123Graph_ACHART_28" hidden="1">[14]JOne!$B$86:$B$112</definedName>
    <definedName name="_28__123Graph_ACHART_3" hidden="1">[14]Calc!$H$38:$H$107</definedName>
    <definedName name="_28__123Graph_ACHART_30" hidden="1">[14]HOne!$B$88:$B$130</definedName>
    <definedName name="_28__123Graph_ACHART_4" hidden="1">[14]Calc!$L$13:$L$53</definedName>
    <definedName name="_28__123Graph_ACHART_5" hidden="1">[14]Calc!$N$9:$N$36</definedName>
    <definedName name="_28__123Graph_ACHART_6" hidden="1">[14]Calc!$P$9:$P$41</definedName>
    <definedName name="_28__123Graph_ACHART_7" hidden="1">[14]Calc!$R$153:$R$688</definedName>
    <definedName name="_28__123Graph_ACHART_8" hidden="1">[14]Calc!$T$83:$T$153</definedName>
    <definedName name="_28__123Graph_ACHART_9" hidden="1">[14]Calc!$V$83:$V$153</definedName>
    <definedName name="_282YBDECO_M">'[1]Cashflow Forecast Port'!#REF!</definedName>
    <definedName name="_287YBFEBO_M">'[1]Cashflow Forecast Port'!#REF!</definedName>
    <definedName name="_29__123Graph_ACHART_29" hidden="1">[14]JTwo!$B$86:$B$116</definedName>
    <definedName name="_29__123Graph_ACHART_30" hidden="1">[14]HOne!$B$88:$B$130</definedName>
    <definedName name="_29__123Graph_ACHART_4" hidden="1">[14]Calc!$L$13:$L$53</definedName>
    <definedName name="_29__123Graph_ACHART_5" hidden="1">[14]Calc!$N$9:$N$36</definedName>
    <definedName name="_29__123Graph_ACHART_6" hidden="1">[14]Calc!$P$9:$P$41</definedName>
    <definedName name="_29__123Graph_ACHART_7" hidden="1">[14]Calc!$R$153:$R$688</definedName>
    <definedName name="_29__123Graph_ACHART_8" hidden="1">[14]Calc!$T$83:$T$153</definedName>
    <definedName name="_29__123Graph_ACHART_9" hidden="1">[14]Calc!$V$83:$V$153</definedName>
    <definedName name="_29__123Graph_BCHART_1" hidden="1">[14]Calc!$E$38:$E$83</definedName>
    <definedName name="_292YBJANO_M">'[1]Cashflow Forecast Port'!#REF!</definedName>
    <definedName name="_297YBJULO_M">'[1]Cashflow Forecast Port'!#REF!</definedName>
    <definedName name="_2D">'[2]Constr, Op &amp; Fin Assmp'!#REF!</definedName>
    <definedName name="_2P">'[1]Cashflow Forecast Port'!$BV$22:$BV$22</definedName>
    <definedName name="_3__123Graph_ACHART_1" hidden="1">[14]Calc!$D$38:$D$83</definedName>
    <definedName name="_3__123Graph_ACHART_10" hidden="1">[14]Calc!$AB$153:$AB$325</definedName>
    <definedName name="_3_AQ_Acct3Pipe_AvgDiam">#REF!</definedName>
    <definedName name="_3_AQ_AGPipe_AvgDiam">#REF!</definedName>
    <definedName name="_3_AQ_AGPipe_AvgDiam_BoreLg">#REF!</definedName>
    <definedName name="_3_AQ_AGPipe_AvgDiam_BoreSm">#REF!</definedName>
    <definedName name="_3_AQ_AGPipe_AvgDiam_MatCS">#REF!</definedName>
    <definedName name="_3_AQ_AGPipe_AvgDiam_MatMisc">#REF!</definedName>
    <definedName name="_3_AQ_AGPipe_AvgDiam_MatSS">#REF!</definedName>
    <definedName name="_3_AQ_UGPipe_AvgDiam">#REF!</definedName>
    <definedName name="_3_KQQ_AGPipe_Sub1_BoreLg">#REF!</definedName>
    <definedName name="_3_KQQ_AGPipe_Sub1_BoreSm">#REF!</definedName>
    <definedName name="_3_KQQ_AGPipe_Sub2_InstPipe">#REF!</definedName>
    <definedName name="_3_KQQ_AGPipe_Sub2_Spool">#REF!</definedName>
    <definedName name="_3_KQQ_AGPipe_Sub2_StRun">#REF!</definedName>
    <definedName name="_3_KQQ_AGPipe_Sub3_FieldRunFab">#REF!</definedName>
    <definedName name="_3_KQQ_AGPipe_Sub3_RemoteFab">#REF!</definedName>
    <definedName name="_3_KQQ_AGPipeLength_MatCS">#REF!</definedName>
    <definedName name="_3_KQQ_AGPipeLength_MatMisc">#REF!</definedName>
    <definedName name="_3_KQQ_AGPipeLength_MatSS">#REF!</definedName>
    <definedName name="_30__123Graph_ACHART_3" hidden="1">[14]Calc!$H$38:$H$107</definedName>
    <definedName name="_30__123Graph_ACHART_4" hidden="1">[14]Calc!$L$13:$L$53</definedName>
    <definedName name="_30__123Graph_ACHART_5" hidden="1">[14]Calc!$N$9:$N$36</definedName>
    <definedName name="_30__123Graph_ACHART_6" hidden="1">[14]Calc!$P$9:$P$41</definedName>
    <definedName name="_30__123Graph_ACHART_7" hidden="1">[14]Calc!$R$153:$R$688</definedName>
    <definedName name="_30__123Graph_ACHART_8" hidden="1">[14]Calc!$T$83:$T$153</definedName>
    <definedName name="_30__123Graph_ACHART_9" hidden="1">[14]Calc!$V$83:$V$153</definedName>
    <definedName name="_30__123Graph_BCHART_1" hidden="1">[14]Calc!$E$38:$E$83</definedName>
    <definedName name="_30__123Graph_BCHART_10" hidden="1">[14]Calc!$AC$153:$AC$325</definedName>
    <definedName name="_302YBJUNO_M">'[1]Cashflow Forecast Port'!#REF!</definedName>
    <definedName name="_307YBMARO_M">'[1]Cashflow Forecast Port'!#REF!</definedName>
    <definedName name="_31__123Graph_ACHART_30" hidden="1">[14]HOne!$B$88:$B$130</definedName>
    <definedName name="_31__123Graph_ACHART_5" hidden="1">[14]Calc!$N$9:$N$36</definedName>
    <definedName name="_31__123Graph_ACHART_6" hidden="1">[14]Calc!$P$9:$P$41</definedName>
    <definedName name="_31__123Graph_ACHART_7" hidden="1">[14]Calc!$R$153:$R$688</definedName>
    <definedName name="_31__123Graph_ACHART_8" hidden="1">[14]Calc!$T$83:$T$153</definedName>
    <definedName name="_31__123Graph_ACHART_9" hidden="1">[14]Calc!$V$83:$V$153</definedName>
    <definedName name="_31__123Graph_BCHART_1" hidden="1">[14]Calc!$E$38:$E$83</definedName>
    <definedName name="_31__123Graph_BCHART_10" hidden="1">[14]Calc!$AC$153:$AC$325</definedName>
    <definedName name="_31__123Graph_BCHART_11" hidden="1">[14]Calc!$AA$153:$AA$315</definedName>
    <definedName name="_312YBMAYO_M">'[1]Cashflow Forecast Port'!#REF!</definedName>
    <definedName name="_317YBNOVO_M">'[1]Cashflow Forecast Port'!#REF!</definedName>
    <definedName name="_32__123Graph_ACHART_4" hidden="1">[14]Calc!$L$13:$L$53</definedName>
    <definedName name="_32__123Graph_ACHART_6" hidden="1">[14]Calc!$P$9:$P$41</definedName>
    <definedName name="_32__123Graph_ACHART_7" hidden="1">[14]Calc!$R$153:$R$688</definedName>
    <definedName name="_32__123Graph_ACHART_8" hidden="1">[14]Calc!$T$83:$T$153</definedName>
    <definedName name="_32__123Graph_ACHART_9" hidden="1">[14]Calc!$V$83:$V$153</definedName>
    <definedName name="_32__123Graph_BCHART_1" hidden="1">[14]Calc!$E$38:$E$83</definedName>
    <definedName name="_32__123Graph_BCHART_10" hidden="1">[14]Calc!$AC$153:$AC$325</definedName>
    <definedName name="_32__123Graph_BCHART_11" hidden="1">[14]Calc!$AA$153:$AA$315</definedName>
    <definedName name="_32__123Graph_BCHART_12" hidden="1">[14]Calc!$Y$153:$Y$313</definedName>
    <definedName name="_322YBOCTO_M">'[1]Cashflow Forecast Port'!#REF!</definedName>
    <definedName name="_327YBSEPO_M">'[1]Cashflow Forecast Port'!#REF!</definedName>
    <definedName name="_33__123Graph_ACHART_5" hidden="1">[14]Calc!$N$9:$N$36</definedName>
    <definedName name="_33__123Graph_ACHART_7" hidden="1">[14]Calc!$R$153:$R$688</definedName>
    <definedName name="_33__123Graph_ACHART_8" hidden="1">[14]Calc!$T$83:$T$153</definedName>
    <definedName name="_33__123Graph_ACHART_9" hidden="1">[14]Calc!$V$83:$V$153</definedName>
    <definedName name="_33__123Graph_BCHART_1" hidden="1">[14]Calc!$E$38:$E$83</definedName>
    <definedName name="_33__123Graph_BCHART_10" hidden="1">[14]Calc!$AC$153:$AC$325</definedName>
    <definedName name="_33__123Graph_BCHART_11" hidden="1">[14]Calc!$AA$153:$AA$315</definedName>
    <definedName name="_33__123Graph_BCHART_12" hidden="1">[14]Calc!$Y$153:$Y$313</definedName>
    <definedName name="_33__123Graph_BCHART_13" hidden="1">[14]Calc!$AE$10:$AE$33</definedName>
    <definedName name="_34__123Graph_ACHART_6" hidden="1">[14]Calc!$P$9:$P$41</definedName>
    <definedName name="_34__123Graph_ACHART_8" hidden="1">[14]Calc!$T$83:$T$153</definedName>
    <definedName name="_34__123Graph_ACHART_9" hidden="1">[14]Calc!$V$83:$V$153</definedName>
    <definedName name="_34__123Graph_BCHART_1" hidden="1">[14]Calc!$E$38:$E$83</definedName>
    <definedName name="_34__123Graph_BCHART_10" hidden="1">[14]Calc!$AC$153:$AC$325</definedName>
    <definedName name="_34__123Graph_BCHART_11" hidden="1">[14]Calc!$AA$153:$AA$315</definedName>
    <definedName name="_34__123Graph_BCHART_12" hidden="1">[14]Calc!$Y$153:$Y$313</definedName>
    <definedName name="_34__123Graph_BCHART_13" hidden="1">[14]Calc!$AE$10:$AE$33</definedName>
    <definedName name="_34__123Graph_BCHART_14" hidden="1">[14]Calc!$AI$10:$AI$28</definedName>
    <definedName name="_35__123Graph_ACHART_7" hidden="1">[14]Calc!$R$153:$R$688</definedName>
    <definedName name="_35__123Graph_ACHART_9" hidden="1">[14]Calc!$V$83:$V$153</definedName>
    <definedName name="_35__123Graph_BCHART_1" hidden="1">[14]Calc!$E$38:$E$83</definedName>
    <definedName name="_35__123Graph_BCHART_10" hidden="1">[14]Calc!$AC$153:$AC$325</definedName>
    <definedName name="_35__123Graph_BCHART_11" hidden="1">[14]Calc!$AA$153:$AA$315</definedName>
    <definedName name="_35__123Graph_BCHART_12" hidden="1">[14]Calc!$Y$153:$Y$313</definedName>
    <definedName name="_35__123Graph_BCHART_13" hidden="1">[14]Calc!$AE$10:$AE$33</definedName>
    <definedName name="_35__123Graph_BCHART_14" hidden="1">[14]Calc!$AI$10:$AI$28</definedName>
    <definedName name="_35__123Graph_BCHART_15" hidden="1">[14]Calc!$AK$8:$AK$19</definedName>
    <definedName name="_36__123Graph_ACHART_8" hidden="1">[14]Calc!$T$83:$T$153</definedName>
    <definedName name="_36__123Graph_BCHART_1" hidden="1">[14]Calc!$E$38:$E$83</definedName>
    <definedName name="_36__123Graph_BCHART_10" hidden="1">[14]Calc!$AC$153:$AC$325</definedName>
    <definedName name="_36__123Graph_BCHART_11" hidden="1">[14]Calc!$AA$153:$AA$315</definedName>
    <definedName name="_36__123Graph_BCHART_12" hidden="1">[14]Calc!$Y$153:$Y$313</definedName>
    <definedName name="_36__123Graph_BCHART_13" hidden="1">[14]Calc!$AE$10:$AE$33</definedName>
    <definedName name="_36__123Graph_BCHART_14" hidden="1">[14]Calc!$AI$10:$AI$28</definedName>
    <definedName name="_36__123Graph_BCHART_15" hidden="1">[14]Calc!$AK$8:$AK$19</definedName>
    <definedName name="_36__123Graph_BCHART_16" hidden="1">[14]Calc!$AM$8:$AM$21</definedName>
    <definedName name="_37__123Graph_ACHART_9" hidden="1">[14]Calc!$V$83:$V$153</definedName>
    <definedName name="_37__123Graph_BCHART_10" hidden="1">[14]Calc!$AC$153:$AC$325</definedName>
    <definedName name="_37__123Graph_BCHART_11" hidden="1">[14]Calc!$AA$153:$AA$315</definedName>
    <definedName name="_37__123Graph_BCHART_12" hidden="1">[14]Calc!$Y$153:$Y$313</definedName>
    <definedName name="_37__123Graph_BCHART_13" hidden="1">[14]Calc!$AE$10:$AE$33</definedName>
    <definedName name="_37__123Graph_BCHART_14" hidden="1">[14]Calc!$AI$10:$AI$28</definedName>
    <definedName name="_37__123Graph_BCHART_15" hidden="1">[14]Calc!$AK$8:$AK$19</definedName>
    <definedName name="_37__123Graph_BCHART_16" hidden="1">[14]Calc!$AM$8:$AM$21</definedName>
    <definedName name="_37__123Graph_BCHART_17" hidden="1">[14]GoEight!$C$115:$C$160</definedName>
    <definedName name="_38__123Graph_BCHART_1" hidden="1">[14]Calc!$E$38:$E$83</definedName>
    <definedName name="_38__123Graph_BCHART_11" hidden="1">[14]Calc!$AA$153:$AA$315</definedName>
    <definedName name="_38__123Graph_BCHART_12" hidden="1">[14]Calc!$Y$153:$Y$313</definedName>
    <definedName name="_38__123Graph_BCHART_13" hidden="1">[14]Calc!$AE$10:$AE$33</definedName>
    <definedName name="_38__123Graph_BCHART_14" hidden="1">[14]Calc!$AI$10:$AI$28</definedName>
    <definedName name="_38__123Graph_BCHART_15" hidden="1">[14]Calc!$AK$8:$AK$19</definedName>
    <definedName name="_38__123Graph_BCHART_16" hidden="1">[14]Calc!$AM$8:$AM$21</definedName>
    <definedName name="_38__123Graph_BCHART_17" hidden="1">[14]GoEight!$C$115:$C$160</definedName>
    <definedName name="_38__123Graph_BCHART_18" hidden="1">[14]GrFour!$C$115:$C$190</definedName>
    <definedName name="_39__123Graph_BCHART_10" hidden="1">[14]Calc!$AC$153:$AC$325</definedName>
    <definedName name="_39__123Graph_BCHART_12" hidden="1">[14]Calc!$Y$153:$Y$313</definedName>
    <definedName name="_39__123Graph_BCHART_13" hidden="1">[14]Calc!$AE$10:$AE$33</definedName>
    <definedName name="_39__123Graph_BCHART_14" hidden="1">[14]Calc!$AI$10:$AI$28</definedName>
    <definedName name="_39__123Graph_BCHART_15" hidden="1">[14]Calc!$AK$8:$AK$19</definedName>
    <definedName name="_39__123Graph_BCHART_16" hidden="1">[14]Calc!$AM$8:$AM$21</definedName>
    <definedName name="_39__123Graph_BCHART_17" hidden="1">[14]GoEight!$C$115:$C$160</definedName>
    <definedName name="_39__123Graph_BCHART_18" hidden="1">[14]GrFour!$C$115:$C$190</definedName>
    <definedName name="_39__123Graph_BCHART_2" hidden="1">[14]Calc!$G$23:$G$58</definedName>
    <definedName name="_3P">'[1]Cashflow Forecast Port'!$BV$22:$BV$22</definedName>
    <definedName name="_4__123Graph_ACHART_1" hidden="1">[14]Calc!$D$38:$D$83</definedName>
    <definedName name="_4__123Graph_ACHART_10" hidden="1">[14]Calc!$AB$153:$AB$325</definedName>
    <definedName name="_4__123Graph_ACHART_11" hidden="1">[14]Calc!$Z$153:$Z$315</definedName>
    <definedName name="_4_KQQ_Conc_Sub1_BlkLg">#REF!</definedName>
    <definedName name="_4_KQQ_Conc_Sub1_BlkMed">#REF!</definedName>
    <definedName name="_4_KQQ_Conc_Sub1_BlkSm">#REF!</definedName>
    <definedName name="_4_KQQ_Conc_Sub1_DuctBank">#REF!</definedName>
    <definedName name="_4_KQQ_Conc_Sub1_Elev">#REF!</definedName>
    <definedName name="_4_KQQ_Conc_Sub1_MassLg">#REF!</definedName>
    <definedName name="_4_KQQ_Conc_Sub1_MassMed">#REF!</definedName>
    <definedName name="_4_KQQ_Conc_Sub1_MassSm">#REF!</definedName>
    <definedName name="_4_KQQ_Conc_Sub1_Piling">#REF!</definedName>
    <definedName name="_4_KQQ_ConcTot_Embeds">#REF!</definedName>
    <definedName name="_4_KQQ_ConcTot_ExcBF">#REF!</definedName>
    <definedName name="_4_KQQ_ConcTot_Forms">#REF!</definedName>
    <definedName name="_4_KQQ_ConcTot_Grout">#REF!</definedName>
    <definedName name="_4_KQQ_ConcTot_Rebar">#REF!</definedName>
    <definedName name="_4_KQQ_ConcTotQty">#REF!</definedName>
    <definedName name="_40__123Graph_BCHART_11" hidden="1">[14]Calc!$AA$153:$AA$315</definedName>
    <definedName name="_40__123Graph_BCHART_13" hidden="1">[14]Calc!$AE$10:$AE$33</definedName>
    <definedName name="_40__123Graph_BCHART_14" hidden="1">[14]Calc!$AI$10:$AI$28</definedName>
    <definedName name="_40__123Graph_BCHART_15" hidden="1">[14]Calc!$AK$8:$AK$19</definedName>
    <definedName name="_40__123Graph_BCHART_16" hidden="1">[14]Calc!$AM$8:$AM$21</definedName>
    <definedName name="_40__123Graph_BCHART_17" hidden="1">[14]GoEight!$C$115:$C$160</definedName>
    <definedName name="_40__123Graph_BCHART_18" hidden="1">[14]GrFour!$C$115:$C$190</definedName>
    <definedName name="_40__123Graph_BCHART_2" hidden="1">[14]Calc!$G$23:$G$58</definedName>
    <definedName name="_40__123Graph_BCHART_22" hidden="1">[14]MOne!$C$145:$C$231</definedName>
    <definedName name="_41__123Graph_BCHART_12" hidden="1">[14]Calc!$Y$153:$Y$313</definedName>
    <definedName name="_41__123Graph_BCHART_14" hidden="1">[14]Calc!$AI$10:$AI$28</definedName>
    <definedName name="_41__123Graph_BCHART_15" hidden="1">[14]Calc!$AK$8:$AK$19</definedName>
    <definedName name="_41__123Graph_BCHART_16" hidden="1">[14]Calc!$AM$8:$AM$21</definedName>
    <definedName name="_41__123Graph_BCHART_17" hidden="1">[14]GoEight!$C$115:$C$160</definedName>
    <definedName name="_41__123Graph_BCHART_18" hidden="1">[14]GrFour!$C$115:$C$190</definedName>
    <definedName name="_41__123Graph_BCHART_2" hidden="1">[14]Calc!$G$23:$G$58</definedName>
    <definedName name="_41__123Graph_BCHART_22" hidden="1">[14]MOne!$C$145:$C$231</definedName>
    <definedName name="_41__123Graph_BCHART_23" hidden="1">[14]MTwo!$C$145:$C$231</definedName>
    <definedName name="_42__123Graph_BCHART_13" hidden="1">[14]Calc!$AE$10:$AE$33</definedName>
    <definedName name="_42__123Graph_BCHART_15" hidden="1">[14]Calc!$AK$8:$AK$19</definedName>
    <definedName name="_42__123Graph_BCHART_16" hidden="1">[14]Calc!$AM$8:$AM$21</definedName>
    <definedName name="_42__123Graph_BCHART_17" hidden="1">[14]GoEight!$C$115:$C$160</definedName>
    <definedName name="_42__123Graph_BCHART_18" hidden="1">[14]GrFour!$C$115:$C$190</definedName>
    <definedName name="_42__123Graph_BCHART_2" hidden="1">[14]Calc!$G$23:$G$58</definedName>
    <definedName name="_42__123Graph_BCHART_22" hidden="1">[14]MOne!$C$145:$C$231</definedName>
    <definedName name="_42__123Graph_BCHART_23" hidden="1">[14]MTwo!$C$145:$C$231</definedName>
    <definedName name="_42__123Graph_BCHART_24" hidden="1">[14]KOne!$C$230:$C$755</definedName>
    <definedName name="_43__123Graph_BCHART_14" hidden="1">[14]Calc!$AI$10:$AI$28</definedName>
    <definedName name="_43__123Graph_BCHART_16" hidden="1">[14]Calc!$AM$8:$AM$21</definedName>
    <definedName name="_43__123Graph_BCHART_17" hidden="1">[14]GoEight!$C$115:$C$160</definedName>
    <definedName name="_43__123Graph_BCHART_18" hidden="1">[14]GrFour!$C$115:$C$190</definedName>
    <definedName name="_43__123Graph_BCHART_2" hidden="1">[14]Calc!$G$23:$G$58</definedName>
    <definedName name="_43__123Graph_BCHART_22" hidden="1">[14]MOne!$C$145:$C$231</definedName>
    <definedName name="_43__123Graph_BCHART_23" hidden="1">[14]MTwo!$C$145:$C$231</definedName>
    <definedName name="_43__123Graph_BCHART_24" hidden="1">[14]KOne!$C$230:$C$755</definedName>
    <definedName name="_43__123Graph_BCHART_25" hidden="1">[14]GoSeven!$C$90:$C$125</definedName>
    <definedName name="_44__123Graph_BCHART_15" hidden="1">[14]Calc!$AK$8:$AK$19</definedName>
    <definedName name="_44__123Graph_BCHART_17" hidden="1">[14]GoEight!$C$115:$C$160</definedName>
    <definedName name="_44__123Graph_BCHART_18" hidden="1">[14]GrFour!$C$115:$C$190</definedName>
    <definedName name="_44__123Graph_BCHART_2" hidden="1">[14]Calc!$G$23:$G$58</definedName>
    <definedName name="_44__123Graph_BCHART_22" hidden="1">[14]MOne!$C$145:$C$231</definedName>
    <definedName name="_44__123Graph_BCHART_23" hidden="1">[14]MTwo!$C$145:$C$231</definedName>
    <definedName name="_44__123Graph_BCHART_24" hidden="1">[14]KOne!$C$230:$C$755</definedName>
    <definedName name="_44__123Graph_BCHART_25" hidden="1">[14]GoSeven!$C$90:$C$125</definedName>
    <definedName name="_44__123Graph_BCHART_26" hidden="1">[14]GrThree!$C$90:$C$140</definedName>
    <definedName name="_45__123Graph_BCHART_16" hidden="1">[14]Calc!$AM$8:$AM$21</definedName>
    <definedName name="_45__123Graph_BCHART_18" hidden="1">[14]GrFour!$C$115:$C$190</definedName>
    <definedName name="_45__123Graph_BCHART_2" hidden="1">[14]Calc!$G$23:$G$58</definedName>
    <definedName name="_45__123Graph_BCHART_22" hidden="1">[14]MOne!$C$145:$C$231</definedName>
    <definedName name="_45__123Graph_BCHART_23" hidden="1">[14]MTwo!$C$145:$C$231</definedName>
    <definedName name="_45__123Graph_BCHART_24" hidden="1">[14]KOne!$C$230:$C$755</definedName>
    <definedName name="_45__123Graph_BCHART_25" hidden="1">[14]GoSeven!$C$90:$C$125</definedName>
    <definedName name="_45__123Graph_BCHART_26" hidden="1">[14]GrThree!$C$90:$C$140</definedName>
    <definedName name="_45__123Graph_BCHART_27" hidden="1">[14]HTwo!$C$88:$C$130</definedName>
    <definedName name="_46__123Graph_BCHART_17" hidden="1">[14]GoEight!$C$115:$C$160</definedName>
    <definedName name="_46__123Graph_BCHART_2" hidden="1">[14]Calc!$G$23:$G$58</definedName>
    <definedName name="_46__123Graph_BCHART_22" hidden="1">[14]MOne!$C$145:$C$231</definedName>
    <definedName name="_46__123Graph_BCHART_23" hidden="1">[14]MTwo!$C$145:$C$231</definedName>
    <definedName name="_46__123Graph_BCHART_24" hidden="1">[14]KOne!$C$230:$C$755</definedName>
    <definedName name="_46__123Graph_BCHART_25" hidden="1">[14]GoSeven!$C$90:$C$125</definedName>
    <definedName name="_46__123Graph_BCHART_26" hidden="1">[14]GrThree!$C$90:$C$140</definedName>
    <definedName name="_46__123Graph_BCHART_27" hidden="1">[14]HTwo!$C$88:$C$130</definedName>
    <definedName name="_46__123Graph_BCHART_28" hidden="1">[14]JOne!$C$86:$C$112</definedName>
    <definedName name="_47__123Graph_BCHART_18" hidden="1">[14]GrFour!$C$115:$C$190</definedName>
    <definedName name="_47__123Graph_BCHART_22" hidden="1">[14]MOne!$C$145:$C$231</definedName>
    <definedName name="_47__123Graph_BCHART_23" hidden="1">[14]MTwo!$C$145:$C$231</definedName>
    <definedName name="_47__123Graph_BCHART_24" hidden="1">[14]KOne!$C$230:$C$755</definedName>
    <definedName name="_47__123Graph_BCHART_25" hidden="1">[14]GoSeven!$C$90:$C$125</definedName>
    <definedName name="_47__123Graph_BCHART_26" hidden="1">[14]GrThree!$C$90:$C$140</definedName>
    <definedName name="_47__123Graph_BCHART_27" hidden="1">[14]HTwo!$C$88:$C$130</definedName>
    <definedName name="_47__123Graph_BCHART_28" hidden="1">[14]JOne!$C$86:$C$112</definedName>
    <definedName name="_47__123Graph_BCHART_29" hidden="1">[14]JTwo!$C$86:$C$116</definedName>
    <definedName name="_48__123Graph_BCHART_2" hidden="1">[14]Calc!$G$23:$G$58</definedName>
    <definedName name="_48__123Graph_BCHART_23" hidden="1">[14]MTwo!$C$145:$C$231</definedName>
    <definedName name="_48__123Graph_BCHART_24" hidden="1">[14]KOne!$C$230:$C$755</definedName>
    <definedName name="_48__123Graph_BCHART_25" hidden="1">[14]GoSeven!$C$90:$C$125</definedName>
    <definedName name="_48__123Graph_BCHART_26" hidden="1">[14]GrThree!$C$90:$C$140</definedName>
    <definedName name="_48__123Graph_BCHART_27" hidden="1">[14]HTwo!$C$88:$C$130</definedName>
    <definedName name="_48__123Graph_BCHART_28" hidden="1">[14]JOne!$C$86:$C$112</definedName>
    <definedName name="_48__123Graph_BCHART_29" hidden="1">[14]JTwo!$C$86:$C$116</definedName>
    <definedName name="_48__123Graph_BCHART_3" hidden="1">[14]Calc!$I$38:$I$107</definedName>
    <definedName name="_49__123Graph_BCHART_22" hidden="1">[14]MOne!$C$145:$C$231</definedName>
    <definedName name="_49__123Graph_BCHART_24" hidden="1">[14]KOne!$C$230:$C$755</definedName>
    <definedName name="_49__123Graph_BCHART_25" hidden="1">[14]GoSeven!$C$90:$C$125</definedName>
    <definedName name="_49__123Graph_BCHART_26" hidden="1">[14]GrThree!$C$90:$C$140</definedName>
    <definedName name="_49__123Graph_BCHART_27" hidden="1">[14]HTwo!$C$88:$C$130</definedName>
    <definedName name="_49__123Graph_BCHART_28" hidden="1">[14]JOne!$C$86:$C$112</definedName>
    <definedName name="_49__123Graph_BCHART_29" hidden="1">[14]JTwo!$C$86:$C$116</definedName>
    <definedName name="_49__123Graph_BCHART_3" hidden="1">[14]Calc!$I$38:$I$107</definedName>
    <definedName name="_49__123Graph_BCHART_30" hidden="1">[14]HOne!$C$88:$C$130</definedName>
    <definedName name="_4D">'[2]Constr, Op &amp; Fin Assmp'!#REF!</definedName>
    <definedName name="_5__123Graph_ACHART_1" hidden="1">[14]Calc!$D$38:$D$83</definedName>
    <definedName name="_5__123Graph_ACHART_10" hidden="1">[14]Calc!$AB$153:$AB$325</definedName>
    <definedName name="_5__123Graph_ACHART_11" hidden="1">[14]Calc!$Z$153:$Z$315</definedName>
    <definedName name="_5__123Graph_ACHART_12" hidden="1">[14]Calc!$X$153:$X$313</definedName>
    <definedName name="_5_KQQ_TotQty_Sub1_ExLtLt">#REF!</definedName>
    <definedName name="_5_KQQ_TotQty_Sub1_HvyXHvy">#REF!</definedName>
    <definedName name="_5_KQQ_TotQty_Sub1_Ldr">#REF!</definedName>
    <definedName name="_5_KQQ_TotQty_Sub1_Med">#REF!</definedName>
    <definedName name="_5_KQQ_TotQty_Sub1_Misc">#REF!</definedName>
    <definedName name="_5_KQQ_TotQty_Sub1_PlatStrGrt">#REF!</definedName>
    <definedName name="_5_KQQ_TotQty_Sub2_FloorTread">#REF!</definedName>
    <definedName name="_5_KQQ_TotQty_Sub2_HR">#REF!</definedName>
    <definedName name="_5_KQQ_TotQty_Sub2_Ladder">#REF!</definedName>
    <definedName name="_5_KQQ_TotQty_Sub2_Other">#REF!</definedName>
    <definedName name="_5_KQQ_TotQty_Sub2_Piperack">#REF!</definedName>
    <definedName name="_5_KQQ_TotQty_Sub2_Platform">#REF!</definedName>
    <definedName name="_5_KQQ_TotQty_Sub2_Structure">#REF!</definedName>
    <definedName name="_5_KQQ_TotQty_Sub2_Suppts">#REF!</definedName>
    <definedName name="_5_KQQ_TotQty_Sub2_TowersTrusses">#REF!</definedName>
    <definedName name="_50__123Graph_BCHART_23" hidden="1">[14]MTwo!$C$145:$C$231</definedName>
    <definedName name="_50__123Graph_BCHART_25" hidden="1">[14]GoSeven!$C$90:$C$125</definedName>
    <definedName name="_50__123Graph_BCHART_26" hidden="1">[14]GrThree!$C$90:$C$140</definedName>
    <definedName name="_50__123Graph_BCHART_27" hidden="1">[14]HTwo!$C$88:$C$130</definedName>
    <definedName name="_50__123Graph_BCHART_28" hidden="1">[14]JOne!$C$86:$C$112</definedName>
    <definedName name="_50__123Graph_BCHART_29" hidden="1">[14]JTwo!$C$86:$C$116</definedName>
    <definedName name="_50__123Graph_BCHART_3" hidden="1">[14]Calc!$I$38:$I$107</definedName>
    <definedName name="_50__123Graph_BCHART_30" hidden="1">[14]HOne!$C$88:$C$130</definedName>
    <definedName name="_50__123Graph_BCHART_4" hidden="1">[14]Calc!$M$13:$M$53</definedName>
    <definedName name="_51__123Graph_BCHART_24" hidden="1">[14]KOne!$C$230:$C$755</definedName>
    <definedName name="_51__123Graph_BCHART_26" hidden="1">[14]GrThree!$C$90:$C$140</definedName>
    <definedName name="_51__123Graph_BCHART_27" hidden="1">[14]HTwo!$C$88:$C$130</definedName>
    <definedName name="_51__123Graph_BCHART_28" hidden="1">[14]JOne!$C$86:$C$112</definedName>
    <definedName name="_51__123Graph_BCHART_29" hidden="1">[14]JTwo!$C$86:$C$116</definedName>
    <definedName name="_51__123Graph_BCHART_3" hidden="1">[14]Calc!$I$38:$I$107</definedName>
    <definedName name="_51__123Graph_BCHART_30" hidden="1">[14]HOne!$C$88:$C$130</definedName>
    <definedName name="_51__123Graph_BCHART_4" hidden="1">[14]Calc!$M$13:$M$53</definedName>
    <definedName name="_51__123Graph_BCHART_5" hidden="1">[14]Calc!$O$9:$O$36</definedName>
    <definedName name="_52__123Graph_BCHART_25" hidden="1">[14]GoSeven!$C$90:$C$125</definedName>
    <definedName name="_52__123Graph_BCHART_27" hidden="1">[14]HTwo!$C$88:$C$130</definedName>
    <definedName name="_52__123Graph_BCHART_28" hidden="1">[14]JOne!$C$86:$C$112</definedName>
    <definedName name="_52__123Graph_BCHART_29" hidden="1">[14]JTwo!$C$86:$C$116</definedName>
    <definedName name="_52__123Graph_BCHART_3" hidden="1">[14]Calc!$I$38:$I$107</definedName>
    <definedName name="_52__123Graph_BCHART_30" hidden="1">[14]HOne!$C$88:$C$130</definedName>
    <definedName name="_52__123Graph_BCHART_4" hidden="1">[14]Calc!$M$13:$M$53</definedName>
    <definedName name="_52__123Graph_BCHART_5" hidden="1">[14]Calc!$O$9:$O$36</definedName>
    <definedName name="_52__123Graph_BCHART_6" hidden="1">[14]Calc!$Q$9:$Q$41</definedName>
    <definedName name="_53__123Graph_BCHART_26" hidden="1">[14]GrThree!$C$90:$C$140</definedName>
    <definedName name="_53__123Graph_BCHART_28" hidden="1">[14]JOne!$C$86:$C$112</definedName>
    <definedName name="_53__123Graph_BCHART_29" hidden="1">[14]JTwo!$C$86:$C$116</definedName>
    <definedName name="_53__123Graph_BCHART_3" hidden="1">[14]Calc!$I$38:$I$107</definedName>
    <definedName name="_53__123Graph_BCHART_30" hidden="1">[14]HOne!$C$88:$C$130</definedName>
    <definedName name="_53__123Graph_BCHART_4" hidden="1">[14]Calc!$M$13:$M$53</definedName>
    <definedName name="_53__123Graph_BCHART_5" hidden="1">[14]Calc!$O$9:$O$36</definedName>
    <definedName name="_53__123Graph_BCHART_6" hidden="1">[14]Calc!$Q$9:$Q$41</definedName>
    <definedName name="_53__123Graph_BCHART_7" hidden="1">[14]Calc!$S$153:$S$688</definedName>
    <definedName name="_54__123Graph_BCHART_27" hidden="1">[14]HTwo!$C$88:$C$130</definedName>
    <definedName name="_54__123Graph_BCHART_29" hidden="1">[14]JTwo!$C$86:$C$116</definedName>
    <definedName name="_54__123Graph_BCHART_3" hidden="1">[14]Calc!$I$38:$I$107</definedName>
    <definedName name="_54__123Graph_BCHART_30" hidden="1">[14]HOne!$C$88:$C$130</definedName>
    <definedName name="_54__123Graph_BCHART_4" hidden="1">[14]Calc!$M$13:$M$53</definedName>
    <definedName name="_54__123Graph_BCHART_5" hidden="1">[14]Calc!$O$9:$O$36</definedName>
    <definedName name="_54__123Graph_BCHART_6" hidden="1">[14]Calc!$Q$9:$Q$41</definedName>
    <definedName name="_54__123Graph_BCHART_7" hidden="1">[14]Calc!$S$153:$S$688</definedName>
    <definedName name="_54__123Graph_BCHART_8" hidden="1">[14]Calc!$U$83:$U$153</definedName>
    <definedName name="_55__123Graph_BCHART_28" hidden="1">[14]JOne!$C$86:$C$112</definedName>
    <definedName name="_55__123Graph_BCHART_3" hidden="1">[14]Calc!$I$38:$I$107</definedName>
    <definedName name="_55__123Graph_BCHART_30" hidden="1">[14]HOne!$C$88:$C$130</definedName>
    <definedName name="_55__123Graph_BCHART_4" hidden="1">[14]Calc!$M$13:$M$53</definedName>
    <definedName name="_55__123Graph_BCHART_5" hidden="1">[14]Calc!$O$9:$O$36</definedName>
    <definedName name="_55__123Graph_BCHART_6" hidden="1">[14]Calc!$Q$9:$Q$41</definedName>
    <definedName name="_55__123Graph_BCHART_7" hidden="1">[14]Calc!$S$153:$S$688</definedName>
    <definedName name="_55__123Graph_BCHART_8" hidden="1">[14]Calc!$U$83:$U$153</definedName>
    <definedName name="_55__123Graph_BCHART_9" hidden="1">[14]Calc!$W$83:$W$153</definedName>
    <definedName name="_56__123Graph_BCHART_29" hidden="1">[14]JTwo!$C$86:$C$116</definedName>
    <definedName name="_56__123Graph_BCHART_30" hidden="1">[14]HOne!$C$88:$C$130</definedName>
    <definedName name="_56__123Graph_BCHART_4" hidden="1">[14]Calc!$M$13:$M$53</definedName>
    <definedName name="_56__123Graph_BCHART_5" hidden="1">[14]Calc!$O$9:$O$36</definedName>
    <definedName name="_56__123Graph_BCHART_6" hidden="1">[14]Calc!$Q$9:$Q$41</definedName>
    <definedName name="_56__123Graph_BCHART_7" hidden="1">[14]Calc!$S$153:$S$688</definedName>
    <definedName name="_56__123Graph_BCHART_8" hidden="1">[14]Calc!$U$83:$U$153</definedName>
    <definedName name="_56__123Graph_BCHART_9" hidden="1">[14]Calc!$W$83:$W$153</definedName>
    <definedName name="_56__123Graph_CCHART_25" hidden="1">[14]GoSeven!$D$90:$D$105</definedName>
    <definedName name="_57__123Graph_BCHART_3" hidden="1">[14]Calc!$I$38:$I$107</definedName>
    <definedName name="_57__123Graph_BCHART_4" hidden="1">[14]Calc!$M$13:$M$53</definedName>
    <definedName name="_57__123Graph_BCHART_5" hidden="1">[14]Calc!$O$9:$O$36</definedName>
    <definedName name="_57__123Graph_BCHART_6" hidden="1">[14]Calc!$Q$9:$Q$41</definedName>
    <definedName name="_57__123Graph_BCHART_7" hidden="1">[14]Calc!$S$153:$S$688</definedName>
    <definedName name="_57__123Graph_BCHART_8" hidden="1">[14]Calc!$U$83:$U$153</definedName>
    <definedName name="_57__123Graph_BCHART_9" hidden="1">[14]Calc!$W$83:$W$153</definedName>
    <definedName name="_57__123Graph_CCHART_25" hidden="1">[14]GoSeven!$D$90:$D$105</definedName>
    <definedName name="_57__123Graph_CCHART_26" hidden="1">[14]GrThree!$D$90:$D$110</definedName>
    <definedName name="_58__123Graph_BCHART_30" hidden="1">[14]HOne!$C$88:$C$130</definedName>
    <definedName name="_58__123Graph_BCHART_5" hidden="1">[14]Calc!$O$9:$O$36</definedName>
    <definedName name="_58__123Graph_BCHART_6" hidden="1">[14]Calc!$Q$9:$Q$41</definedName>
    <definedName name="_58__123Graph_BCHART_7" hidden="1">[14]Calc!$S$153:$S$688</definedName>
    <definedName name="_58__123Graph_BCHART_8" hidden="1">[14]Calc!$U$83:$U$153</definedName>
    <definedName name="_58__123Graph_BCHART_9" hidden="1">[14]Calc!$W$83:$W$153</definedName>
    <definedName name="_58__123Graph_CCHART_25" hidden="1">[14]GoSeven!$D$90:$D$105</definedName>
    <definedName name="_58__123Graph_CCHART_26" hidden="1">[14]GrThree!$D$90:$D$110</definedName>
    <definedName name="_58__123Graph_CCHART_27" hidden="1">[14]HTwo!$D$88:$D$110</definedName>
    <definedName name="_59__123Graph_BCHART_4" hidden="1">[14]Calc!$M$13:$M$53</definedName>
    <definedName name="_59__123Graph_BCHART_6" hidden="1">[14]Calc!$Q$9:$Q$41</definedName>
    <definedName name="_59__123Graph_BCHART_7" hidden="1">[14]Calc!$S$153:$S$688</definedName>
    <definedName name="_59__123Graph_BCHART_8" hidden="1">[14]Calc!$U$83:$U$153</definedName>
    <definedName name="_59__123Graph_BCHART_9" hidden="1">[14]Calc!$W$83:$W$153</definedName>
    <definedName name="_59__123Graph_CCHART_25" hidden="1">[14]GoSeven!$D$90:$D$105</definedName>
    <definedName name="_59__123Graph_CCHART_26" hidden="1">[14]GrThree!$D$90:$D$110</definedName>
    <definedName name="_59__123Graph_CCHART_27" hidden="1">[14]HTwo!$D$88:$D$110</definedName>
    <definedName name="_59__123Graph_CCHART_28" hidden="1">[14]JOne!$D$86:$D$98</definedName>
    <definedName name="_5D">'[2]Constr, Op &amp; Fin Assmp'!#REF!</definedName>
    <definedName name="_5P">'[1]Cashflow Forecast Port'!$BV$22:$BV$22</definedName>
    <definedName name="_6__123Graph_ACHART_1" hidden="1">[14]Calc!$D$38:$D$83</definedName>
    <definedName name="_6__123Graph_ACHART_10" hidden="1">[14]Calc!$AB$153:$AB$325</definedName>
    <definedName name="_6__123Graph_ACHART_11" hidden="1">[14]Calc!$Z$153:$Z$315</definedName>
    <definedName name="_6__123Graph_ACHART_12" hidden="1">[14]Calc!$X$153:$X$313</definedName>
    <definedName name="_6__123Graph_ACHART_13" hidden="1">[14]Calc!$AD$10:$AD$33</definedName>
    <definedName name="_6_KQQ_InstTerms">#REF!</definedName>
    <definedName name="_6_KQQ_InstWire">#REF!</definedName>
    <definedName name="_6_KQQ_RacewayTot">#REF!</definedName>
    <definedName name="_6_KQQ_TotCount_InstJBox">#REF!</definedName>
    <definedName name="_60__123Graph_BCHART_5" hidden="1">[14]Calc!$O$9:$O$36</definedName>
    <definedName name="_60__123Graph_BCHART_7" hidden="1">[14]Calc!$S$153:$S$688</definedName>
    <definedName name="_60__123Graph_BCHART_8" hidden="1">[14]Calc!$U$83:$U$153</definedName>
    <definedName name="_60__123Graph_BCHART_9" hidden="1">[14]Calc!$W$83:$W$153</definedName>
    <definedName name="_60__123Graph_CCHART_25" hidden="1">[14]GoSeven!$D$90:$D$105</definedName>
    <definedName name="_60__123Graph_CCHART_26" hidden="1">[14]GrThree!$D$90:$D$110</definedName>
    <definedName name="_60__123Graph_CCHART_27" hidden="1">[14]HTwo!$D$88:$D$110</definedName>
    <definedName name="_60__123Graph_CCHART_28" hidden="1">[14]JOne!$D$86:$D$98</definedName>
    <definedName name="_60__123Graph_CCHART_29" hidden="1">[14]JTwo!$D$86:$D$98</definedName>
    <definedName name="_61__123Graph_BCHART_6" hidden="1">[14]Calc!$Q$9:$Q$41</definedName>
    <definedName name="_61__123Graph_BCHART_8" hidden="1">[14]Calc!$U$83:$U$153</definedName>
    <definedName name="_61__123Graph_BCHART_9" hidden="1">[14]Calc!$W$83:$W$153</definedName>
    <definedName name="_61__123Graph_CCHART_25" hidden="1">[14]GoSeven!$D$90:$D$105</definedName>
    <definedName name="_61__123Graph_CCHART_26" hidden="1">[14]GrThree!$D$90:$D$110</definedName>
    <definedName name="_61__123Graph_CCHART_27" hidden="1">[14]HTwo!$D$88:$D$110</definedName>
    <definedName name="_61__123Graph_CCHART_28" hidden="1">[14]JOne!$D$86:$D$98</definedName>
    <definedName name="_61__123Graph_CCHART_29" hidden="1">[14]JTwo!$D$86:$D$98</definedName>
    <definedName name="_61__123Graph_CCHART_30" hidden="1">[14]HOne!$D$88:$D$110</definedName>
    <definedName name="_62__123Graph_BCHART_7" hidden="1">[14]Calc!$S$153:$S$688</definedName>
    <definedName name="_62__123Graph_BCHART_9" hidden="1">[14]Calc!$W$83:$W$153</definedName>
    <definedName name="_62__123Graph_CCHART_25" hidden="1">[14]GoSeven!$D$90:$D$105</definedName>
    <definedName name="_62__123Graph_CCHART_26" hidden="1">[14]GrThree!$D$90:$D$110</definedName>
    <definedName name="_62__123Graph_CCHART_27" hidden="1">[14]HTwo!$D$88:$D$110</definedName>
    <definedName name="_62__123Graph_CCHART_28" hidden="1">[14]JOne!$D$86:$D$98</definedName>
    <definedName name="_62__123Graph_CCHART_29" hidden="1">[14]JTwo!$D$86:$D$98</definedName>
    <definedName name="_62__123Graph_CCHART_30" hidden="1">[14]HOne!$D$88:$D$110</definedName>
    <definedName name="_62__123Graph_DCHART_25" hidden="1">[14]GoSeven!$E$90:$E$105</definedName>
    <definedName name="_63__123Graph_BCHART_8" hidden="1">[14]Calc!$U$83:$U$153</definedName>
    <definedName name="_63__123Graph_CCHART_25" hidden="1">[14]GoSeven!$D$90:$D$105</definedName>
    <definedName name="_63__123Graph_CCHART_26" hidden="1">[14]GrThree!$D$90:$D$110</definedName>
    <definedName name="_63__123Graph_CCHART_27" hidden="1">[14]HTwo!$D$88:$D$110</definedName>
    <definedName name="_63__123Graph_CCHART_28" hidden="1">[14]JOne!$D$86:$D$98</definedName>
    <definedName name="_63__123Graph_CCHART_29" hidden="1">[14]JTwo!$D$86:$D$98</definedName>
    <definedName name="_63__123Graph_CCHART_30" hidden="1">[14]HOne!$D$88:$D$110</definedName>
    <definedName name="_63__123Graph_DCHART_25" hidden="1">[14]GoSeven!$E$90:$E$105</definedName>
    <definedName name="_63__123Graph_DCHART_26" hidden="1">[14]GrThree!$E$90:$E$110</definedName>
    <definedName name="_64__123Graph_BCHART_9" hidden="1">[14]Calc!$W$83:$W$153</definedName>
    <definedName name="_64__123Graph_CCHART_26" hidden="1">[14]GrThree!$D$90:$D$110</definedName>
    <definedName name="_64__123Graph_CCHART_27" hidden="1">[14]HTwo!$D$88:$D$110</definedName>
    <definedName name="_64__123Graph_CCHART_28" hidden="1">[14]JOne!$D$86:$D$98</definedName>
    <definedName name="_64__123Graph_CCHART_29" hidden="1">[14]JTwo!$D$86:$D$98</definedName>
    <definedName name="_64__123Graph_CCHART_30" hidden="1">[14]HOne!$D$88:$D$110</definedName>
    <definedName name="_64__123Graph_DCHART_25" hidden="1">[14]GoSeven!$E$90:$E$105</definedName>
    <definedName name="_64__123Graph_DCHART_26" hidden="1">[14]GrThree!$E$90:$E$110</definedName>
    <definedName name="_64__123Graph_DCHART_27" hidden="1">[14]HTwo!$E$88:$E$110</definedName>
    <definedName name="_65__123Graph_CCHART_25" hidden="1">[14]GoSeven!$D$90:$D$105</definedName>
    <definedName name="_65__123Graph_CCHART_27" hidden="1">[14]HTwo!$D$88:$D$110</definedName>
    <definedName name="_65__123Graph_CCHART_28" hidden="1">[14]JOne!$D$86:$D$98</definedName>
    <definedName name="_65__123Graph_CCHART_29" hidden="1">[14]JTwo!$D$86:$D$98</definedName>
    <definedName name="_65__123Graph_CCHART_30" hidden="1">[14]HOne!$D$88:$D$110</definedName>
    <definedName name="_65__123Graph_DCHART_25" hidden="1">[14]GoSeven!$E$90:$E$105</definedName>
    <definedName name="_65__123Graph_DCHART_26" hidden="1">[14]GrThree!$E$90:$E$110</definedName>
    <definedName name="_65__123Graph_DCHART_27" hidden="1">[14]HTwo!$E$88:$E$110</definedName>
    <definedName name="_65__123Graph_DCHART_28" hidden="1">[14]JOne!$E$86:$E$98</definedName>
    <definedName name="_66__123Graph_CCHART_26" hidden="1">[14]GrThree!$D$90:$D$110</definedName>
    <definedName name="_66__123Graph_CCHART_28" hidden="1">[14]JOne!$D$86:$D$98</definedName>
    <definedName name="_66__123Graph_CCHART_29" hidden="1">[14]JTwo!$D$86:$D$98</definedName>
    <definedName name="_66__123Graph_CCHART_30" hidden="1">[14]HOne!$D$88:$D$110</definedName>
    <definedName name="_66__123Graph_DCHART_25" hidden="1">[14]GoSeven!$E$90:$E$105</definedName>
    <definedName name="_66__123Graph_DCHART_26" hidden="1">[14]GrThree!$E$90:$E$110</definedName>
    <definedName name="_66__123Graph_DCHART_27" hidden="1">[14]HTwo!$E$88:$E$110</definedName>
    <definedName name="_66__123Graph_DCHART_28" hidden="1">[14]JOne!$E$86:$E$98</definedName>
    <definedName name="_66__123Graph_DCHART_29" hidden="1">[14]JTwo!$E$86:$E$98</definedName>
    <definedName name="_67__123Graph_CCHART_27" hidden="1">[14]HTwo!$D$88:$D$110</definedName>
    <definedName name="_67__123Graph_CCHART_29" hidden="1">[14]JTwo!$D$86:$D$98</definedName>
    <definedName name="_67__123Graph_CCHART_30" hidden="1">[14]HOne!$D$88:$D$110</definedName>
    <definedName name="_67__123Graph_DCHART_25" hidden="1">[14]GoSeven!$E$90:$E$105</definedName>
    <definedName name="_67__123Graph_DCHART_26" hidden="1">[14]GrThree!$E$90:$E$110</definedName>
    <definedName name="_67__123Graph_DCHART_27" hidden="1">[14]HTwo!$E$88:$E$110</definedName>
    <definedName name="_67__123Graph_DCHART_28" hidden="1">[14]JOne!$E$86:$E$98</definedName>
    <definedName name="_67__123Graph_DCHART_29" hidden="1">[14]JTwo!$E$86:$E$98</definedName>
    <definedName name="_67__123Graph_DCHART_30" hidden="1">[14]HOne!$E$86:$E$110</definedName>
    <definedName name="_68__123Graph_CCHART_28" hidden="1">[14]JOne!$D$86:$D$98</definedName>
    <definedName name="_68__123Graph_CCHART_30" hidden="1">[14]HOne!$D$88:$D$110</definedName>
    <definedName name="_68__123Graph_DCHART_25" hidden="1">[14]GoSeven!$E$90:$E$105</definedName>
    <definedName name="_68__123Graph_DCHART_26" hidden="1">[14]GrThree!$E$90:$E$110</definedName>
    <definedName name="_68__123Graph_DCHART_27" hidden="1">[14]HTwo!$E$88:$E$110</definedName>
    <definedName name="_68__123Graph_DCHART_28" hidden="1">[14]JOne!$E$86:$E$98</definedName>
    <definedName name="_68__123Graph_DCHART_29" hidden="1">[14]JTwo!$E$86:$E$98</definedName>
    <definedName name="_68__123Graph_DCHART_30" hidden="1">[14]HOne!$E$86:$E$110</definedName>
    <definedName name="_68__123Graph_XCHART_10" hidden="1">[14]Calc!$A$153:$A$325</definedName>
    <definedName name="_69__123Graph_CCHART_29" hidden="1">[14]JTwo!$D$86:$D$98</definedName>
    <definedName name="_69__123Graph_DCHART_25" hidden="1">[14]GoSeven!$E$90:$E$105</definedName>
    <definedName name="_69__123Graph_DCHART_26" hidden="1">[14]GrThree!$E$90:$E$110</definedName>
    <definedName name="_69__123Graph_DCHART_27" hidden="1">[14]HTwo!$E$88:$E$110</definedName>
    <definedName name="_69__123Graph_DCHART_28" hidden="1">[14]JOne!$E$86:$E$98</definedName>
    <definedName name="_69__123Graph_DCHART_29" hidden="1">[14]JTwo!$E$86:$E$98</definedName>
    <definedName name="_69__123Graph_DCHART_30" hidden="1">[14]HOne!$E$86:$E$110</definedName>
    <definedName name="_69__123Graph_XCHART_10" hidden="1">[14]Calc!$A$153:$A$325</definedName>
    <definedName name="_69__123Graph_XCHART_11" hidden="1">[14]Calc!$A$153:$A$315</definedName>
    <definedName name="_6P">'[1]Cashflow Forecast Port'!$BV$22:$BV$22</definedName>
    <definedName name="_7__123Graph_ACHART_1" hidden="1">[14]Calc!$D$38:$D$83</definedName>
    <definedName name="_7__123Graph_ACHART_10" hidden="1">[14]Calc!$AB$153:$AB$325</definedName>
    <definedName name="_7__123Graph_ACHART_11" hidden="1">[14]Calc!$Z$153:$Z$315</definedName>
    <definedName name="_7__123Graph_ACHART_12" hidden="1">[14]Calc!$X$153:$X$313</definedName>
    <definedName name="_7__123Graph_ACHART_13" hidden="1">[14]Calc!$AD$10:$AD$33</definedName>
    <definedName name="_7__123Graph_ACHART_14" hidden="1">[14]Calc!$AH$10:$AH$28</definedName>
    <definedName name="_7_KQQ_AGElecTerms">#REF!</definedName>
    <definedName name="_7_KQQ_AGJBox">#REF!</definedName>
    <definedName name="_7_KQQ_AGRacewayTot">#REF!</definedName>
    <definedName name="_7_KQQ_AGUGElecTerms">#REF!</definedName>
    <definedName name="_7_KQQ_AGUGJBox">#REF!</definedName>
    <definedName name="_7_KQQ_AGUGRacewayTot">#REF!</definedName>
    <definedName name="_70__123Graph_CCHART_30" hidden="1">[14]HOne!$D$88:$D$110</definedName>
    <definedName name="_70__123Graph_DCHART_26" hidden="1">[14]GrThree!$E$90:$E$110</definedName>
    <definedName name="_70__123Graph_DCHART_27" hidden="1">[14]HTwo!$E$88:$E$110</definedName>
    <definedName name="_70__123Graph_DCHART_28" hidden="1">[14]JOne!$E$86:$E$98</definedName>
    <definedName name="_70__123Graph_DCHART_29" hidden="1">[14]JTwo!$E$86:$E$98</definedName>
    <definedName name="_70__123Graph_DCHART_30" hidden="1">[14]HOne!$E$86:$E$110</definedName>
    <definedName name="_70__123Graph_XCHART_10" hidden="1">[14]Calc!$A$153:$A$325</definedName>
    <definedName name="_70__123Graph_XCHART_11" hidden="1">[14]Calc!$A$153:$A$315</definedName>
    <definedName name="_70__123Graph_XCHART_12" hidden="1">[14]Calc!$A$153:$A$313</definedName>
    <definedName name="_71__123Graph_DCHART_25" hidden="1">[14]GoSeven!$E$90:$E$105</definedName>
    <definedName name="_71__123Graph_DCHART_27" hidden="1">[14]HTwo!$E$88:$E$110</definedName>
    <definedName name="_71__123Graph_DCHART_28" hidden="1">[14]JOne!$E$86:$E$98</definedName>
    <definedName name="_71__123Graph_DCHART_29" hidden="1">[14]JTwo!$E$86:$E$98</definedName>
    <definedName name="_71__123Graph_DCHART_30" hidden="1">[14]HOne!$E$86:$E$110</definedName>
    <definedName name="_71__123Graph_XCHART_10" hidden="1">[14]Calc!$A$153:$A$325</definedName>
    <definedName name="_71__123Graph_XCHART_11" hidden="1">[14]Calc!$A$153:$A$315</definedName>
    <definedName name="_71__123Graph_XCHART_12" hidden="1">[14]Calc!$A$153:$A$313</definedName>
    <definedName name="_71__123Graph_XCHART_13" hidden="1">[14]Calc!$A$13:$A$33</definedName>
    <definedName name="_72__123Graph_DCHART_26" hidden="1">[14]GrThree!$E$90:$E$110</definedName>
    <definedName name="_72__123Graph_DCHART_28" hidden="1">[14]JOne!$E$86:$E$98</definedName>
    <definedName name="_72__123Graph_DCHART_29" hidden="1">[14]JTwo!$E$86:$E$98</definedName>
    <definedName name="_72__123Graph_DCHART_30" hidden="1">[14]HOne!$E$86:$E$110</definedName>
    <definedName name="_72__123Graph_XCHART_10" hidden="1">[14]Calc!$A$153:$A$325</definedName>
    <definedName name="_72__123Graph_XCHART_11" hidden="1">[14]Calc!$A$153:$A$315</definedName>
    <definedName name="_72__123Graph_XCHART_12" hidden="1">[14]Calc!$A$153:$A$313</definedName>
    <definedName name="_72__123Graph_XCHART_13" hidden="1">[14]Calc!$A$13:$A$33</definedName>
    <definedName name="_72__123Graph_XCHART_14" hidden="1">[14]Calc!$A$11:$A$28</definedName>
    <definedName name="_73__123Graph_DCHART_27" hidden="1">[14]HTwo!$E$88:$E$110</definedName>
    <definedName name="_73__123Graph_DCHART_29" hidden="1">[14]JTwo!$E$86:$E$98</definedName>
    <definedName name="_73__123Graph_DCHART_30" hidden="1">[14]HOne!$E$86:$E$110</definedName>
    <definedName name="_73__123Graph_XCHART_10" hidden="1">[14]Calc!$A$153:$A$325</definedName>
    <definedName name="_73__123Graph_XCHART_11" hidden="1">[14]Calc!$A$153:$A$315</definedName>
    <definedName name="_73__123Graph_XCHART_12" hidden="1">[14]Calc!$A$153:$A$313</definedName>
    <definedName name="_73__123Graph_XCHART_13" hidden="1">[14]Calc!$A$13:$A$33</definedName>
    <definedName name="_73__123Graph_XCHART_14" hidden="1">[14]Calc!$A$11:$A$28</definedName>
    <definedName name="_73__123Graph_XCHART_15" hidden="1">[14]Calc!$A$8:$A$19</definedName>
    <definedName name="_74__123Graph_DCHART_28" hidden="1">[14]JOne!$E$86:$E$98</definedName>
    <definedName name="_74__123Graph_DCHART_30" hidden="1">[14]HOne!$E$86:$E$110</definedName>
    <definedName name="_74__123Graph_XCHART_10" hidden="1">[14]Calc!$A$153:$A$325</definedName>
    <definedName name="_74__123Graph_XCHART_11" hidden="1">[14]Calc!$A$153:$A$315</definedName>
    <definedName name="_74__123Graph_XCHART_12" hidden="1">[14]Calc!$A$153:$A$313</definedName>
    <definedName name="_74__123Graph_XCHART_13" hidden="1">[14]Calc!$A$13:$A$33</definedName>
    <definedName name="_74__123Graph_XCHART_14" hidden="1">[14]Calc!$A$11:$A$28</definedName>
    <definedName name="_74__123Graph_XCHART_15" hidden="1">[14]Calc!$A$8:$A$19</definedName>
    <definedName name="_74__123Graph_XCHART_16" hidden="1">[14]Calc!$A$8:$A$21</definedName>
    <definedName name="_75__123Graph_DCHART_29" hidden="1">[14]JTwo!$E$86:$E$98</definedName>
    <definedName name="_75__123Graph_XCHART_10" hidden="1">[14]Calc!$A$153:$A$325</definedName>
    <definedName name="_75__123Graph_XCHART_11" hidden="1">[14]Calc!$A$153:$A$315</definedName>
    <definedName name="_75__123Graph_XCHART_12" hidden="1">[14]Calc!$A$153:$A$313</definedName>
    <definedName name="_75__123Graph_XCHART_13" hidden="1">[14]Calc!$A$13:$A$33</definedName>
    <definedName name="_75__123Graph_XCHART_14" hidden="1">[14]Calc!$A$11:$A$28</definedName>
    <definedName name="_75__123Graph_XCHART_15" hidden="1">[14]Calc!$A$8:$A$19</definedName>
    <definedName name="_75__123Graph_XCHART_16" hidden="1">[14]Calc!$A$8:$A$21</definedName>
    <definedName name="_75__123Graph_XCHART_2" hidden="1">[14]Calc!$A$23:$A$58</definedName>
    <definedName name="_76__123Graph_DCHART_30" hidden="1">[14]HOne!$E$86:$E$110</definedName>
    <definedName name="_76__123Graph_XCHART_11" hidden="1">[14]Calc!$A$153:$A$315</definedName>
    <definedName name="_76__123Graph_XCHART_12" hidden="1">[14]Calc!$A$153:$A$313</definedName>
    <definedName name="_76__123Graph_XCHART_13" hidden="1">[14]Calc!$A$13:$A$33</definedName>
    <definedName name="_76__123Graph_XCHART_14" hidden="1">[14]Calc!$A$11:$A$28</definedName>
    <definedName name="_76__123Graph_XCHART_15" hidden="1">[14]Calc!$A$8:$A$19</definedName>
    <definedName name="_76__123Graph_XCHART_16" hidden="1">[14]Calc!$A$8:$A$21</definedName>
    <definedName name="_76__123Graph_XCHART_2" hidden="1">[14]Calc!$A$23:$A$58</definedName>
    <definedName name="_76__123Graph_XCHART_3" hidden="1">[14]Calc!$A$38:$A$107</definedName>
    <definedName name="_77__123Graph_XCHART_10" hidden="1">[14]Calc!$A$153:$A$325</definedName>
    <definedName name="_77__123Graph_XCHART_12" hidden="1">[14]Calc!$A$153:$A$313</definedName>
    <definedName name="_77__123Graph_XCHART_13" hidden="1">[14]Calc!$A$13:$A$33</definedName>
    <definedName name="_77__123Graph_XCHART_14" hidden="1">[14]Calc!$A$11:$A$28</definedName>
    <definedName name="_77__123Graph_XCHART_15" hidden="1">[14]Calc!$A$8:$A$19</definedName>
    <definedName name="_77__123Graph_XCHART_16" hidden="1">[14]Calc!$A$8:$A$21</definedName>
    <definedName name="_77__123Graph_XCHART_2" hidden="1">[14]Calc!$A$23:$A$58</definedName>
    <definedName name="_77__123Graph_XCHART_3" hidden="1">[14]Calc!$A$38:$A$107</definedName>
    <definedName name="_77__123Graph_XCHART_4" hidden="1">[14]Calc!$A$13:$A$53</definedName>
    <definedName name="_78__123Graph_XCHART_11" hidden="1">[14]Calc!$A$153:$A$315</definedName>
    <definedName name="_78__123Graph_XCHART_13" hidden="1">[14]Calc!$A$13:$A$33</definedName>
    <definedName name="_78__123Graph_XCHART_14" hidden="1">[14]Calc!$A$11:$A$28</definedName>
    <definedName name="_78__123Graph_XCHART_15" hidden="1">[14]Calc!$A$8:$A$19</definedName>
    <definedName name="_78__123Graph_XCHART_16" hidden="1">[14]Calc!$A$8:$A$21</definedName>
    <definedName name="_78__123Graph_XCHART_2" hidden="1">[14]Calc!$A$23:$A$58</definedName>
    <definedName name="_78__123Graph_XCHART_3" hidden="1">[14]Calc!$A$38:$A$107</definedName>
    <definedName name="_78__123Graph_XCHART_4" hidden="1">[14]Calc!$A$13:$A$53</definedName>
    <definedName name="_78__123Graph_XCHART_5" hidden="1">[14]Calc!$A$9:$A$36</definedName>
    <definedName name="_79__123Graph_XCHART_12" hidden="1">[14]Calc!$A$153:$A$313</definedName>
    <definedName name="_79__123Graph_XCHART_14" hidden="1">[14]Calc!$A$11:$A$28</definedName>
    <definedName name="_79__123Graph_XCHART_15" hidden="1">[14]Calc!$A$8:$A$19</definedName>
    <definedName name="_79__123Graph_XCHART_16" hidden="1">[14]Calc!$A$8:$A$21</definedName>
    <definedName name="_79__123Graph_XCHART_2" hidden="1">[14]Calc!$A$23:$A$58</definedName>
    <definedName name="_79__123Graph_XCHART_3" hidden="1">[14]Calc!$A$38:$A$107</definedName>
    <definedName name="_79__123Graph_XCHART_4" hidden="1">[14]Calc!$A$13:$A$53</definedName>
    <definedName name="_79__123Graph_XCHART_5" hidden="1">[14]Calc!$A$9:$A$36</definedName>
    <definedName name="_79__123Graph_XCHART_6" hidden="1">[14]Calc!$A$9:$A$41</definedName>
    <definedName name="_8__123Graph_ACHART_1" hidden="1">[14]Calc!$D$38:$D$83</definedName>
    <definedName name="_8__123Graph_ACHART_10" hidden="1">[14]Calc!$AB$153:$AB$325</definedName>
    <definedName name="_8__123Graph_ACHART_11" hidden="1">[14]Calc!$Z$153:$Z$315</definedName>
    <definedName name="_8__123Graph_ACHART_12" hidden="1">[14]Calc!$X$153:$X$313</definedName>
    <definedName name="_8__123Graph_ACHART_13" hidden="1">[14]Calc!$AD$10:$AD$33</definedName>
    <definedName name="_8__123Graph_ACHART_14" hidden="1">[14]Calc!$AH$10:$AH$28</definedName>
    <definedName name="_8__123Graph_ACHART_15" hidden="1">[14]Calc!$AJ$8:$AJ$19</definedName>
    <definedName name="_80__123Graph_XCHART_13" hidden="1">[14]Calc!$A$13:$A$33</definedName>
    <definedName name="_80__123Graph_XCHART_15" hidden="1">[14]Calc!$A$8:$A$19</definedName>
    <definedName name="_80__123Graph_XCHART_16" hidden="1">[14]Calc!$A$8:$A$21</definedName>
    <definedName name="_80__123Graph_XCHART_2" hidden="1">[14]Calc!$A$23:$A$58</definedName>
    <definedName name="_80__123Graph_XCHART_3" hidden="1">[14]Calc!$A$38:$A$107</definedName>
    <definedName name="_80__123Graph_XCHART_4" hidden="1">[14]Calc!$A$13:$A$53</definedName>
    <definedName name="_80__123Graph_XCHART_5" hidden="1">[14]Calc!$A$9:$A$36</definedName>
    <definedName name="_80__123Graph_XCHART_6" hidden="1">[14]Calc!$A$9:$A$41</definedName>
    <definedName name="_80__123Graph_XCHART_7" hidden="1">[14]Calc!$A$153:$A$688</definedName>
    <definedName name="_81__123Graph_XCHART_14" hidden="1">[14]Calc!$A$11:$A$28</definedName>
    <definedName name="_81__123Graph_XCHART_16" hidden="1">[14]Calc!$A$8:$A$21</definedName>
    <definedName name="_81__123Graph_XCHART_2" hidden="1">[14]Calc!$A$23:$A$58</definedName>
    <definedName name="_81__123Graph_XCHART_3" hidden="1">[14]Calc!$A$38:$A$107</definedName>
    <definedName name="_81__123Graph_XCHART_4" hidden="1">[14]Calc!$A$13:$A$53</definedName>
    <definedName name="_81__123Graph_XCHART_5" hidden="1">[14]Calc!$A$9:$A$36</definedName>
    <definedName name="_81__123Graph_XCHART_6" hidden="1">[14]Calc!$A$9:$A$41</definedName>
    <definedName name="_81__123Graph_XCHART_7" hidden="1">[14]Calc!$A$153:$A$688</definedName>
    <definedName name="_81__123Graph_XCHART_8" hidden="1">[14]Calc!$A$83:$A$154</definedName>
    <definedName name="_82__123Graph_XCHART_15" hidden="1">[14]Calc!$A$8:$A$19</definedName>
    <definedName name="_82__123Graph_XCHART_2" hidden="1">[14]Calc!$A$23:$A$58</definedName>
    <definedName name="_82__123Graph_XCHART_3" hidden="1">[14]Calc!$A$38:$A$107</definedName>
    <definedName name="_82__123Graph_XCHART_4" hidden="1">[14]Calc!$A$13:$A$53</definedName>
    <definedName name="_82__123Graph_XCHART_5" hidden="1">[14]Calc!$A$9:$A$36</definedName>
    <definedName name="_82__123Graph_XCHART_6" hidden="1">[14]Calc!$A$9:$A$41</definedName>
    <definedName name="_82__123Graph_XCHART_7" hidden="1">[14]Calc!$A$153:$A$688</definedName>
    <definedName name="_82__123Graph_XCHART_8" hidden="1">[14]Calc!$A$83:$A$154</definedName>
    <definedName name="_82__123Graph_XCHART_9" hidden="1">[14]Calc!$A$83:$A$153</definedName>
    <definedName name="_83__123Graph_XCHART_16" hidden="1">[14]Calc!$A$8:$A$21</definedName>
    <definedName name="_83__123Graph_XCHART_3" hidden="1">[14]Calc!$A$38:$A$107</definedName>
    <definedName name="_83__123Graph_XCHART_4" hidden="1">[14]Calc!$A$13:$A$53</definedName>
    <definedName name="_83__123Graph_XCHART_5" hidden="1">[14]Calc!$A$9:$A$36</definedName>
    <definedName name="_83__123Graph_XCHART_6" hidden="1">[14]Calc!$A$9:$A$41</definedName>
    <definedName name="_83__123Graph_XCHART_7" hidden="1">[14]Calc!$A$153:$A$688</definedName>
    <definedName name="_83__123Graph_XCHART_8" hidden="1">[14]Calc!$A$83:$A$154</definedName>
    <definedName name="_83__123Graph_XCHART_9" hidden="1">[14]Calc!$A$83:$A$153</definedName>
    <definedName name="_84__123Graph_XCHART_2" hidden="1">[14]Calc!$A$23:$A$58</definedName>
    <definedName name="_84__123Graph_XCHART_4" hidden="1">[14]Calc!$A$13:$A$53</definedName>
    <definedName name="_84__123Graph_XCHART_5" hidden="1">[14]Calc!$A$9:$A$36</definedName>
    <definedName name="_84__123Graph_XCHART_6" hidden="1">[14]Calc!$A$9:$A$41</definedName>
    <definedName name="_84__123Graph_XCHART_7" hidden="1">[14]Calc!$A$153:$A$688</definedName>
    <definedName name="_84__123Graph_XCHART_8" hidden="1">[14]Calc!$A$83:$A$154</definedName>
    <definedName name="_84__123Graph_XCHART_9" hidden="1">[14]Calc!$A$83:$A$153</definedName>
    <definedName name="_84_98CONSY">'[6]99 cons YTD'!#REF!</definedName>
    <definedName name="_85__123Graph_XCHART_3" hidden="1">[14]Calc!$A$38:$A$107</definedName>
    <definedName name="_85__123Graph_XCHART_5" hidden="1">[14]Calc!$A$9:$A$36</definedName>
    <definedName name="_85__123Graph_XCHART_6" hidden="1">[14]Calc!$A$9:$A$41</definedName>
    <definedName name="_85__123Graph_XCHART_7" hidden="1">[14]Calc!$A$153:$A$688</definedName>
    <definedName name="_85__123Graph_XCHART_8" hidden="1">[14]Calc!$A$83:$A$154</definedName>
    <definedName name="_85__123Graph_XCHART_9" hidden="1">[14]Calc!$A$83:$A$153</definedName>
    <definedName name="_85MAAPRO_M">'[1]Cashflow Forecast Port'!#REF!</definedName>
    <definedName name="_86__123Graph_XCHART_4" hidden="1">[14]Calc!$A$13:$A$53</definedName>
    <definedName name="_86__123Graph_XCHART_6" hidden="1">[14]Calc!$A$9:$A$41</definedName>
    <definedName name="_86__123Graph_XCHART_7" hidden="1">[14]Calc!$A$153:$A$688</definedName>
    <definedName name="_86__123Graph_XCHART_8" hidden="1">[14]Calc!$A$83:$A$154</definedName>
    <definedName name="_86__123Graph_XCHART_9" hidden="1">[14]Calc!$A$83:$A$153</definedName>
    <definedName name="_86_98CONSY">'[6]99 cons YTD'!#REF!</definedName>
    <definedName name="_86MAAUGO_M">'[1]Cashflow Forecast Port'!#REF!</definedName>
    <definedName name="_87__123Graph_XCHART_5" hidden="1">[14]Calc!$A$9:$A$36</definedName>
    <definedName name="_87__123Graph_XCHART_7" hidden="1">[14]Calc!$A$153:$A$688</definedName>
    <definedName name="_87__123Graph_XCHART_8" hidden="1">[14]Calc!$A$83:$A$154</definedName>
    <definedName name="_87__123Graph_XCHART_9" hidden="1">[14]Calc!$A$83:$A$153</definedName>
    <definedName name="_87MADECO_M">'[1]Cashflow Forecast Port'!#REF!</definedName>
    <definedName name="_88__123Graph_XCHART_6" hidden="1">[14]Calc!$A$9:$A$41</definedName>
    <definedName name="_88__123Graph_XCHART_8" hidden="1">[14]Calc!$A$83:$A$154</definedName>
    <definedName name="_88__123Graph_XCHART_9" hidden="1">[14]Calc!$A$83:$A$153</definedName>
    <definedName name="_88MAAPRO_M">'[1]Cashflow Forecast Port'!#REF!</definedName>
    <definedName name="_88MAFEBO_M">'[1]Cashflow Forecast Port'!#REF!</definedName>
    <definedName name="_89__123Graph_XCHART_7" hidden="1">[14]Calc!$A$153:$A$688</definedName>
    <definedName name="_89__123Graph_XCHART_9" hidden="1">[14]Calc!$A$83:$A$153</definedName>
    <definedName name="_89MAJANO_M">'[1]Cashflow Forecast Port'!#REF!</definedName>
    <definedName name="_9__123Graph_ACHART_1" hidden="1">[14]Calc!$D$38:$D$83</definedName>
    <definedName name="_9__123Graph_ACHART_10" hidden="1">[14]Calc!$AB$153:$AB$325</definedName>
    <definedName name="_9__123Graph_ACHART_11" hidden="1">[14]Calc!$Z$153:$Z$315</definedName>
    <definedName name="_9__123Graph_ACHART_12" hidden="1">[14]Calc!$X$153:$X$313</definedName>
    <definedName name="_9__123Graph_ACHART_13" hidden="1">[14]Calc!$AD$10:$AD$33</definedName>
    <definedName name="_9__123Graph_ACHART_14" hidden="1">[14]Calc!$AH$10:$AH$28</definedName>
    <definedName name="_9__123Graph_ACHART_15" hidden="1">[14]Calc!$AJ$8:$AJ$19</definedName>
    <definedName name="_9__123Graph_ACHART_16" hidden="1">[14]Calc!$AL$8:$AL$21</definedName>
    <definedName name="_90__123Graph_XCHART_8" hidden="1">[14]Calc!$A$83:$A$154</definedName>
    <definedName name="_90_98CONSY">'[6]99 cons YTD'!#REF!</definedName>
    <definedName name="_90MAAUGO_M">'[1]Cashflow Forecast Port'!#REF!</definedName>
    <definedName name="_90MAJULO_M">'[1]Cashflow Forecast Port'!#REF!</definedName>
    <definedName name="_91__123Graph_XCHART_9" hidden="1">[14]Calc!$A$83:$A$153</definedName>
    <definedName name="_91MAJUNO_M">'[1]Cashflow Forecast Port'!#REF!</definedName>
    <definedName name="_92_98CONSY">'[6]99 cons YTD'!#REF!</definedName>
    <definedName name="_92MADECO_M">'[1]Cashflow Forecast Port'!#REF!</definedName>
    <definedName name="_92MAMARO_M">'[1]Cashflow Forecast Port'!#REF!</definedName>
    <definedName name="_93MAMAYO_M">'[1]Cashflow Forecast Port'!#REF!</definedName>
    <definedName name="_94MAAPRO_M">'[1]Cashflow Forecast Port'!#REF!</definedName>
    <definedName name="_94MAFEBO_M">'[1]Cashflow Forecast Port'!#REF!</definedName>
    <definedName name="_94MANOVO_M">'[1]Cashflow Forecast Port'!#REF!</definedName>
    <definedName name="_95MAOCTO_M">'[1]Cashflow Forecast Port'!#REF!</definedName>
    <definedName name="_96MAJANO_M">'[1]Cashflow Forecast Port'!#REF!</definedName>
    <definedName name="_96MASEPO_M">'[1]Cashflow Forecast Port'!#REF!</definedName>
    <definedName name="_97MAAPRO_M">'[1]Cashflow Forecast Port'!#REF!</definedName>
    <definedName name="_97MBAPRO_M">'[1]Cashflow Forecast Port'!#REF!</definedName>
    <definedName name="_98CONSY">'[6]99 cons YTD'!#REF!</definedName>
    <definedName name="_98MAAUGO_M">'[1]Cashflow Forecast Port'!#REF!</definedName>
    <definedName name="_98MAJULO_M">'[1]Cashflow Forecast Port'!#REF!</definedName>
    <definedName name="_98MBAUGO_M">'[1]Cashflow Forecast Port'!#REF!</definedName>
    <definedName name="_99MBDECO_M">'[1]Cashflow Forecast Port'!#REF!</definedName>
    <definedName name="_A100000">#REF!</definedName>
    <definedName name="_a11">[7]ЯНВАРЬ!#REF!</definedName>
    <definedName name="_a63789" hidden="1">{#N/A,#N/A,FALSE,"Supuestos";#N/A,#N/A,FALSE,"Totales";#N/A,#N/A,FALSE,"UTE TDF";#N/A,#N/A,FALSE,"C. AUSTRAL";#N/A,#N/A,FALSE,"L. ATRAVESADO";#N/A,#N/A,FALSE,"FERNANDEZ  ORO";#N/A,#N/A,FALSE,"PORTEZUELOS";#N/A,#N/A,FALSE,"25 MM";#N/A,#N/A,FALSE,"SAN ROQUE";#N/A,#N/A,FALSE,"A.  PICHANA"}</definedName>
    <definedName name="_A65555">#REF!</definedName>
    <definedName name="_A70000">'[8]B-4'!#REF!</definedName>
    <definedName name="_A80000">'[8]B-4'!#REF!</definedName>
    <definedName name="_ActualSales">[16]KONSOLID!#REF!</definedName>
    <definedName name="_ala1">#REF!</definedName>
    <definedName name="_clr4">[10]PDC_Worksheet!$E$66</definedName>
    <definedName name="_COS98" hidden="1">{#N/A,#N/A,FALSE,"Aging Summary";#N/A,#N/A,FALSE,"Ratio Analysis";#N/A,#N/A,FALSE,"Test 120 Day Accts";#N/A,#N/A,FALSE,"Tickmarks"}</definedName>
    <definedName name="_EXR0105">#REF!</definedName>
    <definedName name="_EXR0106">#REF!</definedName>
    <definedName name="_EXR0107">#REF!</definedName>
    <definedName name="_EXR0108">#REF!</definedName>
    <definedName name="_EXR0205">#REF!</definedName>
    <definedName name="_EXR0206">#REF!</definedName>
    <definedName name="_EXR0207">#REF!</definedName>
    <definedName name="_EXR0208">#REF!</definedName>
    <definedName name="_EXR0305">#REF!</definedName>
    <definedName name="_EXR0306">#REF!</definedName>
    <definedName name="_EXR0307">#REF!</definedName>
    <definedName name="_EXR0308">#REF!</definedName>
    <definedName name="_EXR0405">#REF!</definedName>
    <definedName name="_EXR0406">#REF!</definedName>
    <definedName name="_EXR0407">#REF!</definedName>
    <definedName name="_EXR0408">#REF!</definedName>
    <definedName name="_EXR0505">#REF!</definedName>
    <definedName name="_EXR0506">#REF!</definedName>
    <definedName name="_EXR0507">#REF!</definedName>
    <definedName name="_EXR0508">#REF!</definedName>
    <definedName name="_EXR0605">#REF!</definedName>
    <definedName name="_EXR0606">#REF!</definedName>
    <definedName name="_EXR0607">#REF!</definedName>
    <definedName name="_EXR0608">#REF!</definedName>
    <definedName name="_EXR0705">#REF!</definedName>
    <definedName name="_EXR0706">#REF!</definedName>
    <definedName name="_EXR0707">#REF!</definedName>
    <definedName name="_EXR0708">#REF!</definedName>
    <definedName name="_EXR0805">#REF!</definedName>
    <definedName name="_EXR0806">#REF!</definedName>
    <definedName name="_EXR0807">#REF!</definedName>
    <definedName name="_EXR0808">#REF!</definedName>
    <definedName name="_EXR0905">#REF!</definedName>
    <definedName name="_EXR0906">#REF!</definedName>
    <definedName name="_EXR0907">#REF!</definedName>
    <definedName name="_EXR1005">#REF!</definedName>
    <definedName name="_EXR1006">#REF!</definedName>
    <definedName name="_EXR1007">#REF!</definedName>
    <definedName name="_EXR1105">#REF!</definedName>
    <definedName name="_EXR1106">#REF!</definedName>
    <definedName name="_EXR1107">#REF!</definedName>
    <definedName name="_EXR1205">#REF!</definedName>
    <definedName name="_EXR1206">#REF!</definedName>
    <definedName name="_EXR1207">#REF!</definedName>
    <definedName name="_EXR280205">#REF!</definedName>
    <definedName name="_EXR280206">#REF!</definedName>
    <definedName name="_EXR280207">#REF!</definedName>
    <definedName name="_EXR290208">#REF!</definedName>
    <definedName name="_EXR300405">#REF!</definedName>
    <definedName name="_EXR300406">#REF!</definedName>
    <definedName name="_EXR300407">#REF!</definedName>
    <definedName name="_EXR300408">#REF!</definedName>
    <definedName name="_EXR300605">#REF!</definedName>
    <definedName name="_EXR300606">#REF!</definedName>
    <definedName name="_EXR300607">#REF!</definedName>
    <definedName name="_EXR300608">#REF!</definedName>
    <definedName name="_EXR300905">#REF!</definedName>
    <definedName name="_EXR300906">#REF!</definedName>
    <definedName name="_EXR300907">#REF!</definedName>
    <definedName name="_EXR301105">#REF!</definedName>
    <definedName name="_EXR301106">#REF!</definedName>
    <definedName name="_EXR301107">#REF!</definedName>
    <definedName name="_EXR310105">#REF!</definedName>
    <definedName name="_EXR310106">#REF!</definedName>
    <definedName name="_EXR310107">#REF!</definedName>
    <definedName name="_EXR310108">#REF!</definedName>
    <definedName name="_EXR310305">#REF!</definedName>
    <definedName name="_EXR310306">#REF!</definedName>
    <definedName name="_EXR310307">#REF!</definedName>
    <definedName name="_EXR310308">#REF!</definedName>
    <definedName name="_EXR310505">#REF!</definedName>
    <definedName name="_EXR310506">#REF!</definedName>
    <definedName name="_EXR310507">#REF!</definedName>
    <definedName name="_EXR310508">#REF!</definedName>
    <definedName name="_EXR310705">#REF!</definedName>
    <definedName name="_EXR310706">#REF!</definedName>
    <definedName name="_EXR310707">#REF!</definedName>
    <definedName name="_EXR310708">#REF!</definedName>
    <definedName name="_EXR310805">#REF!</definedName>
    <definedName name="_EXR310806">#REF!</definedName>
    <definedName name="_EXR310807">#REF!</definedName>
    <definedName name="_EXR310808">#REF!</definedName>
    <definedName name="_EXR311005">#REF!</definedName>
    <definedName name="_EXR311006">#REF!</definedName>
    <definedName name="_EXR311007">#REF!</definedName>
    <definedName name="_EXR311204">#REF!</definedName>
    <definedName name="_EXR311205">#REF!</definedName>
    <definedName name="_EXR311206">#REF!</definedName>
    <definedName name="_EXR311207">#REF!</definedName>
    <definedName name="_Fill" hidden="1">#REF!</definedName>
    <definedName name="_g12" hidden="1">{#N/A,#N/A,FALSE,"Supuestos";#N/A,#N/A,FALSE,"Totales";#N/A,#N/A,FALSE,"UTE TDF";#N/A,#N/A,FALSE,"C. AUSTRAL";#N/A,#N/A,FALSE,"L. ATRAVESADO";#N/A,#N/A,FALSE,"FERNANDEZ  ORO";#N/A,#N/A,FALSE,"PORTEZUELOS";#N/A,#N/A,FALSE,"25 MM";#N/A,#N/A,FALSE,"SAN ROQUE";#N/A,#N/A,FALSE,"A.  PICHANA"}</definedName>
    <definedName name="_gg1" hidden="1">{#N/A,#N/A,FALSE,"Supuestos";#N/A,#N/A,FALSE,"Totales";#N/A,#N/A,FALSE,"UTE TDF";#N/A,#N/A,FALSE,"C. AUSTRAL";#N/A,#N/A,FALSE,"L. ATRAVESADO";#N/A,#N/A,FALSE,"FERNANDEZ  ORO";#N/A,#N/A,FALSE,"PORTEZUELOS";#N/A,#N/A,FALSE,"25 MM";#N/A,#N/A,FALSE,"SAN ROQUE";#N/A,#N/A,FALSE,"A.  PICHANA"}</definedName>
    <definedName name="_ggg1" hidden="1">{#N/A,#N/A,FALSE,"Supuestos";#N/A,#N/A,FALSE,"Totales";#N/A,#N/A,FALSE,"UTE TDF";#N/A,#N/A,FALSE,"C. AUSTRAL";#N/A,#N/A,FALSE,"L. ATRAVESADO";#N/A,#N/A,FALSE,"FERNANDEZ  ORO";#N/A,#N/A,FALSE,"PORTEZUELOS";#N/A,#N/A,FALSE,"25 MM";#N/A,#N/A,FALSE,"SAN ROQUE";#N/A,#N/A,FALSE,"A.  PICHANA"}</definedName>
    <definedName name="_ggg2" hidden="1">{#N/A,#N/A,FALSE,"Supuestos";#N/A,#N/A,FALSE,"Totales";#N/A,#N/A,FALSE,"UTE TDF";#N/A,#N/A,FALSE,"C. AUSTRAL";#N/A,#N/A,FALSE,"L. ATRAVESADO";#N/A,#N/A,FALSE,"FERNANDEZ  ORO";#N/A,#N/A,FALSE,"PORTEZUELOS";#N/A,#N/A,FALSE,"25 MM";#N/A,#N/A,FALSE,"SAN ROQUE";#N/A,#N/A,FALSE,"A.  PICHANA"}</definedName>
    <definedName name="_ggg5" hidden="1">{#N/A,#N/A,FALSE,"Supuestos";#N/A,#N/A,FALSE,"Totales";#N/A,#N/A,FALSE,"UTE TDF";#N/A,#N/A,FALSE,"C. AUSTRAL";#N/A,#N/A,FALSE,"L. ATRAVESADO";#N/A,#N/A,FALSE,"FERNANDEZ  ORO";#N/A,#N/A,FALSE,"PORTEZUELOS";#N/A,#N/A,FALSE,"25 MM";#N/A,#N/A,FALSE,"SAN ROQUE";#N/A,#N/A,FALSE,"A.  PICHANA"}</definedName>
    <definedName name="_hj2" hidden="1">#REF!</definedName>
    <definedName name="_HJ3" hidden="1">#REF!</definedName>
    <definedName name="_idc1">[2]Drawdown!#REF!</definedName>
    <definedName name="_idc2">[2]Drawdown!#REF!</definedName>
    <definedName name="_int1">'[2]Debt Service'!#REF!</definedName>
    <definedName name="_int2">'[2]Debt Service'!#REF!</definedName>
    <definedName name="_IPC84">#REF!</definedName>
    <definedName name="_IRR1">#REF!</definedName>
    <definedName name="_jan01">#REF!</definedName>
    <definedName name="_k1">[11]Изменение_оборотных_средств!#REF!</definedName>
    <definedName name="_k2">[11]Изменение_оборотных_средств!#REF!</definedName>
    <definedName name="_Key1" hidden="1">#REF!</definedName>
    <definedName name="_Key2" hidden="1">#REF!</definedName>
    <definedName name="_KRD1">[4]Loans!#REF!</definedName>
    <definedName name="_KRD2">[4]Loans!#REF!</definedName>
    <definedName name="_Logo_Civil_COA_Sumry">"Object 10"</definedName>
    <definedName name="_Logo_Civil_Item_Dets">"Object 131"</definedName>
    <definedName name="_Logo_Civil_Item_Sumry">"Object 53"</definedName>
    <definedName name="_m1">[11]Изменение_оборотных_средств!#REF!</definedName>
    <definedName name="_m2">[11]Изменение_оборотных_средств!#REF!</definedName>
    <definedName name="_MAL1">#REF!</definedName>
    <definedName name="_MF2">[10]PDC_Worksheet!$E$65</definedName>
    <definedName name="_n1">[11]Капзатраты!$D$1:$J$1</definedName>
    <definedName name="_new95">#REF!</definedName>
    <definedName name="_NIL1">'[5]P&amp;L CCI Detail'!$T$54</definedName>
    <definedName name="_NIL2">'[5]P&amp;L CCI Detail'!$T$61</definedName>
    <definedName name="_NIL3">'[5]P&amp;L CCI Detail'!$T$76</definedName>
    <definedName name="_NIL4">'[5]P&amp;L CCI Detail'!$T$84</definedName>
    <definedName name="_NIL5">'[5]P&amp;L CCI Detail'!$T$94</definedName>
    <definedName name="_NPV1">#REF!</definedName>
    <definedName name="_npv2">#REF!</definedName>
    <definedName name="_npv3">#REF!</definedName>
    <definedName name="_npv4">#REF!</definedName>
    <definedName name="_npv5">#REF!</definedName>
    <definedName name="_Order1" hidden="1">255</definedName>
    <definedName name="_Order2" hidden="1">255</definedName>
    <definedName name="_p1">[11]Изменение_оборотных_средств!#REF!</definedName>
    <definedName name="_PG1">'[1]Cashflow Forecast Port'!$B$1:$Z$33</definedName>
    <definedName name="_PG13">#REF!</definedName>
    <definedName name="_PG15">#REF!</definedName>
    <definedName name="_PG3">'[1]Cashflow Forecast Port'!$B$42:$Z$71</definedName>
    <definedName name="_PG4">#REF!</definedName>
    <definedName name="_PG5">#REF!</definedName>
    <definedName name="_PG9">#REF!</definedName>
    <definedName name="_ppp2">F_INCOME,F_BALANCE,f_free_cash_flow,f_ratios,f_valuation</definedName>
    <definedName name="_Pvb3">[17]SGV_Oz!#REF!</definedName>
    <definedName name="_Pvb4">[17]SGV_Oz!#REF!</definedName>
    <definedName name="_Pvc3">[17]SGV_Oz!#REF!</definedName>
    <definedName name="_Pvc4">[17]SGV_Oz!#REF!</definedName>
    <definedName name="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qq1" hidden="1">[14]Calc!$AC$153:$AC$325</definedName>
    <definedName name="_qq10" hidden="1">[14]Calc!$G$23:$G$58</definedName>
    <definedName name="_qq11" hidden="1">[14]MOne!$C$145:$C$231</definedName>
    <definedName name="_qq12" hidden="1">[14]MTwo!$C$145:$C$231</definedName>
    <definedName name="_qq13" hidden="1">[14]KOne!$C$230:$C$755</definedName>
    <definedName name="_qq14" hidden="1">[14]GoSeven!$C$90:$C$125</definedName>
    <definedName name="_qq15" hidden="1">[14]GrThree!$C$90:$C$140</definedName>
    <definedName name="_qq16" hidden="1">[14]HTwo!$C$88:$C$130</definedName>
    <definedName name="_qq17" hidden="1">[14]JOne!$C$86:$C$112</definedName>
    <definedName name="_qq18" hidden="1">[14]JTwo!$C$86:$C$116</definedName>
    <definedName name="_qq19" hidden="1">[14]Calc!$I$38:$I$107</definedName>
    <definedName name="_qq2" hidden="1">[14]Calc!$AA$153:$AA$315</definedName>
    <definedName name="_qq20" hidden="1">[14]HOne!$C$88:$C$130</definedName>
    <definedName name="_qq21" hidden="1">[14]Calc!$M$13:$M$53</definedName>
    <definedName name="_qq22" hidden="1">[14]Calc!$O$9:$O$36</definedName>
    <definedName name="_qq23" hidden="1">[14]Calc!$Q$9:$Q$41</definedName>
    <definedName name="_qq24" hidden="1">[14]Calc!$S$153:$S$688</definedName>
    <definedName name="_qq25" hidden="1">[14]Calc!$U$83:$U$153</definedName>
    <definedName name="_qq26" hidden="1">[14]Calc!$W$83:$W$153</definedName>
    <definedName name="_qq27" hidden="1">[14]GoSeven!$D$90:$D$105</definedName>
    <definedName name="_qq28" hidden="1">[14]GrThree!$D$90:$D$110</definedName>
    <definedName name="_qq29" hidden="1">[14]HTwo!$D$88:$D$110</definedName>
    <definedName name="_qq3" hidden="1">[14]Calc!$Y$153:$Y$313</definedName>
    <definedName name="_qq30" hidden="1">[14]JOne!$D$86:$D$98</definedName>
    <definedName name="_qq31" hidden="1">[14]JTwo!$D$86:$D$98</definedName>
    <definedName name="_qq32" hidden="1">[14]HOne!$D$88:$D$110</definedName>
    <definedName name="_qq33" hidden="1">[14]GoSeven!$E$90:$E$105</definedName>
    <definedName name="_qq34" hidden="1">[14]GrThree!$E$90:$E$110</definedName>
    <definedName name="_qq35" hidden="1">[14]HTwo!$E$88:$E$110</definedName>
    <definedName name="_qq36" hidden="1">[14]JOne!$E$86:$E$98</definedName>
    <definedName name="_qq37" hidden="1">[14]JTwo!$E$86:$E$98</definedName>
    <definedName name="_qq38" hidden="1">[14]Calc!$A$153:$A$325</definedName>
    <definedName name="_qq39" hidden="1">[14]Calc!$A$153:$A$315</definedName>
    <definedName name="_qq4" hidden="1">[14]Calc!$AE$10:$AE$33</definedName>
    <definedName name="_qq40" hidden="1">[14]Calc!$A$153:$A$313</definedName>
    <definedName name="_qq41" hidden="1">[14]Calc!$A$13:$A$33</definedName>
    <definedName name="_qq42" hidden="1">[14]Calc!$A$11:$A$28</definedName>
    <definedName name="_qq43" hidden="1">[14]Calc!$A$8:$A$19</definedName>
    <definedName name="_qq44" hidden="1">[14]Calc!$A$8:$A$21</definedName>
    <definedName name="_qq45" hidden="1">[14]Calc!$A$23:$A$58</definedName>
    <definedName name="_qq46" hidden="1">[14]Calc!$A$38:$A$107</definedName>
    <definedName name="_qq47" hidden="1">[14]Calc!$A$13:$A$53</definedName>
    <definedName name="_qq48" hidden="1">[14]Calc!$A$9:$A$36</definedName>
    <definedName name="_qq49" hidden="1">[14]Calc!$A$9:$A$41</definedName>
    <definedName name="_qq5" hidden="1">[14]Calc!$AI$10:$AI$28</definedName>
    <definedName name="_qq50" hidden="1">[14]Calc!$A$153:$A$688</definedName>
    <definedName name="_qq51" hidden="1">[14]Calc!$A$83:$A$154</definedName>
    <definedName name="_qq52" hidden="1">[14]Calc!$A$83:$A$153</definedName>
    <definedName name="_qq6" hidden="1">[14]Calc!$AK$8:$AK$19</definedName>
    <definedName name="_qq7" hidden="1">[14]Calc!$AM$8:$AM$21</definedName>
    <definedName name="_qq8" hidden="1">[14]GoEight!$C$115:$C$160</definedName>
    <definedName name="_qq9" hidden="1">[14]GrFour!$C$115:$C$190</definedName>
    <definedName name="_SAL1">#REF!</definedName>
    <definedName name="_sal2" hidden="1">{"SALARIOS",#N/A,FALSE,"Hoja3";"SUELDOS EMPLEADOS",#N/A,FALSE,"Hoja4";"SUELDOS EJECUTIVOS",#N/A,FALSE,"Hoja5"}</definedName>
    <definedName name="_sch02">#REF!</definedName>
    <definedName name="_sch03">[18]sch03!#REF!</definedName>
    <definedName name="_sch04">#REF!</definedName>
    <definedName name="_sch05">[18]sch08!#REF!</definedName>
    <definedName name="_sch06">[18]sch06!#REF!</definedName>
    <definedName name="_SCH08">#REF!</definedName>
    <definedName name="_Sort" hidden="1">#REF!</definedName>
    <definedName name="_SRS1">#REF!</definedName>
    <definedName name="_SRS2">#REF!</definedName>
    <definedName name="_sul1">#REF!</definedName>
    <definedName name="_TAB2">#REF!</definedName>
    <definedName name="_tax2">'[2]Tax &amp; Depreciation'!$A$102:$IV$102</definedName>
    <definedName name="_tax3">[2]Tax!$D$7:$AJ$79</definedName>
    <definedName name="_tbl1">#REF!</definedName>
    <definedName name="_tyu1" hidden="1">{#N/A,#N/A,FALSE,"Supuestos";#N/A,#N/A,FALSE,"Totales";#N/A,#N/A,FALSE,"UTE TDF";#N/A,#N/A,FALSE,"C. AUSTRAL";#N/A,#N/A,FALSE,"L. ATRAVESADO";#N/A,#N/A,FALSE,"FERNANDEZ  ORO";#N/A,#N/A,FALSE,"PORTEZUELOS";#N/A,#N/A,FALSE,"25 MM";#N/A,#N/A,FALSE,"SAN ROQUE";#N/A,#N/A,FALSE,"A.  PICHANA"}</definedName>
    <definedName name="_USD2003">'[12]FX rates'!$B$3</definedName>
    <definedName name="_USD2004">'[12]FX rates'!$B$2</definedName>
    <definedName name="_VC1">#REF!</definedName>
    <definedName name="_wrn1" hidden="1">{#N/A,#N/A,FALSE,"Aging Summary";#N/A,#N/A,FALSE,"Ratio Analysis";#N/A,#N/A,FALSE,"Test 120 Day Accts";#N/A,#N/A,FALSE,"Tickmarks"}</definedName>
    <definedName name="_z001" hidden="1">{#N/A,#N/A,FALSE,"Supuestos";#N/A,#N/A,FALSE,"Totales";#N/A,#N/A,FALSE,"UTE TDF";#N/A,#N/A,FALSE,"C. AUSTRAL";#N/A,#N/A,FALSE,"L. ATRAVESADO";#N/A,#N/A,FALSE,"FERNANDEZ  ORO";#N/A,#N/A,FALSE,"PORTEZUELOS";#N/A,#N/A,FALSE,"25 MM";#N/A,#N/A,FALSE,"SAN ROQUE";#N/A,#N/A,FALSE,"A.  PICHANA"}</definedName>
    <definedName name="_z01" hidden="1">{#N/A,#N/A,FALSE,"Supuestos";#N/A,#N/A,FALSE,"Totales";#N/A,#N/A,FALSE,"UTE TDF";#N/A,#N/A,FALSE,"C. AUSTRAL";#N/A,#N/A,FALSE,"L. ATRAVESADO";#N/A,#N/A,FALSE,"FERNANDEZ  ORO";#N/A,#N/A,FALSE,"PORTEZUELOS";#N/A,#N/A,FALSE,"25 MM";#N/A,#N/A,FALSE,"SAN ROQUE";#N/A,#N/A,FALSE,"A.  PICHANA"}</definedName>
    <definedName name="_z1" hidden="1">{#N/A,#N/A,FALSE,"Supuestos";#N/A,#N/A,FALSE,"Totales";#N/A,#N/A,FALSE,"UTE TDF";#N/A,#N/A,FALSE,"C. AUSTRAL";#N/A,#N/A,FALSE,"L. ATRAVESADO";#N/A,#N/A,FALSE,"FERNANDEZ  ORO";#N/A,#N/A,FALSE,"PORTEZUELOS";#N/A,#N/A,FALSE,"25 MM";#N/A,#N/A,FALSE,"SAN ROQUE";#N/A,#N/A,FALSE,"A.  PICHANA"}</definedName>
    <definedName name="_z1_2" hidden="1">{#VALUE!,#N/A,FALSE,0;#N/A,#N/A,FALSE,0;#N/A,#N/A,FALSE,0;#N/A,#N/A,FALSE,0;#N/A,#N/A,FALSE,0;#N/A,#N/A,FALSE,0;#N/A,#N/A,FALSE,0;#N/A,#N/A,FALSE,0;#N/A,#N/A,FALSE,0;#N/A,#N/A,FALSE,0}</definedName>
    <definedName name="_z1_3" hidden="1">{#VALUE!,#N/A,FALSE,0;#N/A,#N/A,FALSE,0;#N/A,#N/A,FALSE,0;#N/A,#N/A,FALSE,0;#N/A,#N/A,FALSE,0;#N/A,#N/A,FALSE,0;#N/A,#N/A,FALSE,0;#N/A,#N/A,FALSE,0;#N/A,#N/A,FALSE,0;#N/A,#N/A,FALSE,0}</definedName>
    <definedName name="_z111" hidden="1">{#VALUE!,#N/A,FALSE,0;#N/A,#N/A,FALSE,0;#N/A,#N/A,FALSE,0;#N/A,#N/A,FALSE,0;#N/A,#N/A,FALSE,0;#N/A,#N/A,FALSE,0;#N/A,#N/A,FALSE,0;#N/A,#N/A,FALSE,0;#N/A,#N/A,FALSE,0;#N/A,#N/A,FALSE,0}</definedName>
    <definedName name="_z1236" hidden="1">{#VALUE!,#N/A,FALSE,0;#N/A,#N/A,FALSE,0;#N/A,#N/A,FALSE,0;#N/A,#N/A,FALSE,0;#N/A,#N/A,FALSE,0;#N/A,#N/A,FALSE,0;#N/A,#N/A,FALSE,0;#N/A,#N/A,FALSE,0;#N/A,#N/A,FALSE,0;#N/A,#N/A,FALSE,0}</definedName>
    <definedName name="_z2" hidden="1">{#N/A,#N/A,FALSE,"Supuestos";#N/A,#N/A,FALSE,"Totales";#N/A,#N/A,FALSE,"UTE TDF";#N/A,#N/A,FALSE,"C. AUSTRAL";#N/A,#N/A,FALSE,"L. ATRAVESADO";#N/A,#N/A,FALSE,"FERNANDEZ  ORO";#N/A,#N/A,FALSE,"PORTEZUELOS";#N/A,#N/A,FALSE,"25 MM";#N/A,#N/A,FALSE,"SAN ROQUE";#N/A,#N/A,FALSE,"A.  PICHANA"}</definedName>
    <definedName name="_z2_2" hidden="1">{#VALUE!,#N/A,FALSE,0;#N/A,#N/A,FALSE,0;#N/A,#N/A,FALSE,0;#N/A,#N/A,FALSE,0;#N/A,#N/A,FALSE,0;#N/A,#N/A,FALSE,0;#N/A,#N/A,FALSE,0;#N/A,#N/A,FALSE,0;#N/A,#N/A,FALSE,0;#N/A,#N/A,FALSE,0}</definedName>
    <definedName name="_z2_3" hidden="1">{#VALUE!,#N/A,FALSE,0;#N/A,#N/A,FALSE,0;#N/A,#N/A,FALSE,0;#N/A,#N/A,FALSE,0;#N/A,#N/A,FALSE,0;#N/A,#N/A,FALSE,0;#N/A,#N/A,FALSE,0;#N/A,#N/A,FALSE,0;#N/A,#N/A,FALSE,0;#N/A,#N/A,FALSE,0}</definedName>
    <definedName name="_z223" hidden="1">{#N/A,#N/A,FALSE,"Supuestos";#N/A,#N/A,FALSE,"Totales";#N/A,#N/A,FALSE,"UTE TDF";#N/A,#N/A,FALSE,"C. AUSTRAL";#N/A,#N/A,FALSE,"L. ATRAVESADO";#N/A,#N/A,FALSE,"FERNANDEZ  ORO";#N/A,#N/A,FALSE,"PORTEZUELOS";#N/A,#N/A,FALSE,"25 MM";#N/A,#N/A,FALSE,"SAN ROQUE";#N/A,#N/A,FALSE,"A.  PICHANA"}</definedName>
    <definedName name="_z3" hidden="1">{#N/A,#N/A,FALSE,"Supuestos";#N/A,#N/A,FALSE,"Totales";#N/A,#N/A,FALSE,"UTE TDF";#N/A,#N/A,FALSE,"C. AUSTRAL";#N/A,#N/A,FALSE,"L. ATRAVESADO";#N/A,#N/A,FALSE,"FERNANDEZ  ORO";#N/A,#N/A,FALSE,"PORTEZUELOS";#N/A,#N/A,FALSE,"25 MM";#N/A,#N/A,FALSE,"SAN ROQUE";#N/A,#N/A,FALSE,"A.  PICHANA"}</definedName>
    <definedName name="_z3_2" hidden="1">{#VALUE!,#N/A,FALSE,0;#N/A,#N/A,FALSE,0;#N/A,#N/A,FALSE,0;#N/A,#N/A,FALSE,0;#N/A,#N/A,FALSE,0;#N/A,#N/A,FALSE,0;#N/A,#N/A,FALSE,0;#N/A,#N/A,FALSE,0;#N/A,#N/A,FALSE,0;#N/A,#N/A,FALSE,0}</definedName>
    <definedName name="_z356" hidden="1">{#N/A,#N/A,FALSE,"Supuestos";#N/A,#N/A,FALSE,"Totales";#N/A,#N/A,FALSE,"UTE TDF";#N/A,#N/A,FALSE,"C. AUSTRAL";#N/A,#N/A,FALSE,"L. ATRAVESADO";#N/A,#N/A,FALSE,"FERNANDEZ  ORO";#N/A,#N/A,FALSE,"PORTEZUELOS";#N/A,#N/A,FALSE,"25 MM";#N/A,#N/A,FALSE,"SAN ROQUE";#N/A,#N/A,FALSE,"A.  PICHANA"}</definedName>
    <definedName name="_z357" hidden="1">{#N/A,#N/A,FALSE,"Supuestos";#N/A,#N/A,FALSE,"Totales";#N/A,#N/A,FALSE,"UTE TDF";#N/A,#N/A,FALSE,"C. AUSTRAL";#N/A,#N/A,FALSE,"L. ATRAVESADO";#N/A,#N/A,FALSE,"FERNANDEZ  ORO";#N/A,#N/A,FALSE,"PORTEZUELOS";#N/A,#N/A,FALSE,"25 MM";#N/A,#N/A,FALSE,"SAN ROQUE";#N/A,#N/A,FALSE,"A.  PICHANA"}</definedName>
    <definedName name="_z36" hidden="1">{#N/A,#N/A,FALSE,"Supuestos";#N/A,#N/A,FALSE,"Totales";#N/A,#N/A,FALSE,"UTE TDF";#N/A,#N/A,FALSE,"C. AUSTRAL";#N/A,#N/A,FALSE,"L. ATRAVESADO";#N/A,#N/A,FALSE,"FERNANDEZ  ORO";#N/A,#N/A,FALSE,"PORTEZUELOS";#N/A,#N/A,FALSE,"25 MM";#N/A,#N/A,FALSE,"SAN ROQUE";#N/A,#N/A,FALSE,"A.  PICHANA"}</definedName>
    <definedName name="_z4" hidden="1">{#N/A,#N/A,FALSE,"Supuestos";#N/A,#N/A,FALSE,"Totales";#N/A,#N/A,FALSE,"UTE TDF";#N/A,#N/A,FALSE,"C. AUSTRAL";#N/A,#N/A,FALSE,"L. ATRAVESADO";#N/A,#N/A,FALSE,"FERNANDEZ  ORO";#N/A,#N/A,FALSE,"PORTEZUELOS";#N/A,#N/A,FALSE,"25 MM";#N/A,#N/A,FALSE,"SAN ROQUE";#N/A,#N/A,FALSE,"A.  PICHANA"}</definedName>
    <definedName name="_z4_2" hidden="1">{#VALUE!,#N/A,FALSE,0;#N/A,#N/A,FALSE,0;#N/A,#N/A,FALSE,0;#N/A,#N/A,FALSE,0;#N/A,#N/A,FALSE,0;#N/A,#N/A,FALSE,0;#N/A,#N/A,FALSE,0;#N/A,#N/A,FALSE,0;#N/A,#N/A,FALSE,0;#N/A,#N/A,FALSE,0}</definedName>
    <definedName name="_z4_4" hidden="1">{#VALUE!,#N/A,FALSE,0;#N/A,#N/A,FALSE,0;#N/A,#N/A,FALSE,0;#N/A,#N/A,FALSE,0;#N/A,#N/A,FALSE,0;#N/A,#N/A,FALSE,0;#N/A,#N/A,FALSE,0;#N/A,#N/A,FALSE,0;#N/A,#N/A,FALSE,0;#N/A,#N/A,FALSE,0}</definedName>
    <definedName name="_z4_5" hidden="1">{#VALUE!,#N/A,FALSE,0;#N/A,#N/A,FALSE,0;#N/A,#N/A,FALSE,0;#N/A,#N/A,FALSE,0;#N/A,#N/A,FALSE,0;#N/A,#N/A,FALSE,0;#N/A,#N/A,FALSE,0;#N/A,#N/A,FALSE,0;#N/A,#N/A,FALSE,0;#N/A,#N/A,FALSE,0}</definedName>
    <definedName name="_z456" hidden="1">{#N/A,#N/A,FALSE,"Supuestos";#N/A,#N/A,FALSE,"Totales";#N/A,#N/A,FALSE,"UTE TDF";#N/A,#N/A,FALSE,"C. AUSTRAL";#N/A,#N/A,FALSE,"L. ATRAVESADO";#N/A,#N/A,FALSE,"FERNANDEZ  ORO";#N/A,#N/A,FALSE,"PORTEZUELOS";#N/A,#N/A,FALSE,"25 MM";#N/A,#N/A,FALSE,"SAN ROQUE";#N/A,#N/A,FALSE,"A.  PICHANA"}</definedName>
    <definedName name="_z4561" hidden="1">{#N/A,#N/A,FALSE,"Supuestos";#N/A,#N/A,FALSE,"Totales";#N/A,#N/A,FALSE,"UTE TDF";#N/A,#N/A,FALSE,"C. AUSTRAL";#N/A,#N/A,FALSE,"L. ATRAVESADO";#N/A,#N/A,FALSE,"FERNANDEZ  ORO";#N/A,#N/A,FALSE,"PORTEZUELOS";#N/A,#N/A,FALSE,"25 MM";#N/A,#N/A,FALSE,"SAN ROQUE";#N/A,#N/A,FALSE,"A.  PICHANA"}</definedName>
    <definedName name="_z5" hidden="1">{#N/A,#N/A,FALSE,"Supuestos";#N/A,#N/A,FALSE,"Totales";#N/A,#N/A,FALSE,"UTE TDF";#N/A,#N/A,FALSE,"C. AUSTRAL";#N/A,#N/A,FALSE,"L. ATRAVESADO";#N/A,#N/A,FALSE,"FERNANDEZ  ORO";#N/A,#N/A,FALSE,"PORTEZUELOS";#N/A,#N/A,FALSE,"25 MM";#N/A,#N/A,FALSE,"SAN ROQUE";#N/A,#N/A,FALSE,"A.  PICHANA"}</definedName>
    <definedName name="_z5_2" hidden="1">{#VALUE!,#N/A,FALSE,0;#N/A,#N/A,FALSE,0;#N/A,#N/A,FALSE,0;#N/A,#N/A,FALSE,0;#N/A,#N/A,FALSE,0;#N/A,#N/A,FALSE,0;#N/A,#N/A,FALSE,0;#N/A,#N/A,FALSE,0;#N/A,#N/A,FALSE,0;#N/A,#N/A,FALSE,0}</definedName>
    <definedName name="_z5_4" hidden="1">{#VALUE!,#N/A,FALSE,0;#N/A,#N/A,FALSE,0;#N/A,#N/A,FALSE,0;#N/A,#N/A,FALSE,0;#N/A,#N/A,FALSE,0;#N/A,#N/A,FALSE,0;#N/A,#N/A,FALSE,0;#N/A,#N/A,FALSE,0;#N/A,#N/A,FALSE,0;#N/A,#N/A,FALSE,0}</definedName>
    <definedName name="_z56" hidden="1">{#N/A,#N/A,FALSE,"Supuestos";#N/A,#N/A,FALSE,"Totales";#N/A,#N/A,FALSE,"UTE TDF";#N/A,#N/A,FALSE,"C. AUSTRAL";#N/A,#N/A,FALSE,"L. ATRAVESADO";#N/A,#N/A,FALSE,"FERNANDEZ  ORO";#N/A,#N/A,FALSE,"PORTEZUELOS";#N/A,#N/A,FALSE,"25 MM";#N/A,#N/A,FALSE,"SAN ROQUE";#N/A,#N/A,FALSE,"A.  PICHANA"}</definedName>
    <definedName name="_z657" hidden="1">{#N/A,#N/A,FALSE,"Supuestos";#N/A,#N/A,FALSE,"Totales";#N/A,#N/A,FALSE,"UTE TDF";#N/A,#N/A,FALSE,"C. AUSTRAL";#N/A,#N/A,FALSE,"L. ATRAVESADO";#N/A,#N/A,FALSE,"FERNANDEZ  ORO";#N/A,#N/A,FALSE,"PORTEZUELOS";#N/A,#N/A,FALSE,"25 MM";#N/A,#N/A,FALSE,"SAN ROQUE";#N/A,#N/A,FALSE,"A.  PICHANA"}</definedName>
    <definedName name="_z69" hidden="1">{#N/A,#N/A,FALSE,"Supuestos";#N/A,#N/A,FALSE,"Totales";#N/A,#N/A,FALSE,"UTE TDF";#N/A,#N/A,FALSE,"C. AUSTRAL";#N/A,#N/A,FALSE,"L. ATRAVESADO";#N/A,#N/A,FALSE,"FERNANDEZ  ORO";#N/A,#N/A,FALSE,"PORTEZUELOS";#N/A,#N/A,FALSE,"25 MM";#N/A,#N/A,FALSE,"SAN ROQUE";#N/A,#N/A,FALSE,"A.  PICHANA"}</definedName>
    <definedName name="_z741" hidden="1">{#N/A,#N/A,FALSE,"Supuestos";#N/A,#N/A,FALSE,"Totales";#N/A,#N/A,FALSE,"UTE TDF";#N/A,#N/A,FALSE,"C. AUSTRAL";#N/A,#N/A,FALSE,"L. ATRAVESADO";#N/A,#N/A,FALSE,"FERNANDEZ  ORO";#N/A,#N/A,FALSE,"PORTEZUELOS";#N/A,#N/A,FALSE,"25 MM";#N/A,#N/A,FALSE,"SAN ROQUE";#N/A,#N/A,FALSE,"A.  PICHANA"}</definedName>
    <definedName name="_z742" hidden="1">{#VALUE!,#N/A,FALSE,0;#N/A,#N/A,FALSE,0;#N/A,#N/A,FALSE,0;#N/A,#N/A,FALSE,0;#N/A,#N/A,FALSE,0;#N/A,#N/A,FALSE,0;#N/A,#N/A,FALSE,0;#N/A,#N/A,FALSE,0;#N/A,#N/A,FALSE,0;#N/A,#N/A,FALSE,0}</definedName>
    <definedName name="_z743" hidden="1">{#N/A,#N/A,FALSE,"Supuestos";#N/A,#N/A,FALSE,"Totales";#N/A,#N/A,FALSE,"UTE TDF";#N/A,#N/A,FALSE,"C. AUSTRAL";#N/A,#N/A,FALSE,"L. ATRAVESADO";#N/A,#N/A,FALSE,"FERNANDEZ  ORO";#N/A,#N/A,FALSE,"PORTEZUELOS";#N/A,#N/A,FALSE,"25 MM";#N/A,#N/A,FALSE,"SAN ROQUE";#N/A,#N/A,FALSE,"A.  PICHANA"}</definedName>
    <definedName name="_z748" hidden="1">{#N/A,#N/A,FALSE,"Supuestos";#N/A,#N/A,FALSE,"Totales";#N/A,#N/A,FALSE,"UTE TDF";#N/A,#N/A,FALSE,"C. AUSTRAL";#N/A,#N/A,FALSE,"L. ATRAVESADO";#N/A,#N/A,FALSE,"FERNANDEZ  ORO";#N/A,#N/A,FALSE,"PORTEZUELOS";#N/A,#N/A,FALSE,"25 MM";#N/A,#N/A,FALSE,"SAN ROQUE";#N/A,#N/A,FALSE,"A.  PICHANA"}</definedName>
    <definedName name="_z75" hidden="1">{#N/A,#N/A,FALSE,"Supuestos";#N/A,#N/A,FALSE,"Totales";#N/A,#N/A,FALSE,"UTE TDF";#N/A,#N/A,FALSE,"C. AUSTRAL";#N/A,#N/A,FALSE,"L. ATRAVESADO";#N/A,#N/A,FALSE,"FERNANDEZ  ORO";#N/A,#N/A,FALSE,"PORTEZUELOS";#N/A,#N/A,FALSE,"25 MM";#N/A,#N/A,FALSE,"SAN ROQUE";#N/A,#N/A,FALSE,"A.  PICHANA"}</definedName>
    <definedName name="_z753" hidden="1">{#N/A,#N/A,FALSE,"Supuestos";#N/A,#N/A,FALSE,"Totales";#N/A,#N/A,FALSE,"UTE TDF";#N/A,#N/A,FALSE,"C. AUSTRAL";#N/A,#N/A,FALSE,"L. ATRAVESADO";#N/A,#N/A,FALSE,"FERNANDEZ  ORO";#N/A,#N/A,FALSE,"PORTEZUELOS";#N/A,#N/A,FALSE,"25 MM";#N/A,#N/A,FALSE,"SAN ROQUE";#N/A,#N/A,FALSE,"A.  PICHANA"}</definedName>
    <definedName name="_z759" hidden="1">{#N/A,#N/A,FALSE,"Supuestos";#N/A,#N/A,FALSE,"Totales";#N/A,#N/A,FALSE,"UTE TDF";#N/A,#N/A,FALSE,"C. AUSTRAL";#N/A,#N/A,FALSE,"L. ATRAVESADO";#N/A,#N/A,FALSE,"FERNANDEZ  ORO";#N/A,#N/A,FALSE,"PORTEZUELOS";#N/A,#N/A,FALSE,"25 MM";#N/A,#N/A,FALSE,"SAN ROQUE";#N/A,#N/A,FALSE,"A.  PICHANA"}</definedName>
    <definedName name="_z789" hidden="1">{#VALUE!,#N/A,FALSE,0;#N/A,#N/A,FALSE,0;#N/A,#N/A,FALSE,0;#N/A,#N/A,FALSE,0;#N/A,#N/A,FALSE,0;#N/A,#N/A,FALSE,0;#N/A,#N/A,FALSE,0;#N/A,#N/A,FALSE,0;#N/A,#N/A,FALSE,0;#N/A,#N/A,FALSE,0}</definedName>
    <definedName name="_z851" hidden="1">{#N/A,#N/A,FALSE,"Supuestos";#N/A,#N/A,FALSE,"Totales";#N/A,#N/A,FALSE,"UTE TDF";#N/A,#N/A,FALSE,"C. AUSTRAL";#N/A,#N/A,FALSE,"L. ATRAVESADO";#N/A,#N/A,FALSE,"FERNANDEZ  ORO";#N/A,#N/A,FALSE,"PORTEZUELOS";#N/A,#N/A,FALSE,"25 MM";#N/A,#N/A,FALSE,"SAN ROQUE";#N/A,#N/A,FALSE,"A.  PICHANA"}</definedName>
    <definedName name="_z852" hidden="1">{#N/A,#N/A,FALSE,"Supuestos";#N/A,#N/A,FALSE,"Totales";#N/A,#N/A,FALSE,"UTE TDF";#N/A,#N/A,FALSE,"C. AUSTRAL";#N/A,#N/A,FALSE,"L. ATRAVESADO";#N/A,#N/A,FALSE,"FERNANDEZ  ORO";#N/A,#N/A,FALSE,"PORTEZUELOS";#N/A,#N/A,FALSE,"25 MM";#N/A,#N/A,FALSE,"SAN ROQUE";#N/A,#N/A,FALSE,"A.  PICHANA"}</definedName>
    <definedName name="_z853" hidden="1">{#VALUE!,#N/A,FALSE,0;#N/A,#N/A,FALSE,0;#N/A,#N/A,FALSE,0;#N/A,#N/A,FALSE,0;#N/A,#N/A,FALSE,0;#N/A,#N/A,FALSE,0;#N/A,#N/A,FALSE,0;#N/A,#N/A,FALSE,0;#N/A,#N/A,FALSE,0;#N/A,#N/A,FALSE,0}</definedName>
    <definedName name="_z854" hidden="1">{#N/A,#N/A,FALSE,"Supuestos";#N/A,#N/A,FALSE,"Totales";#N/A,#N/A,FALSE,"UTE TDF";#N/A,#N/A,FALSE,"C. AUSTRAL";#N/A,#N/A,FALSE,"L. ATRAVESADO";#N/A,#N/A,FALSE,"FERNANDEZ  ORO";#N/A,#N/A,FALSE,"PORTEZUELOS";#N/A,#N/A,FALSE,"25 MM";#N/A,#N/A,FALSE,"SAN ROQUE";#N/A,#N/A,FALSE,"A.  PICHANA"}</definedName>
    <definedName name="_z863" hidden="1">{#N/A,#N/A,FALSE,"Supuestos";#N/A,#N/A,FALSE,"Totales";#N/A,#N/A,FALSE,"UTE TDF";#N/A,#N/A,FALSE,"C. AUSTRAL";#N/A,#N/A,FALSE,"L. ATRAVESADO";#N/A,#N/A,FALSE,"FERNANDEZ  ORO";#N/A,#N/A,FALSE,"PORTEZUELOS";#N/A,#N/A,FALSE,"25 MM";#N/A,#N/A,FALSE,"SAN ROQUE";#N/A,#N/A,FALSE,"A.  PICHANA"}</definedName>
    <definedName name="_z89" hidden="1">{#N/A,#N/A,FALSE,"Supuestos";#N/A,#N/A,FALSE,"Totales";#N/A,#N/A,FALSE,"UTE TDF";#N/A,#N/A,FALSE,"C. AUSTRAL";#N/A,#N/A,FALSE,"L. ATRAVESADO";#N/A,#N/A,FALSE,"FERNANDEZ  ORO";#N/A,#N/A,FALSE,"PORTEZUELOS";#N/A,#N/A,FALSE,"25 MM";#N/A,#N/A,FALSE,"SAN ROQUE";#N/A,#N/A,FALSE,"A.  PICHANA"}</definedName>
    <definedName name="_z8963" hidden="1">{#N/A,#N/A,FALSE,"Supuestos";#N/A,#N/A,FALSE,"Totales";#N/A,#N/A,FALSE,"UTE TDF";#N/A,#N/A,FALSE,"C. AUSTRAL";#N/A,#N/A,FALSE,"L. ATRAVESADO";#N/A,#N/A,FALSE,"FERNANDEZ  ORO";#N/A,#N/A,FALSE,"PORTEZUELOS";#N/A,#N/A,FALSE,"25 MM";#N/A,#N/A,FALSE,"SAN ROQUE";#N/A,#N/A,FALSE,"A.  PICHANA"}</definedName>
    <definedName name="_z951" hidden="1">{#N/A,#N/A,FALSE,"Supuestos";#N/A,#N/A,FALSE,"Totales";#N/A,#N/A,FALSE,"UTE TDF";#N/A,#N/A,FALSE,"C. AUSTRAL";#N/A,#N/A,FALSE,"L. ATRAVESADO";#N/A,#N/A,FALSE,"FERNANDEZ  ORO";#N/A,#N/A,FALSE,"PORTEZUELOS";#N/A,#N/A,FALSE,"25 MM";#N/A,#N/A,FALSE,"SAN ROQUE";#N/A,#N/A,FALSE,"A.  PICHANA"}</definedName>
    <definedName name="_z956" hidden="1">{#N/A,#N/A,FALSE,"Supuestos";#N/A,#N/A,FALSE,"Totales";#N/A,#N/A,FALSE,"UTE TDF";#N/A,#N/A,FALSE,"C. AUSTRAL";#N/A,#N/A,FALSE,"L. ATRAVESADO";#N/A,#N/A,FALSE,"FERNANDEZ  ORO";#N/A,#N/A,FALSE,"PORTEZUELOS";#N/A,#N/A,FALSE,"25 MM";#N/A,#N/A,FALSE,"SAN ROQUE";#N/A,#N/A,FALSE,"A.  PICHANA"}</definedName>
    <definedName name="_z96" hidden="1">{#N/A,#N/A,FALSE,"Supuestos";#N/A,#N/A,FALSE,"Totales";#N/A,#N/A,FALSE,"UTE TDF";#N/A,#N/A,FALSE,"C. AUSTRAL";#N/A,#N/A,FALSE,"L. ATRAVESADO";#N/A,#N/A,FALSE,"FERNANDEZ  ORO";#N/A,#N/A,FALSE,"PORTEZUELOS";#N/A,#N/A,FALSE,"25 MM";#N/A,#N/A,FALSE,"SAN ROQUE";#N/A,#N/A,FALSE,"A.  PICHANA"}</definedName>
    <definedName name="_z963" hidden="1">{#VALUE!,#N/A,FALSE,0;#N/A,#N/A,FALSE,0;#N/A,#N/A,FALSE,0;#N/A,#N/A,FALSE,0;#N/A,#N/A,FALSE,0;#N/A,#N/A,FALSE,0;#N/A,#N/A,FALSE,0;#N/A,#N/A,FALSE,0;#N/A,#N/A,FALSE,0;#N/A,#N/A,FALSE,0}</definedName>
    <definedName name="_z985" hidden="1">{#N/A,#N/A,FALSE,"Supuestos";#N/A,#N/A,FALSE,"Totales";#N/A,#N/A,FALSE,"UTE TDF";#N/A,#N/A,FALSE,"C. AUSTRAL";#N/A,#N/A,FALSE,"L. ATRAVESADO";#N/A,#N/A,FALSE,"FERNANDEZ  ORO";#N/A,#N/A,FALSE,"PORTEZUELOS";#N/A,#N/A,FALSE,"25 MM";#N/A,#N/A,FALSE,"SAN ROQUE";#N/A,#N/A,FALSE,"A.  PICHANA"}</definedName>
    <definedName name="_z9875" hidden="1">{#N/A,#N/A,FALSE,"Aging Summary";#N/A,#N/A,FALSE,"Ratio Analysis";#N/A,#N/A,FALSE,"Test 120 Day Accts";#N/A,#N/A,FALSE,"Tickmarks"}</definedName>
    <definedName name="_za1" hidden="1">{#N/A,#N/A,FALSE,"Supuestos";#N/A,#N/A,FALSE,"Totales";#N/A,#N/A,FALSE,"UTE TDF";#N/A,#N/A,FALSE,"C. AUSTRAL";#N/A,#N/A,FALSE,"L. ATRAVESADO";#N/A,#N/A,FALSE,"FERNANDEZ  ORO";#N/A,#N/A,FALSE,"PORTEZUELOS";#N/A,#N/A,FALSE,"25 MM";#N/A,#N/A,FALSE,"SAN ROQUE";#N/A,#N/A,FALSE,"A.  PICHANA"}</definedName>
    <definedName name="_zs2" hidden="1">{#VALUE!,#N/A,FALSE,0;#N/A,#N/A,FALSE,0;#N/A,#N/A,FALSE,0;#N/A,#N/A,FALSE,0;#N/A,#N/A,FALSE,0;#N/A,#N/A,FALSE,0;#N/A,#N/A,FALSE,0;#N/A,#N/A,FALSE,0;#N/A,#N/A,FALSE,0;#N/A,#N/A,FALSE,0}</definedName>
    <definedName name="_zz899" hidden="1">{#N/A,#N/A,FALSE,"Supuestos";#N/A,#N/A,FALSE,"Totales";#N/A,#N/A,FALSE,"UTE TDF";#N/A,#N/A,FALSE,"C. AUSTRAL";#N/A,#N/A,FALSE,"L. ATRAVESADO";#N/A,#N/A,FALSE,"FERNANDEZ  ORO";#N/A,#N/A,FALSE,"PORTEZUELOS";#N/A,#N/A,FALSE,"25 MM";#N/A,#N/A,FALSE,"SAN ROQUE";#N/A,#N/A,FALSE,"A.  PICHANA"}</definedName>
    <definedName name="_пиэ">'[1]Cashflow Forecast Port'!#REF!</definedName>
    <definedName name="a">#REF!</definedName>
    <definedName name="a_123_error_1">#REF!</definedName>
    <definedName name="a_123_error_10">#REF!</definedName>
    <definedName name="a_123_error_11">#REF!</definedName>
    <definedName name="a_123_error_12">#REF!</definedName>
    <definedName name="a_123_error_13">#REF!</definedName>
    <definedName name="a_123_error_14">#REF!</definedName>
    <definedName name="a_123_error_2">'[19]Op Assumps'!#REF!</definedName>
    <definedName name="a_123_error_3">'[19]Cash Flow Summ'!#REF!</definedName>
    <definedName name="a_123_error_4">#REF!</definedName>
    <definedName name="a_123_error_5">#REF!</definedName>
    <definedName name="a_123_error_6">#REF!</definedName>
    <definedName name="a_123_error_7">#REF!</definedName>
    <definedName name="a_123_error_8">#REF!</definedName>
    <definedName name="a_123_error_9">[19]Maintenance!#REF!</definedName>
    <definedName name="A_hung">#REF!</definedName>
    <definedName name="A_kaz">#REF!</definedName>
    <definedName name="a_z_error_1">#REF!</definedName>
    <definedName name="a_z_error_10">#REF!,#REF!,#REF!,#REF!</definedName>
    <definedName name="a_z_error_11">[19]Debt!$C$24:$O$24,[19]Debt!$C$25:$M$25,[19]Debt!$B$24:$B$26,[19]Debt!$C$32:$O$32,[19]Debt!$C$33:$M$33,[19]Debt!$B$32:$B$34</definedName>
    <definedName name="a_z_error_12">#REF!</definedName>
    <definedName name="a_z_error_13">'[19]Pre Tax  Output'!$A$5:$A$6,'[19]Pre Tax  Output'!$B$15:$P$15,'[19]Pre Tax  Output'!$R$15,'[19]Pre Tax  Output'!$B$17:$R$17,'[19]Pre Tax  Output'!$B$22:$P$22,'[19]Pre Tax  Output'!$R$22,'[19]Pre Tax  Output'!$B$23:$R$23,'[19]Pre Tax  Output'!$B$25:$R$25,'[19]Pre Tax  Output'!$B$32:$R$32,'[19]Pre Tax  Output'!$B$42:$R$42,'[19]Pre Tax  Output'!$C$46:$N$46</definedName>
    <definedName name="a_z_error_14">'[19]Tax Output'!$A$5:$A$6,'[19]Tax Output'!$B$14:$P$14,'[19]Tax Output'!$R$14,'[19]Tax Output'!$B$18:$R$18,'[19]Tax Output'!$B$20:$P$21,'[19]Tax Output'!$R$20:$R$21,'[19]Tax Output'!$B$22:$R$22,'[19]Tax Output'!$B$28:$P$29,'[19]Tax Output'!$R$28:$R$29,'[19]Tax Output'!$B$30:$R$30,'[19]Tax Output'!$B$33:$P$34,'[19]Tax Output'!$R$33:$R$34,'[19]Tax Output'!$B$35:$R$35,'[19]Tax Output'!$B$41:$P$41,'[19]Tax Output'!$B$43</definedName>
    <definedName name="a_z_error_2">'[19]Op Assumps'!#REF!</definedName>
    <definedName name="a_z_error_3">'[19]Cash Flow Summ'!#REF!</definedName>
    <definedName name="a_z_error_4">#REF!</definedName>
    <definedName name="a_z_error_5">#REF!</definedName>
    <definedName name="a_z_error_6">#REF!</definedName>
    <definedName name="a_z_error_7">[19]Revenue!#REF!</definedName>
    <definedName name="a_z_error_8">#REF!,#REF!,#REF!,#REF!</definedName>
    <definedName name="a_z_error_9">[19]Maintenance!#REF!,[19]Maintenance!$C$38:$Q$38,[19]Maintenance!#REF!</definedName>
    <definedName name="aa">'[20]COA Sumry by RG'!$C$6</definedName>
    <definedName name="aaaaaa">#N/A</definedName>
    <definedName name="aaaaaaa">#N/A</definedName>
    <definedName name="abovegrdpowercable">#REF!</definedName>
    <definedName name="ABSEnergoKZT">#REF!</definedName>
    <definedName name="Account">#REF!</definedName>
    <definedName name="AcctNTot">'[5]P&amp;L CCI Detail'!$T$238</definedName>
    <definedName name="AcctTot">'[5]P&amp;L CCI Detail'!$T$194</definedName>
    <definedName name="ACTAPRFEE">'[1]Cashflow Forecast Port'!$I$55:$I$55</definedName>
    <definedName name="ACTAPRINT">'[1]Cashflow Forecast Port'!$I$57:$I$57</definedName>
    <definedName name="ACTAUGFEE">'[1]Cashflow Forecast Port'!$Q$55:$Q$55</definedName>
    <definedName name="ACTAUGINT">'[1]Cashflow Forecast Port'!$Q$57:$Q$57</definedName>
    <definedName name="ACTDECFEE">'[1]Cashflow Forecast Port'!$Y$55:$Y$55</definedName>
    <definedName name="ACTDECINT">'[1]Cashflow Forecast Port'!$Y$57:$Y$57</definedName>
    <definedName name="ACTFEBFEE">'[1]Cashflow Forecast Port'!$E$55:$E$55</definedName>
    <definedName name="ACTFEBINT">'[1]Cashflow Forecast Port'!$E$57:$E$57</definedName>
    <definedName name="ACTJANFEE">'[1]Cashflow Forecast Port'!$C$55:$C$55</definedName>
    <definedName name="ACTJANINT">'[1]Cashflow Forecast Port'!$C$57:$C$57</definedName>
    <definedName name="ACTJULFEE">'[1]Cashflow Forecast Port'!$O$55:$O$55</definedName>
    <definedName name="ACTJULINT">'[1]Cashflow Forecast Port'!$O$57:$O$57</definedName>
    <definedName name="ACTJUNFEE">'[1]Cashflow Forecast Port'!$M$55:$M$55</definedName>
    <definedName name="ACTJUNINT">'[1]Cashflow Forecast Port'!$M$57:$M$57</definedName>
    <definedName name="ACTMARFEE">'[1]Cashflow Forecast Port'!$G$55:$G$55</definedName>
    <definedName name="ACTMARINT">'[1]Cashflow Forecast Port'!$G$57:$G$57</definedName>
    <definedName name="ACTMAYFEE">'[1]Cashflow Forecast Port'!$K$55:$K$55</definedName>
    <definedName name="ACTMAYINT">'[1]Cashflow Forecast Port'!$K$57:$K$57</definedName>
    <definedName name="ACTNOVFEE">'[1]Cashflow Forecast Port'!$W$55:$W$55</definedName>
    <definedName name="ACTNOVINT">'[1]Cashflow Forecast Port'!$W$57:$W$57</definedName>
    <definedName name="ACTOCTFEE">'[1]Cashflow Forecast Port'!$U$55:$U$55</definedName>
    <definedName name="ACTOCTINT">'[1]Cashflow Forecast Port'!$U$57:$U$57</definedName>
    <definedName name="ACTSEPFEE">'[1]Cashflow Forecast Port'!$S$55:$S$55</definedName>
    <definedName name="ACTSEPINT">'[1]Cashflow Forecast Port'!$S$57:$S$57</definedName>
    <definedName name="actual09">#REF!</definedName>
    <definedName name="actual10">[21]SYSTEM!$B$5</definedName>
    <definedName name="ActualCoalPaymentInclVATKzt">#REF!</definedName>
    <definedName name="Adjustment_formula_factor">[15]SUMMARY!#REF!</definedName>
    <definedName name="adjustments">#REF!</definedName>
    <definedName name="Admin">[22]Admin!$C$16</definedName>
    <definedName name="AdminAESpeopleQuantity">[23]Assumption!$E$166:$AV$166</definedName>
    <definedName name="AdminAESpeopleSalaryKztPerson">[23]Assumption!$E$156:$AV$156</definedName>
    <definedName name="AdminBonusKzt">[23]Assumption!$E$159:$AV$159</definedName>
    <definedName name="AdminContactorsPeopleQuantity">[23]Assumption!$E$167:$AV$167</definedName>
    <definedName name="AdminContractorsPeopleSalaryKztPerson">[23]Assumption!$E$157:$AV$157</definedName>
    <definedName name="AdminContractorsQuantity">[24]Assumption!#REF!</definedName>
    <definedName name="AdminContractSalaryKzt">[24]Assumption!#REF!</definedName>
    <definedName name="AdminFixedAssetsKzt">[24]Assumption!#REF!</definedName>
    <definedName name="AdminPeopleQuantaty">[24]Assumption!#REF!</definedName>
    <definedName name="AdminPeopleQuantity">[24]Assumption!#REF!</definedName>
    <definedName name="AdminSafetySuppliesKzt">[24]Assumption!#REF!</definedName>
    <definedName name="AdminSalaryIncreasePercent">[23]Assumption!$E$158:$AV$158</definedName>
    <definedName name="AdminSalaryKzt">[24]Assumption!#REF!</definedName>
    <definedName name="AES_Correspondence_Outgoing_">#REF!</definedName>
    <definedName name="AES_Rate">'[25]#REF'!#REF!</definedName>
    <definedName name="aesdiscrate">[2]Outputs!#REF!</definedName>
    <definedName name="AESExpensesInUSD">[24]Assumption!#REF!</definedName>
    <definedName name="AESGreatBritain">[23]Assumption!$E$270:$AV$270</definedName>
    <definedName name="AESOperationPeopleSalaryKztPerson">[23]Assumption!$E$151:$AV$151</definedName>
    <definedName name="aesreport2"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3"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ir_Kar">[26]Input!$G$22</definedName>
    <definedName name="Air_Ust">[26]Input!$G$20</definedName>
    <definedName name="Air_Zhe">[26]Input!$G$21</definedName>
    <definedName name="ala">#REF!</definedName>
    <definedName name="AlicCashFlow">#REF!</definedName>
    <definedName name="AlicIncStUSGAAP2">'[27]US GAAP'!#REF!</definedName>
    <definedName name="AlicInputAmortDep2">'[27]DyA SJ'!#REF!</definedName>
    <definedName name="AlicInputAmortDep3">'[27]DyA SJ'!#REF!</definedName>
    <definedName name="AlicInputAmortDep4">'[27]DyA SJ'!#REF!</definedName>
    <definedName name="AlicInputGyA10">'[27]SG&amp;A'!#REF!</definedName>
    <definedName name="AlicInputGyA11">'[27]SG&amp;A'!#REF!</definedName>
    <definedName name="AlicInputGyA12">'[27]SG&amp;A'!#REF!</definedName>
    <definedName name="AlicInputGyA13">'[27]SG&amp;A'!#REF!</definedName>
    <definedName name="AlicInputGyA3">'[27]SG&amp;A'!#REF!</definedName>
    <definedName name="AlicInputGyA5">'[27]SG&amp;A'!#REF!</definedName>
    <definedName name="AlicInputGyA7">'[27]SG&amp;A'!#REF!</definedName>
    <definedName name="AlicInputGyA9">'[27]SG&amp;A'!#REF!</definedName>
    <definedName name="AlicInputIntExp">#REF!</definedName>
    <definedName name="AlicInputIntExp2">#REF!</definedName>
    <definedName name="AlicInputIntExp3">#REF!</definedName>
    <definedName name="AlicInputOyM">#REF!</definedName>
    <definedName name="AlicInputRevenue2">'[27]Revenue Salta'!#REF!</definedName>
    <definedName name="AlicInputRevenue3">'[27]Revenue Salta'!#REF!</definedName>
    <definedName name="AlicInputRevenue5">'[27]Revenue Salta'!#REF!</definedName>
    <definedName name="AlicInputRevenue6">'[27]Revenue Salta'!#REF!</definedName>
    <definedName name="all">#REF!</definedName>
    <definedName name="allfactors">#REF!</definedName>
    <definedName name="AllInCost">[2]Construction!$AP$52</definedName>
    <definedName name="Allitems">#REF!</definedName>
    <definedName name="am_DZE">'[28]Входные данные'!$D$94</definedName>
    <definedName name="am_KRG">'[28]Входные данные'!$D$93</definedName>
    <definedName name="AM_KZT_03.2007">'[29]X-rates'!$F$28</definedName>
    <definedName name="AM_KZT_04.2007">'[29]X-rates'!$G$28</definedName>
    <definedName name="AM_KZT_05.2007">'[29]X-rates'!$H$28</definedName>
    <definedName name="AM_KZT_06.2007">'[29]X-rates'!$I$28</definedName>
    <definedName name="AM_KZT_07.2007">'[29]X-rates'!$J$28</definedName>
    <definedName name="AM_KZT_08.2007">'[29]X-rates'!$K$28</definedName>
    <definedName name="am_TSE">'[28]Входные данные'!$D$95</definedName>
    <definedName name="am_UKK">'[28]Входные данные'!$D$92</definedName>
    <definedName name="AmortazIntangFixedAssetsRatePercent">[24]Assumption!#REF!</definedName>
    <definedName name="AmortizIntangibleAssetsKzt">#REF!</definedName>
    <definedName name="AmortizIntangibleFixedAssetsKzt">#REF!</definedName>
    <definedName name="AMTTAX">#REF!</definedName>
    <definedName name="AMTTAXLEFT">#REF!</definedName>
    <definedName name="AMTTAXTOP">#REF!</definedName>
    <definedName name="anexo1">#REF!</definedName>
    <definedName name="anexo2">#REF!</definedName>
    <definedName name="anexo3">#REF!</definedName>
    <definedName name="annen">#REF!</definedName>
    <definedName name="annpay">#REF!</definedName>
    <definedName name="Annual_CapEx">'[2]Project Data'!#REF!</definedName>
    <definedName name="annual_report2" hidden="1">{"ARPandL",#N/A,FALSE,"Report Annual";"ARCashflow",#N/A,FALSE,"Report Annual";"ARBalanceSheet",#N/A,FALSE,"Report Annual";"ARRatios",#N/A,FALSE,"Report Annual"}</definedName>
    <definedName name="anualizado">#REF!</definedName>
    <definedName name="Apr_Days">#REF!</definedName>
    <definedName name="April_Days">#REF!</definedName>
    <definedName name="AprL3">#REF!</definedName>
    <definedName name="AprL4">#REF!</definedName>
    <definedName name="AprL5">#REF!</definedName>
    <definedName name="AprNI1">#REF!</definedName>
    <definedName name="AprNI2">#REF!</definedName>
    <definedName name="AprNI3">#REF!</definedName>
    <definedName name="AprNI4">#REF!</definedName>
    <definedName name="AprNI5">#REF!</definedName>
    <definedName name="aqw" hidden="1">{#N/A,#N/A,FALSE,"Supuestos";#N/A,#N/A,FALSE,"Totales";#N/A,#N/A,FALSE,"UTE TDF";#N/A,#N/A,FALSE,"C. AUSTRAL";#N/A,#N/A,FALSE,"L. ATRAVESADO";#N/A,#N/A,FALSE,"FERNANDEZ  ORO";#N/A,#N/A,FALSE,"PORTEZUELOS";#N/A,#N/A,FALSE,"25 MM";#N/A,#N/A,FALSE,"SAN ROQUE";#N/A,#N/A,FALSE,"A.  PICHANA"}</definedName>
    <definedName name="as">#REF!</definedName>
    <definedName name="AS2DocOpenMode" hidden="1">"AS2DocumentBrowse"</definedName>
    <definedName name="AS2HasNoAutoHeaderFooter" hidden="1">" "</definedName>
    <definedName name="AS2NamedRange" hidden="1">14</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 hidden="1">#N/A</definedName>
    <definedName name="Ash_Disp_Cost_Esc">'[25]#REF'!$G$25</definedName>
    <definedName name="AshDisposalTax">#REF!</definedName>
    <definedName name="AshDisposalTaxRateProduced">[23]Assumption!$E$175:$AV$175</definedName>
    <definedName name="AshDisposalWaterKzt">#REF!</definedName>
    <definedName name="AshDisposalWaterQuantatyM3">#REF!</definedName>
    <definedName name="AshDisposalWaterQuantatyPerMWh">[23]Assumption!$E$121:$AV$121</definedName>
    <definedName name="ASSET_PEN">#REF!</definedName>
    <definedName name="Asset_Value">'[25]#REF'!#REF!</definedName>
    <definedName name="AssocFormat1">#REF!</definedName>
    <definedName name="AssocFormat2">#REF!</definedName>
    <definedName name="AssocFormat3">#REF!</definedName>
    <definedName name="AssocFormat4">#REF!</definedName>
    <definedName name="AssocFormat5">#REF!</definedName>
    <definedName name="AssocFormat6">#REF!</definedName>
    <definedName name="assumptions">#REF!</definedName>
    <definedName name="ativ3">#REF!</definedName>
    <definedName name="ativo2">'[1]Receita IRT'!#REF!</definedName>
    <definedName name="Au_Bars_Production">#REF!</definedName>
    <definedName name="AuditDate">[30]SMSTemp!$B$4</definedName>
    <definedName name="AuditorsServisesKzt">[23]Assumption!$E$262:$AV$262</definedName>
    <definedName name="AUDX">#REF!</definedName>
    <definedName name="AugL3">#REF!</definedName>
    <definedName name="AugL4">#REF!</definedName>
    <definedName name="AugL5">#REF!</definedName>
    <definedName name="AugNI1">#REF!</definedName>
    <definedName name="AugNI2">#REF!</definedName>
    <definedName name="AugNI3">#REF!</definedName>
    <definedName name="AugNI4">#REF!</definedName>
    <definedName name="AugNI5">#REF!</definedName>
    <definedName name="August_Days">#REF!</definedName>
    <definedName name="AV_COST">#REF!</definedName>
    <definedName name="AV_ESC">#REF!</definedName>
    <definedName name="av_exch_rate_to_31_oct">'[31]income statement (usd)'!$K$1</definedName>
    <definedName name="av_rate_to_30_nov">#REF!</definedName>
    <definedName name="av_rate_to_31_dec">#REF!</definedName>
    <definedName name="av_rate_to_31_oct">#REF!</definedName>
    <definedName name="avail">#REF!</definedName>
    <definedName name="avecapchg">#REF!</definedName>
    <definedName name="avecappmt">#REF!</definedName>
    <definedName name="aveenchg">#REF!</definedName>
    <definedName name="aveenergypmt">#REF!</definedName>
    <definedName name="AverageFxRateKztUSD">[23]Assumption!$E$286:$AV$286</definedName>
    <definedName name="AverHouseLoadPercent">[24]Assumption!#REF!</definedName>
    <definedName name="AverMaikCoalBurningPerMonthTons">#REF!</definedName>
    <definedName name="AverMaikCoalBurningPerMonthTonsIn">#REF!</definedName>
    <definedName name="AverMaikPortionPercent">#REF!</definedName>
    <definedName name="AverWeightedCoalPriceKztTon">#REF!</definedName>
    <definedName name="Avg_Wage">'[25]#REF'!$E$44:$X$44</definedName>
    <definedName name="b">#REF!</definedName>
    <definedName name="b_manual">#REF!</definedName>
    <definedName name="B_Ore_Mining_Data">#REF!</definedName>
    <definedName name="back6">#REF!</definedName>
    <definedName name="back7">#REF!</definedName>
    <definedName name="bag_2">[32]Проект2002!#REF!</definedName>
    <definedName name="bag_3">[32]Проект2002!#REF!</definedName>
    <definedName name="BALANCE">#REF!</definedName>
    <definedName name="BalanceSheet_29">#REF!</definedName>
    <definedName name="BalanceSheet_3">#REF!</definedName>
    <definedName name="BalancingMarketFee">[23]Assumption!$E$64:$AV$64</definedName>
    <definedName name="BalancingMarketFeeKZT">[23]Calculations!$E$334:$AV$334</definedName>
    <definedName name="BalancingOfPowerLoadCostKzt">[23]Calculations!$E$333:$AV$333</definedName>
    <definedName name="Bank_DSR_LC_Amount">[33]SUMMARY!$H$17</definedName>
    <definedName name="BankCouncil_PC">'[2]MODEL INPUTS'!#REF!</definedName>
    <definedName name="BankFeesKzt">[23]Assumption!$E$257:$AV$257</definedName>
    <definedName name="BankInterestPercent">[24]Assumption!#REF!</definedName>
    <definedName name="BankInterestPercentKZTBase">[24]Assumption!#REF!</definedName>
    <definedName name="BankInterestPercentUSDBase">[24]Assumption!#REF!</definedName>
    <definedName name="BASE">#REF!</definedName>
    <definedName name="Base_Case_Output">[2]SHELL!#REF!</definedName>
    <definedName name="BASE_CASE_REDUCTIONS">#REF!</definedName>
    <definedName name="BASE_CASE_SALES_MIX">#REF!</definedName>
    <definedName name="BASERING">#REF!</definedName>
    <definedName name="bau_2">[32]Проект2002!#REF!</definedName>
    <definedName name="bau_3">[32]Проект2002!#REF!</definedName>
    <definedName name="BB">[34]SGV_Oz!#REF!</definedName>
    <definedName name="BeatersCostKzt">#REF!</definedName>
    <definedName name="Beginning_Balance">#N/A</definedName>
    <definedName name="BegOperPer">[2]SHELL!#REF!</definedName>
    <definedName name="belowgrdpowercable">#REF!</definedName>
    <definedName name="BG_Del" hidden="1">15</definedName>
    <definedName name="BG_Ins" hidden="1">4</definedName>
    <definedName name="BG_Mod" hidden="1">6</definedName>
    <definedName name="BID">#REF!</definedName>
    <definedName name="BILAN">[35]!BILAN</definedName>
    <definedName name="BlockStartsOfOneBoilerPerMonth">[23]Assumption!$E$115:$AV$115</definedName>
    <definedName name="BM_COST">#REF!</definedName>
    <definedName name="BM_ESC">#REF!</definedName>
    <definedName name="Bob">[17]SGV_Oz!#REF!</definedName>
    <definedName name="bobb">[34]SGV_Oz!#REF!</definedName>
    <definedName name="Bon">[17]SGV_Oz!#REF!</definedName>
    <definedName name="bonb">[34]SGV_Oz!#REF!</definedName>
    <definedName name="Bonus">'[25]#REF'!$G$34</definedName>
    <definedName name="BonusKzt">[23]Assumption!$E$159:$AG$159</definedName>
    <definedName name="BOOK_BASE">#REF!</definedName>
    <definedName name="BOOK_DURATION">#REF!</definedName>
    <definedName name="BookBase">'[2]Finance &amp; Economic Data'!$E$100</definedName>
    <definedName name="BookDep">'[2]Finance &amp; Economic Data'!$E$101</definedName>
    <definedName name="BORDER2">#REF!</definedName>
    <definedName name="br">#REF!</definedName>
    <definedName name="BS">#REF!</definedName>
    <definedName name="bsusd">[36]BSUSD!$B$7:$AG$107</definedName>
    <definedName name="BUD">'[1]Cashflow Forecast Port'!$A$1:$A$1</definedName>
    <definedName name="BUDAPRFEE">'[1]Cashflow Forecast Port'!#REF!</definedName>
    <definedName name="BUDAPRINT">'[1]Cashflow Forecast Port'!#REF!</definedName>
    <definedName name="BUDAUGFEE">'[1]Cashflow Forecast Port'!#REF!</definedName>
    <definedName name="BUDAUGINT">'[1]Cashflow Forecast Port'!#REF!</definedName>
    <definedName name="BUDDECFEE">'[1]Cashflow Forecast Port'!#REF!</definedName>
    <definedName name="BUDDECINT">'[1]Cashflow Forecast Port'!#REF!</definedName>
    <definedName name="BUDFEBFEE">'[1]Cashflow Forecast Port'!#REF!</definedName>
    <definedName name="BUDFEBINT">'[1]Cashflow Forecast Port'!#REF!</definedName>
    <definedName name="BUDGET">'[1]Cashflow Forecast Port'!$A$1:$Y$58</definedName>
    <definedName name="budget10">#REF!</definedName>
    <definedName name="BUDJANFEE">'[1]Cashflow Forecast Port'!#REF!</definedName>
    <definedName name="BUDJANINT">'[1]Cashflow Forecast Port'!#REF!</definedName>
    <definedName name="BUDJULFEE">'[1]Cashflow Forecast Port'!#REF!</definedName>
    <definedName name="BUDJULINT">'[1]Cashflow Forecast Port'!#REF!</definedName>
    <definedName name="BUDJUNFEE">'[1]Cashflow Forecast Port'!#REF!</definedName>
    <definedName name="BUDJUNINT">'[1]Cashflow Forecast Port'!#REF!</definedName>
    <definedName name="BUDMARFEE">'[1]Cashflow Forecast Port'!#REF!</definedName>
    <definedName name="BUDMARINT">'[1]Cashflow Forecast Port'!#REF!</definedName>
    <definedName name="BUDMAYFEE">'[1]Cashflow Forecast Port'!#REF!</definedName>
    <definedName name="BUDMAYINT">'[1]Cashflow Forecast Port'!#REF!</definedName>
    <definedName name="BUDNOVFEE">'[1]Cashflow Forecast Port'!#REF!</definedName>
    <definedName name="BUDNOVINT">'[1]Cashflow Forecast Port'!#REF!</definedName>
    <definedName name="BUDOCTFEE">'[1]Cashflow Forecast Port'!#REF!</definedName>
    <definedName name="BUDOCTINT">'[1]Cashflow Forecast Port'!#REF!</definedName>
    <definedName name="BUDSEPFEE">'[1]Cashflow Forecast Port'!#REF!</definedName>
    <definedName name="BUDSEPINT">'[1]Cashflow Forecast Port'!#REF!</definedName>
    <definedName name="Busdev">[4]Busdev!$A$1:$A$20</definedName>
    <definedName name="busdev1">[4]Busdev!$A$1:$A$20</definedName>
    <definedName name="busducts">#REF!</definedName>
    <definedName name="Business_Trips_per_year">#REF!</definedName>
    <definedName name="bv">[17]SGV_Oz!#REF!</definedName>
    <definedName name="bvb">[34]SGV_Oz!#REF!</definedName>
    <definedName name="bvtyf" hidden="1">{"GAN.Y PERD.RESUMIDO",#N/A,FALSE,"Hoja1";"GAN.Y PERD.DETALLADO",#N/A,FALSE,"Hoja1"}</definedName>
    <definedName name="BY_Cap_Pmt">'[25]#REF'!$D$138:$D$148</definedName>
    <definedName name="BY_Fuel_Price">'[25]#REF'!$G$19</definedName>
    <definedName name="BY_Lime_Pr">'[25]#REF'!$G$22</definedName>
    <definedName name="BY_Unit_Size">'[25]#REF'!$D$123:$D$133</definedName>
    <definedName name="BY_Wage">'[25]#REF'!$G$26</definedName>
    <definedName name="BY_WageRate">'[25]#REF'!$G$26</definedName>
    <definedName name="C_">#REF!</definedName>
    <definedName name="ca">[4]CA!$A$1:$B$27</definedName>
    <definedName name="CA_tax">'[2]Finance data'!$F$101</definedName>
    <definedName name="Cable">#REF!</definedName>
    <definedName name="Cable_AG">#REF!</definedName>
    <definedName name="Cable_Tray">#REF!</definedName>
    <definedName name="CALC">#REF!</definedName>
    <definedName name="calculations2"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O">[10]PDC_Worksheet!$E$118</definedName>
    <definedName name="CAP">#N/A</definedName>
    <definedName name="CAP_ESC">#REF!</definedName>
    <definedName name="CAP_PAYMENT">#REF!</definedName>
    <definedName name="Cap_pmt">#REF!</definedName>
    <definedName name="Cap_Pmt_Esc_Rate">'[25]#REF'!$B$138:$B$148</definedName>
    <definedName name="CAPCOST">#N/A</definedName>
    <definedName name="capex">#REF!</definedName>
    <definedName name="CapEx_A">#REF!</definedName>
    <definedName name="CapEx_esc">'[2]Project Data'!#REF!</definedName>
    <definedName name="CapEx_H">#REF!</definedName>
    <definedName name="CapEx_R">#REF!</definedName>
    <definedName name="CapExOpt">'[25]#REF'!$F$12</definedName>
    <definedName name="CapExPort">'[25]#REF'!$F$13</definedName>
    <definedName name="capexprj">#REF!</definedName>
    <definedName name="capital">#REF!</definedName>
    <definedName name="Capitalization_estimated">#REF!</definedName>
    <definedName name="caprev">#REF!</definedName>
    <definedName name="Carb">#REF!</definedName>
    <definedName name="CarbConc">#REF!</definedName>
    <definedName name="Carbon">#REF!</definedName>
    <definedName name="Case_1_Inputs">[2]SHELL!#REF!</definedName>
    <definedName name="Case_1_Output">[2]SHELL!#REF!</definedName>
    <definedName name="Case_2_Inputs">[2]SHELL!#REF!</definedName>
    <definedName name="Case_2_Output">[2]SHELL!#REF!</definedName>
    <definedName name="Case_3_Inputs">[2]SHELL!#REF!</definedName>
    <definedName name="Case_3_Output">[2]SHELL!#REF!</definedName>
    <definedName name="Case_4_Inputs">[2]SHELL!#REF!</definedName>
    <definedName name="Case_4_Output">[2]SHELL!#REF!</definedName>
    <definedName name="Case_5_Inputs">[2]SHELL!#REF!</definedName>
    <definedName name="Case_5_Output">[2]SHELL!#REF!</definedName>
    <definedName name="Case1Inputs">[2]SHELL!#REF!</definedName>
    <definedName name="Case2Inputs">[2]SHELL!#REF!</definedName>
    <definedName name="Case3Inputs">[2]SHELL!#REF!</definedName>
    <definedName name="Case4Inputs">[2]SHELL!#REF!</definedName>
    <definedName name="Case5Inputs">[2]SHELL!#REF!</definedName>
    <definedName name="CASH">#REF!</definedName>
    <definedName name="CASH_FLOW">#REF!</definedName>
    <definedName name="Cash_to_Corp">#REF!</definedName>
    <definedName name="cashadj">[37]curve!#REF!</definedName>
    <definedName name="CashBalance">#REF!</definedName>
    <definedName name="CASHCVEAPR">#REF!</definedName>
    <definedName name="CASHCVEAUG">#REF!</definedName>
    <definedName name="CASHCVEDEC">#REF!</definedName>
    <definedName name="CASHCVEFEB">#REF!</definedName>
    <definedName name="CASHCVEJAN">#REF!</definedName>
    <definedName name="CASHCVEJUL">#REF!</definedName>
    <definedName name="CASHCVEJUN">#REF!</definedName>
    <definedName name="CASHCVEMAR">#REF!</definedName>
    <definedName name="CASHCVEMAY">#REF!</definedName>
    <definedName name="CASHCVENOV">#REF!</definedName>
    <definedName name="CASHCVEOCT">#REF!</definedName>
    <definedName name="CASHCVESEP">#REF!</definedName>
    <definedName name="CASHCVETOT">'[5]Cash CCI Detail'!$T$117</definedName>
    <definedName name="CASHCVNAPR">#REF!</definedName>
    <definedName name="CASHCVNAUG">#REF!</definedName>
    <definedName name="CASHCVNDEC">#REF!</definedName>
    <definedName name="CASHCVNFEB">#REF!</definedName>
    <definedName name="CASHCVNJAN">#REF!</definedName>
    <definedName name="CASHCVNJUL">#REF!</definedName>
    <definedName name="CASHCVNJUN">#REF!</definedName>
    <definedName name="CASHCVNMAR">#REF!</definedName>
    <definedName name="CASHCVNMAY">'[38]Cash CCI Detail'!$G$28+'[38]Cash CCI Detail'!$K$107</definedName>
    <definedName name="CASHCVNNOV">#REF!</definedName>
    <definedName name="CASHCVNOCT">#REF!</definedName>
    <definedName name="CASHCVNSEP">#REF!</definedName>
    <definedName name="CASHCVNTOT">'[5]Cash CCI Detail'!$T$157</definedName>
    <definedName name="CASHE3APR">#REF!</definedName>
    <definedName name="CASHE3AUG">#REF!</definedName>
    <definedName name="CASHE3DEC">#REF!</definedName>
    <definedName name="CASHE3FEB">#REF!</definedName>
    <definedName name="CASHE3JAN">#REF!</definedName>
    <definedName name="CASHE3JUL">#REF!</definedName>
    <definedName name="CASHE3JUN">#REF!</definedName>
    <definedName name="CASHE3MAR">#REF!</definedName>
    <definedName name="CASHE3MAY">#REF!</definedName>
    <definedName name="CASHE3NOV">#REF!</definedName>
    <definedName name="CASHE3OCT">#REF!</definedName>
    <definedName name="CASHE3SEP">#REF!</definedName>
    <definedName name="CASHE3TOT">'[5]Cash CCI Detail'!$T$28</definedName>
    <definedName name="CASHE4APR">#REF!</definedName>
    <definedName name="CASHE4AUG">#REF!</definedName>
    <definedName name="CASHE4DEC">#REF!</definedName>
    <definedName name="CASHE4FEB">#REF!</definedName>
    <definedName name="CASHE4JAN">#REF!</definedName>
    <definedName name="CASHE4JUL">#REF!</definedName>
    <definedName name="CASHE4JUN">#REF!</definedName>
    <definedName name="CASHE4MAR">#REF!</definedName>
    <definedName name="CASHE4MAY">#REF!</definedName>
    <definedName name="CASHE4NOV">#REF!</definedName>
    <definedName name="CASHE4OCT">#REF!</definedName>
    <definedName name="CASHE4SEP">#REF!</definedName>
    <definedName name="CASHE4TOT">'[5]Cash CCI Detail'!$T$36</definedName>
    <definedName name="CASHE5APR">#REF!</definedName>
    <definedName name="CASHE5AUG">#REF!</definedName>
    <definedName name="CASHE5DEC">#REF!</definedName>
    <definedName name="CASHE5FEB">#REF!</definedName>
    <definedName name="CASHE5JAN">#REF!</definedName>
    <definedName name="CASHE5JUL">#REF!</definedName>
    <definedName name="CASHE5JUN">#REF!</definedName>
    <definedName name="CASHE5MAR">#REF!</definedName>
    <definedName name="CASHE5MAY">#REF!</definedName>
    <definedName name="CASHE5NOV">#REF!</definedName>
    <definedName name="CASHE5OCT">#REF!</definedName>
    <definedName name="CASHE5SEP">#REF!</definedName>
    <definedName name="CASHE5TOT">'[5]Cash CCI Detail'!$T$42</definedName>
    <definedName name="CASHEVEFXAPR">#REF!</definedName>
    <definedName name="CASHEVEFXAUG">#REF!</definedName>
    <definedName name="CASHEVEFXDEC">#REF!</definedName>
    <definedName name="CASHEVEFXFEB">#REF!</definedName>
    <definedName name="CASHEVEFXJAN">#REF!</definedName>
    <definedName name="CASHEVEFXJUL">#REF!</definedName>
    <definedName name="CASHEVEFXJUN">#REF!</definedName>
    <definedName name="CASHEVEFXMAR">#REF!</definedName>
    <definedName name="CASHEVEFXMAY">#REF!</definedName>
    <definedName name="CASHEVEFXNOV">#REF!</definedName>
    <definedName name="CASHEVEFXOCT">#REF!</definedName>
    <definedName name="CASHEVEFXSEP">#REF!</definedName>
    <definedName name="CASHEVEFXTOT">'[5]Cash CCI Detail'!$T$170</definedName>
    <definedName name="CASHEVEIRAPR">#REF!</definedName>
    <definedName name="CASHEVEIRAUG">#REF!</definedName>
    <definedName name="CASHEVEIRDEC">#REF!</definedName>
    <definedName name="CASHEVEIRFEB">#REF!</definedName>
    <definedName name="CASHEVEIRJAN">#REF!</definedName>
    <definedName name="CASHEVEIRJUL">#REF!</definedName>
    <definedName name="CASHEVEIRJUN">#REF!</definedName>
    <definedName name="CASHEVEIRMAR">#REF!</definedName>
    <definedName name="CASHEVEIRMAY">#REF!</definedName>
    <definedName name="CASHEVEIRNOV">#REF!</definedName>
    <definedName name="CASHEVEIROCT">#REF!</definedName>
    <definedName name="CASHEVEIRSEP">#REF!</definedName>
    <definedName name="CASHEVEIRTOT">'[5]Cash CCI Detail'!$T$175</definedName>
    <definedName name="CASHEVEMPAPR">#REF!</definedName>
    <definedName name="CASHEVEMPAUG">#REF!</definedName>
    <definedName name="CASHEVEMPDEC">#REF!</definedName>
    <definedName name="CASHEVEMPFEB">#REF!</definedName>
    <definedName name="CASHEVEMPJAN">#REF!</definedName>
    <definedName name="CASHEVEMPJUL">#REF!</definedName>
    <definedName name="CASHEVEMPJUN">#REF!</definedName>
    <definedName name="CASHEVEMPMAR">#REF!</definedName>
    <definedName name="CASHEVEMPMAY">#REF!</definedName>
    <definedName name="CASHEVEMPNOV">#REF!</definedName>
    <definedName name="CASHEVEMPOCT">#REF!</definedName>
    <definedName name="CASHEVEMPSEP">#REF!</definedName>
    <definedName name="CASHEVEMPTOT">'[5]Cash CCI Detail'!$T$187</definedName>
    <definedName name="CASHEVETXAPR">#REF!</definedName>
    <definedName name="CASHEVETXAUG">#REF!</definedName>
    <definedName name="CASHEVETXDEC">#REF!</definedName>
    <definedName name="CASHEVETXFEB">#REF!</definedName>
    <definedName name="CASHEVETXJAN">#REF!</definedName>
    <definedName name="CASHEVETXJUL">#REF!</definedName>
    <definedName name="CASHEVETXJUN">#REF!</definedName>
    <definedName name="CASHEVETXMAR">#REF!</definedName>
    <definedName name="CASHEVETXMAY">#REF!</definedName>
    <definedName name="CASHEVETXNOV">#REF!</definedName>
    <definedName name="CASHEVETXOCT">#REF!</definedName>
    <definedName name="CASHEVETXSEP">#REF!</definedName>
    <definedName name="CASHEVETXTOT">'[5]Cash CCI Detail'!$T$181</definedName>
    <definedName name="CASHEXEAPR">#REF!</definedName>
    <definedName name="CASHEXEAUG">#REF!</definedName>
    <definedName name="CASHEXEDEC">#REF!</definedName>
    <definedName name="CASHEXEFEB">#REF!</definedName>
    <definedName name="CASHEXEJAN">#REF!</definedName>
    <definedName name="CASHEXEJUL">#REF!</definedName>
    <definedName name="CASHEXEJUN">#REF!</definedName>
    <definedName name="CASHEXEMAR">#REF!</definedName>
    <definedName name="CASHEXEMAY">#REF!</definedName>
    <definedName name="CASHEXENOV">#REF!</definedName>
    <definedName name="CASHEXEOCT">#REF!</definedName>
    <definedName name="CASHEXESEP">#REF!</definedName>
    <definedName name="CASHEXETOT">#REF!</definedName>
    <definedName name="CASHEXNACAPR">#REF!</definedName>
    <definedName name="CASHEXNACAUG">#REF!</definedName>
    <definedName name="CASHEXNACDEC">#REF!</definedName>
    <definedName name="CASHEXNACFEB">#REF!</definedName>
    <definedName name="CASHEXNACJAN">#REF!</definedName>
    <definedName name="CASHEXNACJUL">#REF!</definedName>
    <definedName name="CASHEXNACJUN">#REF!</definedName>
    <definedName name="CASHEXNACMAR">#REF!</definedName>
    <definedName name="CASHEXNACMAY">#REF!</definedName>
    <definedName name="CASHEXNACNOV">#REF!</definedName>
    <definedName name="CASHEXNACOCT">#REF!</definedName>
    <definedName name="CASHEXNACSEP">#REF!</definedName>
    <definedName name="CASHEXNACTOT">'[5]Cash CCI Detail'!$T$227</definedName>
    <definedName name="CASHEXNFXAPR">#REF!</definedName>
    <definedName name="CASHEXNFXAUG">#REF!</definedName>
    <definedName name="CASHEXNFXDEC">#REF!</definedName>
    <definedName name="CASHEXNFXFEB">#REF!</definedName>
    <definedName name="CASHEXNFXJAN">#REF!</definedName>
    <definedName name="CASHEXNFXJUL">#REF!</definedName>
    <definedName name="CASHEXNFXJUN">#REF!</definedName>
    <definedName name="CASHEXNFXMAR">#REF!</definedName>
    <definedName name="CASHEXNFXMAY">#REF!</definedName>
    <definedName name="CASHEXNFXNOV">#REF!</definedName>
    <definedName name="CASHEXNFXOCT">#REF!</definedName>
    <definedName name="CASHEXNFXSEP">#REF!</definedName>
    <definedName name="CASHEXNFXTOT">'[5]Cash CCI Detail'!$T$203</definedName>
    <definedName name="CASHEXNIRAPR">#REF!</definedName>
    <definedName name="CASHEXNIRAUG">#REF!</definedName>
    <definedName name="CASHEXNIRDEC">#REF!</definedName>
    <definedName name="CASHEXNIRFEB">#REF!</definedName>
    <definedName name="CASHEXNIRJAN">#REF!</definedName>
    <definedName name="CASHEXNIRJUL">#REF!</definedName>
    <definedName name="CASHEXNIRJUN">#REF!</definedName>
    <definedName name="CASHEXNIRMAR">#REF!</definedName>
    <definedName name="CASHEXNIRMAY">#REF!</definedName>
    <definedName name="CASHEXNIRNOV">#REF!</definedName>
    <definedName name="CASHEXNIROCT">#REF!</definedName>
    <definedName name="CASHEXNIRSEP">#REF!</definedName>
    <definedName name="CASHEXNIRTOT">'[5]Cash CCI Detail'!$T$208</definedName>
    <definedName name="CASHEXNMPAPR">#REF!</definedName>
    <definedName name="CASHEXNMPAUG">#REF!</definedName>
    <definedName name="CASHEXNMPDEC">#REF!</definedName>
    <definedName name="CASHEXNMPFEB">#REF!</definedName>
    <definedName name="CASHEXNMPJAN">#REF!</definedName>
    <definedName name="CASHEXNMPJUL">#REF!</definedName>
    <definedName name="CASHEXNMPJUN">#REF!</definedName>
    <definedName name="CASHEXNMPMAR">#REF!</definedName>
    <definedName name="CASHEXNMPMAY">#REF!</definedName>
    <definedName name="CASHEXNMPNOV">#REF!</definedName>
    <definedName name="CASHEXNMPOCT">#REF!</definedName>
    <definedName name="CASHEXNMPSEP">#REF!</definedName>
    <definedName name="CASHEXNMPTOT">'[5]Cash CCI Detail'!$T$222</definedName>
    <definedName name="CASHEXNTXAPR">#REF!</definedName>
    <definedName name="CASHEXNTXAUG">#REF!</definedName>
    <definedName name="CASHEXNTXDEC">#REF!</definedName>
    <definedName name="CASHEXNTXFEB">#REF!</definedName>
    <definedName name="CASHEXNTXJAN">#REF!</definedName>
    <definedName name="CASHEXNTXJUL">#REF!</definedName>
    <definedName name="CASHEXNTXJUN">#REF!</definedName>
    <definedName name="CASHEXNTXMAR">#REF!</definedName>
    <definedName name="CASHEXNTXMAY">#REF!</definedName>
    <definedName name="CASHEXNTXNOV">#REF!</definedName>
    <definedName name="CASHEXNTXOCT">#REF!</definedName>
    <definedName name="CASHEXNTXSEP">#REF!</definedName>
    <definedName name="CASHEXNTXTOT">'[5]Cash CCI Detail'!$T$214</definedName>
    <definedName name="CASHEXVACAPR">#REF!</definedName>
    <definedName name="CASHEXVACAUG">#REF!</definedName>
    <definedName name="CASHEXVACDEC">#REF!</definedName>
    <definedName name="CASHEXVACFEB">#REF!</definedName>
    <definedName name="CASHEXVACJAN">#REF!</definedName>
    <definedName name="CASHEXVACJUL">#REF!</definedName>
    <definedName name="CASHEXVACJUN">#REF!</definedName>
    <definedName name="CASHEXVACMAR">#REF!</definedName>
    <definedName name="CASHEXVACMAY">#REF!</definedName>
    <definedName name="CASHEXVACNOV">#REF!</definedName>
    <definedName name="CASHEXVACOCT">#REF!</definedName>
    <definedName name="CASHEXVACSEP">#REF!</definedName>
    <definedName name="CASHEXVACTOT">'[5]Cash CCI Detail'!$T$192</definedName>
    <definedName name="CASHEXVMPAUG">#REF!</definedName>
    <definedName name="CASHEXVMPDEC">#REF!</definedName>
    <definedName name="CASHEXVMPNOV">#REF!</definedName>
    <definedName name="CASHEXVMPOCT">#REF!</definedName>
    <definedName name="CASHEXVMPSEP">#REF!</definedName>
    <definedName name="CASHEXVMPTOT">#REF!</definedName>
    <definedName name="CASHFLOW">#N/A</definedName>
    <definedName name="cashflow2">[2]Statements!$D$71:$AY$125</definedName>
    <definedName name="cashflow3">#REF!</definedName>
    <definedName name="cashflow4">#REF!</definedName>
    <definedName name="cashflow5">#REF!</definedName>
    <definedName name="cashflow6">#REF!</definedName>
    <definedName name="CashFlowBalanceKztIn">#REF!</definedName>
    <definedName name="CashFlowClosingBalanceKzt">#REF!</definedName>
    <definedName name="CASHFLOWLEFT">#REF!</definedName>
    <definedName name="CashFlows_29">#REF!</definedName>
    <definedName name="CashFlows_3">#REF!</definedName>
    <definedName name="CashFlows_5">#REF!</definedName>
    <definedName name="CASHFLOWTOP">#REF!</definedName>
    <definedName name="CashLib">#REF!</definedName>
    <definedName name="cashlimapr">#REF!</definedName>
    <definedName name="cashlimaug">#REF!</definedName>
    <definedName name="cashlimdec">#REF!</definedName>
    <definedName name="cashlimfeb">#REF!</definedName>
    <definedName name="cashlimjan">#REF!</definedName>
    <definedName name="cashlimjul">#REF!</definedName>
    <definedName name="cashlimjun">#REF!</definedName>
    <definedName name="cashlimmar">#REF!</definedName>
    <definedName name="cashlimmay">#REF!</definedName>
    <definedName name="cashlimnov">#REF!</definedName>
    <definedName name="cashlimoct">#REF!</definedName>
    <definedName name="cashlimsep">#REF!</definedName>
    <definedName name="cashlimtot">'[5]Cash CCI Detail'!$T$246</definedName>
    <definedName name="cashminapr">#REF!</definedName>
    <definedName name="cashminaug">#REF!</definedName>
    <definedName name="cashmindec">#REF!</definedName>
    <definedName name="cashminfeb">#REF!</definedName>
    <definedName name="cashminjan">#REF!</definedName>
    <definedName name="cashminjul">#REF!</definedName>
    <definedName name="cashminjun">#REF!</definedName>
    <definedName name="cashminmar">#REF!</definedName>
    <definedName name="cashminmay">#REF!</definedName>
    <definedName name="cashminnov">#REF!</definedName>
    <definedName name="cashminoct">#REF!</definedName>
    <definedName name="cashminsep">#REF!</definedName>
    <definedName name="cashmintot">'[5]Cash CCI Detail'!$T$245</definedName>
    <definedName name="CASHN1APR">#REF!</definedName>
    <definedName name="CASHN1AUG">#REF!</definedName>
    <definedName name="CASHN1DEC">#REF!</definedName>
    <definedName name="CASHN1FEB">#REF!</definedName>
    <definedName name="CASHN1JAN">#REF!</definedName>
    <definedName name="CASHN1JUL">#REF!</definedName>
    <definedName name="CASHN1JUN">#REF!</definedName>
    <definedName name="CASHN1MAR">#REF!</definedName>
    <definedName name="CASHN1MAY">#REF!</definedName>
    <definedName name="CASHN1NOV">#REF!</definedName>
    <definedName name="CASHN1OCT">#REF!</definedName>
    <definedName name="CASHN1SEP">#REF!</definedName>
    <definedName name="CASHN1TOT">'[5]Cash CCI Detail'!$T$55</definedName>
    <definedName name="CASHN2APR">#REF!</definedName>
    <definedName name="CASHN2AUG">#REF!</definedName>
    <definedName name="CASHN2DEC">#REF!</definedName>
    <definedName name="CASHN2FEB">#REF!</definedName>
    <definedName name="CASHN2JAN">#REF!</definedName>
    <definedName name="CASHN2JUL">#REF!</definedName>
    <definedName name="CASHN2JUN">#REF!</definedName>
    <definedName name="CASHN2MAR">#REF!</definedName>
    <definedName name="CASHN2MAY">#REF!</definedName>
    <definedName name="CASHN2NOV">#REF!</definedName>
    <definedName name="CASHN2OCT">#REF!</definedName>
    <definedName name="CASHN2SEP">#REF!</definedName>
    <definedName name="CASHN2TOT">'[5]Cash CCI Detail'!$T$62</definedName>
    <definedName name="CASHN3APR">#REF!</definedName>
    <definedName name="CASHN3AUG">#REF!</definedName>
    <definedName name="CASHN3DEC">#REF!</definedName>
    <definedName name="CASHN3FEB">#REF!</definedName>
    <definedName name="CASHN3JAN">#REF!</definedName>
    <definedName name="CASHN3JUL">#REF!</definedName>
    <definedName name="CASHN3JUN">#REF!</definedName>
    <definedName name="CASHN3MAR">#REF!</definedName>
    <definedName name="CASHN3MAY">#REF!</definedName>
    <definedName name="CASHN3NOV">#REF!</definedName>
    <definedName name="CASHN3OCT">#REF!</definedName>
    <definedName name="CASHN3SEP">#REF!</definedName>
    <definedName name="CASHN3TOT">'[5]Cash CCI Detail'!$T$79</definedName>
    <definedName name="CASHN4APR">#REF!</definedName>
    <definedName name="CASHN4AUG">#REF!</definedName>
    <definedName name="CASHN4DEC">#REF!</definedName>
    <definedName name="CASHN4FEB">#REF!</definedName>
    <definedName name="CASHN4JAN">#REF!</definedName>
    <definedName name="CASHN4JUL">#REF!</definedName>
    <definedName name="CASHN4JUN">#REF!</definedName>
    <definedName name="CASHN4MAR">#REF!</definedName>
    <definedName name="CASHN4MAY">#REF!</definedName>
    <definedName name="CASHN4NOV">#REF!</definedName>
    <definedName name="CASHN4OCT">#REF!</definedName>
    <definedName name="CASHN4SEP">#REF!</definedName>
    <definedName name="CASHN4TOT">'[5]Cash CCI Detail'!$T$88</definedName>
    <definedName name="CASHN5APR">#REF!</definedName>
    <definedName name="CASHN5AUG">#REF!</definedName>
    <definedName name="CASHN5DEC">#REF!</definedName>
    <definedName name="CASHN5FEB">#REF!</definedName>
    <definedName name="CASHN5JAN">#REF!</definedName>
    <definedName name="CASHN5JUL">#REF!</definedName>
    <definedName name="CASHN5JUN">#REF!</definedName>
    <definedName name="CASHN5MAR">#REF!</definedName>
    <definedName name="CASHN5MAY">#REF!</definedName>
    <definedName name="CASHN5NOV">#REF!</definedName>
    <definedName name="CASHN5OCT">#REF!</definedName>
    <definedName name="CASHN5SEP">#REF!</definedName>
    <definedName name="CASHN5TOT">'[5]Cash CCI Detail'!$T$102</definedName>
    <definedName name="CASHOTHERAPR">#REF!</definedName>
    <definedName name="CASHOTHERAUG">#REF!</definedName>
    <definedName name="CASHOTHERDEC">#REF!</definedName>
    <definedName name="CASHOTHERFEB">#REF!</definedName>
    <definedName name="CASHOTHERJAN">#REF!</definedName>
    <definedName name="CASHOTHERJUL">#REF!</definedName>
    <definedName name="CASHOTHERJUN">#REF!</definedName>
    <definedName name="CASHOTHERMAR">#REF!</definedName>
    <definedName name="CASHOTHERNOV">#REF!</definedName>
    <definedName name="CASHOTHEROCT">#REF!</definedName>
    <definedName name="CASHOTHERSEP">#REF!</definedName>
    <definedName name="CASHOTHERTOT">'[5]Cash CCI Detail'!$T$242</definedName>
    <definedName name="CASHTAX">#REF!</definedName>
    <definedName name="cashtoinv">[2]Drawdown!#REF!</definedName>
    <definedName name="cashtoinv2">[2]Drawdown!#REF!</definedName>
    <definedName name="CASHTOTHERMAY">#REF!</definedName>
    <definedName name="cat">#REF!</definedName>
    <definedName name="cathodic_protection">#REF!</definedName>
    <definedName name="CausticSodaConsumptionPerTonOfWaterKg">[23]Assumption!$E$130:$AV$130</definedName>
    <definedName name="CausticSodaPricePerTonKzt">[23]Assumption!$E$136:$AV$136</definedName>
    <definedName name="CBORDER">#REF!</definedName>
    <definedName name="cctv">#REF!</definedName>
    <definedName name="CDB">#REF!</definedName>
    <definedName name="cdc">#REF!</definedName>
    <definedName name="cdcusd">#REF!</definedName>
    <definedName name="cedisdeval">[2]Inputs!#REF!</definedName>
    <definedName name="CEEE">#REF!</definedName>
    <definedName name="CELESC">#REF!</definedName>
    <definedName name="CELG">#REF!</definedName>
    <definedName name="CEMAT">#REF!</definedName>
    <definedName name="CEMIG">#REF!</definedName>
    <definedName name="CESP">#REF!</definedName>
    <definedName name="CF">#REF!</definedName>
    <definedName name="cf_code">#REF!</definedName>
    <definedName name="CFAPRACT">'[1]Cashflow Forecast Port'!$I$71:$I$71</definedName>
    <definedName name="CFAPRBUD">'[1]Cashflow Forecast Port'!#REF!</definedName>
    <definedName name="CFAUGACT">'[1]Cashflow Forecast Port'!$Q$71:$Q$71</definedName>
    <definedName name="CFAUGBUD">'[1]Cashflow Forecast Port'!#REF!</definedName>
    <definedName name="CFclosingBalanceKzt">#REF!</definedName>
    <definedName name="CFDECACT">'[1]Cashflow Forecast Port'!$Y$71:$Y$71</definedName>
    <definedName name="CFDECBUD">'[1]Cashflow Forecast Port'!#REF!</definedName>
    <definedName name="CFFEBACT">'[1]Cashflow Forecast Port'!$E$71:$E$71</definedName>
    <definedName name="CFFEBBUD">'[1]Cashflow Forecast Port'!#REF!</definedName>
    <definedName name="CFFIRST14">#N/A</definedName>
    <definedName name="cffordetail">#REF!</definedName>
    <definedName name="CFJANACT">'[1]Cashflow Forecast Port'!$C$71:$C$71</definedName>
    <definedName name="CFJANBUD">'[1]Cashflow Forecast Port'!#REF!</definedName>
    <definedName name="CFJULACT">'[1]Cashflow Forecast Port'!$O$71:$O$71</definedName>
    <definedName name="CFJULBUD">'[1]Cashflow Forecast Port'!#REF!</definedName>
    <definedName name="CFJUNACT">'[1]Cashflow Forecast Port'!$M$71:$M$71</definedName>
    <definedName name="CFJUNBUD">'[1]Cashflow Forecast Port'!#REF!</definedName>
    <definedName name="CFLAST14">#N/A</definedName>
    <definedName name="cflowpg">#REF!</definedName>
    <definedName name="CFMARACT">'[1]Cashflow Forecast Port'!$G$71:$G$71</definedName>
    <definedName name="CFMARBUD">'[1]Cashflow Forecast Port'!#REF!</definedName>
    <definedName name="CFMAYACT">'[1]Cashflow Forecast Port'!$K$71:$K$71</definedName>
    <definedName name="CFMAYBUD">'[1]Cashflow Forecast Port'!#REF!</definedName>
    <definedName name="CFNOVACT">'[1]Cashflow Forecast Port'!$W$71:$W$71</definedName>
    <definedName name="CFNOVBUD">'[1]Cashflow Forecast Port'!#REF!</definedName>
    <definedName name="CFOCTACT">'[1]Cashflow Forecast Port'!$U$71:$U$71</definedName>
    <definedName name="CFOCTBUD">'[1]Cashflow Forecast Port'!#REF!</definedName>
    <definedName name="CFSEPACT">'[1]Cashflow Forecast Port'!$S$71:$S$71</definedName>
    <definedName name="CFSEPBUD">'[1]Cashflow Forecast Port'!#REF!</definedName>
    <definedName name="Cgpl">[10]PDC_Worksheet!$E$136</definedName>
    <definedName name="CGTEE">#REF!</definedName>
    <definedName name="ChangesEquity_4">#REF!</definedName>
    <definedName name="Chemicals">[22]Chemicals!$C$22</definedName>
    <definedName name="CHF">91.92</definedName>
    <definedName name="civilsrate">#REF!</definedName>
    <definedName name="CKWAPRBUD">'[1]Cashflow Forecast Port'!#REF!</definedName>
    <definedName name="CKWAUGBUD">'[1]Cashflow Forecast Port'!#REF!</definedName>
    <definedName name="CKWDECBUD">'[1]Cashflow Forecast Port'!#REF!</definedName>
    <definedName name="CKWFEBBUD">'[1]Cashflow Forecast Port'!#REF!</definedName>
    <definedName name="CKWJANBUD">'[1]Cashflow Forecast Port'!#REF!</definedName>
    <definedName name="CKWJULBUD">'[1]Cashflow Forecast Port'!#REF!</definedName>
    <definedName name="CKWJUNBUD">'[1]Cashflow Forecast Port'!#REF!</definedName>
    <definedName name="CKWMARBUD">'[1]Cashflow Forecast Port'!#REF!</definedName>
    <definedName name="CKWMAYBUD">'[1]Cashflow Forecast Port'!#REF!</definedName>
    <definedName name="CKWNOVBUD">'[1]Cashflow Forecast Port'!#REF!</definedName>
    <definedName name="CKWOCTBUD">'[1]Cashflow Forecast Port'!#REF!</definedName>
    <definedName name="CKWSEPBUD">'[1]Cashflow Forecast Port'!#REF!</definedName>
    <definedName name="CL_KZT_03.2007">'[29]X-rates'!$F$30</definedName>
    <definedName name="CL_KZT_04.2007">'[29]X-rates'!$G$30</definedName>
    <definedName name="CL_KZT_05.2007">'[29]X-rates'!$H$30</definedName>
    <definedName name="CL_KZT_06.2007">'[29]X-rates'!$I$30</definedName>
    <definedName name="CL_KZT_07.2007">'[29]X-rates'!$J$30</definedName>
    <definedName name="CL_KZT_08.2007">'[29]X-rates'!$K$30</definedName>
    <definedName name="ClientName">[30]SMSTemp!$B$3</definedName>
    <definedName name="Closs">[10]PDC_Worksheet!$D$722</definedName>
    <definedName name="cm_Capex">'[39]Thresholds for variances'!$D$20</definedName>
    <definedName name="cm_Cash">'[39]Thresholds for variances'!$D$19</definedName>
    <definedName name="cm_CFO">'[39]Thresholds for variances'!$D$21</definedName>
    <definedName name="cm_EE">'[39]Thresholds for variances'!$D$16</definedName>
    <definedName name="cm_FC">'[39]Thresholds for variances'!$D$9</definedName>
    <definedName name="cm_FX">'[39]Thresholds for variances'!$D$17</definedName>
    <definedName name="cm_IE">'[39]Thresholds for variances'!$D$15</definedName>
    <definedName name="cm_II">'[39]Thresholds for variances'!$D$14</definedName>
    <definedName name="cm_MI">'[39]Thresholds for variances'!$D$18</definedName>
    <definedName name="cm_OE">'[39]Thresholds for variances'!$D$13</definedName>
    <definedName name="cm_OGM">'[39]Thresholds for variances'!$D$11</definedName>
    <definedName name="cm_OI">'[39]Thresholds for variances'!$D$12</definedName>
    <definedName name="cm_Rev">'[39]Thresholds for variances'!$D$7</definedName>
    <definedName name="cm_SGA">'[39]Thresholds for variances'!$D$10</definedName>
    <definedName name="cm_VM">'[39]Thresholds for variances'!$D$8</definedName>
    <definedName name="CO2CAPACITY">#N/A</definedName>
    <definedName name="CO2PRICE">#N/A</definedName>
    <definedName name="coa">'[40]Trial Balance'!$H$8:$U$530</definedName>
    <definedName name="CoagulantAlluminiumPricePerTonKzt">[23]Assumption!$E$141:$AV$141</definedName>
    <definedName name="CoagulantConsumpAlluminiumPerTonOfWaterKg">[23]Assumption!$E$135:$AV$135</definedName>
    <definedName name="CoagulantConsumptionPerTonOfWaterKg">[23]Assumption!$E$134:$AV$134</definedName>
    <definedName name="CoagulantPricePerTonKzt">[23]Assumption!$E$140:$AV$140</definedName>
    <definedName name="COAL_">#N/A</definedName>
    <definedName name="CoalCoalTransportNetVATKzt">#REF!</definedName>
    <definedName name="CoalConsumptionforHeatEnergy">#REF!</definedName>
    <definedName name="CoalConsumptionPerProducedkWh">[23]Assumption!$E$103:$AV$103</definedName>
    <definedName name="CoalConsumptionTons">#REF!</definedName>
    <definedName name="CoalCostKzt">#REF!</definedName>
    <definedName name="CoalTransportationCostKzt">#REF!</definedName>
    <definedName name="CobPagos">#REF!</definedName>
    <definedName name="Code">#REF!</definedName>
    <definedName name="COGS">#REF!</definedName>
    <definedName name="COGS_from_related_parties">#REF!</definedName>
    <definedName name="COLA1">[41]Labor!$E$11</definedName>
    <definedName name="COLA2">[41]Labor!$F$11</definedName>
    <definedName name="COLA3">[41]Labor!$G$11</definedName>
    <definedName name="column">#REF!</definedName>
    <definedName name="Column_reactor">#REF!</definedName>
    <definedName name="com_ca">[36]BSKZT!$A$7:$B$108</definedName>
    <definedName name="comfee2">[2]Drawdown!#REF!</definedName>
    <definedName name="CommercialDispatchFeeKztkWh">[23]Assumption!$E$65:$AV$65</definedName>
    <definedName name="CommercialdispatchKzt">[23]Calculations!$E$335:$AV$335</definedName>
    <definedName name="Commodity_prices">#REF!</definedName>
    <definedName name="communications">#REF!</definedName>
    <definedName name="COMP_TAX_RATE">#N/A</definedName>
    <definedName name="company">#REF!</definedName>
    <definedName name="COMPLETO_HASTA_2012">#REF!</definedName>
    <definedName name="comshare_IS">[42]Comshare!$B$3:$C$288</definedName>
    <definedName name="Conct">#REF!</definedName>
    <definedName name="ConMgtFee">'[2]Owners Costs'!$E$24</definedName>
    <definedName name="ConMo">[2]Drawdown!#REF!</definedName>
    <definedName name="Consol">[4]Consol!$A$1:$A$654</definedName>
    <definedName name="consolidado">#REF!</definedName>
    <definedName name="CONSTANT">#REF!</definedName>
    <definedName name="constr">[43]Master!$F$35</definedName>
    <definedName name="ConsultancyServisesKzt">[23]Assumption!$E$266:$AV$266</definedName>
    <definedName name="Consum">#REF!</definedName>
    <definedName name="Consume">[22]Consumables!$C$14</definedName>
    <definedName name="CONT_CAPACITY">#REF!</definedName>
    <definedName name="Contents">#REF!</definedName>
    <definedName name="contingency">'[2]Owners Costs'!$G$43</definedName>
    <definedName name="contmanning">'[44]mac_LOP Sched  Personnel'!$Y$5:$AB$49</definedName>
    <definedName name="contractedmw">[2]Inputs!#REF!</definedName>
    <definedName name="COPEL">#REF!</definedName>
    <definedName name="copperBV">#REF!</definedName>
    <definedName name="copperBVUSD">#REF!</definedName>
    <definedName name="CorporateTaxKzt">#REF!</definedName>
    <definedName name="COS" hidden="1">{#N/A,#N/A,FALSE,"Aging Summary";#N/A,#N/A,FALSE,"Ratio Analysis";#N/A,#N/A,FALSE,"Test 120 Day Accts";#N/A,#N/A,FALSE,"Tickmarks"}</definedName>
    <definedName name="Cosma00">[45]Costos!$B$15:$N$22</definedName>
    <definedName name="Cosma01">[45]Costos!$B$25:$N$32</definedName>
    <definedName name="Cosma02">[45]Costos!$B$35:$N$42</definedName>
    <definedName name="Cosma03">[45]Costos!$B$46:$N$52</definedName>
    <definedName name="Cosma04">[45]Costos!$B$56:$N$62</definedName>
    <definedName name="Cosma05">[45]Costos!$B$65:$N$72</definedName>
    <definedName name="Cosma06">[45]Costos!$B$75:$N$82</definedName>
    <definedName name="Cosma07">[45]Costos!$B$85:$N$92</definedName>
    <definedName name="Cosma08">[45]Costos!$B$95:$N$102</definedName>
    <definedName name="Cosma99">[45]Costos!$B$5:$N$12</definedName>
    <definedName name="COST">#REF!</definedName>
    <definedName name="Cost_List">#REF!</definedName>
    <definedName name="COST1">#REF!</definedName>
    <definedName name="COST10">#REF!</definedName>
    <definedName name="COST2">#REF!</definedName>
    <definedName name="COST3">#REF!</definedName>
    <definedName name="COST4">#REF!</definedName>
    <definedName name="COST5">#REF!</definedName>
    <definedName name="COST6">#REF!</definedName>
    <definedName name="COST7">#REF!</definedName>
    <definedName name="COST8">#REF!</definedName>
    <definedName name="COST9">#REF!</definedName>
    <definedName name="CostA">#REF!</definedName>
    <definedName name="CostAA">#REF!</definedName>
    <definedName name="costfunding">[2]Inputs!#REF!</definedName>
    <definedName name="CostP">#REF!</definedName>
    <definedName name="CostT">#REF!</definedName>
    <definedName name="COSTTON1">#REF!</definedName>
    <definedName name="COSTTON2">#REF!</definedName>
    <definedName name="CostVS">#REF!</definedName>
    <definedName name="CountMonths">#REF!</definedName>
    <definedName name="COV">#REF!</definedName>
    <definedName name="COVENANTS">#REF!</definedName>
    <definedName name="cp">[17]SGV_Oz!#REF!</definedName>
    <definedName name="cp_syst">#REF!</definedName>
    <definedName name="cpb">[34]SGV_Oz!#REF!</definedName>
    <definedName name="CPFL">#REF!</definedName>
    <definedName name="CPKAPRACT">'[1]Cashflow Forecast Port'!$I$73:$I$73</definedName>
    <definedName name="CPKAPRBUD">'[1]Cashflow Forecast Port'!#REF!</definedName>
    <definedName name="CPKAUGACT">'[1]Cashflow Forecast Port'!$Q$73:$Q$73</definedName>
    <definedName name="CPKAUGBUD">'[1]Cashflow Forecast Port'!#REF!</definedName>
    <definedName name="CPKDECACT">'[1]Cashflow Forecast Port'!$Y$73:$Y$73</definedName>
    <definedName name="CPKDECBUD">'[1]Cashflow Forecast Port'!#REF!</definedName>
    <definedName name="CPKFEBACT">'[1]Cashflow Forecast Port'!$E$73:$E$73</definedName>
    <definedName name="CPKFEBBUD">'[1]Cashflow Forecast Port'!#REF!</definedName>
    <definedName name="CPKJANACT">'[1]Cashflow Forecast Port'!$C$73:$C$73</definedName>
    <definedName name="CPKJANBUD">'[1]Cashflow Forecast Port'!#REF!</definedName>
    <definedName name="CPKJULACT">'[1]Cashflow Forecast Port'!$O$73:$O$73</definedName>
    <definedName name="CPKJULBUD">'[1]Cashflow Forecast Port'!#REF!</definedName>
    <definedName name="CPKJUNACT">'[1]Cashflow Forecast Port'!$M$73:$M$73</definedName>
    <definedName name="CPKJUNBUD">'[1]Cashflow Forecast Port'!#REF!</definedName>
    <definedName name="CPKMARACT">'[1]Cashflow Forecast Port'!$G$73:$G$73</definedName>
    <definedName name="CPKMARBUD">'[1]Cashflow Forecast Port'!#REF!</definedName>
    <definedName name="CPKMAYACT">'[1]Cashflow Forecast Port'!$K$73:$K$73</definedName>
    <definedName name="CPKMAYBUD">'[1]Cashflow Forecast Port'!#REF!</definedName>
    <definedName name="CPKNOVACT">'[1]Cashflow Forecast Port'!$W$73:$W$73</definedName>
    <definedName name="CPKNOVBUD">'[1]Cashflow Forecast Port'!#REF!</definedName>
    <definedName name="CPKOCTACT">'[1]Cashflow Forecast Port'!$U$73:$U$73</definedName>
    <definedName name="CPKOCTBUD">'[1]Cashflow Forecast Port'!#REF!</definedName>
    <definedName name="CPKSEPACT">'[1]Cashflow Forecast Port'!$S$73:$S$73</definedName>
    <definedName name="CPKSEPBUD">'[1]Cashflow Forecast Port'!#REF!</definedName>
    <definedName name="CPRIVK">#REF!</definedName>
    <definedName name="craft">#REF!</definedName>
    <definedName name="craftrate">#REF!</definedName>
    <definedName name="crane100te">#REF!</definedName>
    <definedName name="crane450te">#REF!</definedName>
    <definedName name="crane50te">#REF!</definedName>
    <definedName name="creditcurve">[37]curve!#REF!</definedName>
    <definedName name="crema" hidden="1">#REF!</definedName>
    <definedName name="CREMA_1" hidden="1">[46]modaj!#REF!</definedName>
    <definedName name="CREMA_2" hidden="1">#REF!</definedName>
    <definedName name="CRESSUS">#REF!</definedName>
    <definedName name="crkf" hidden="1">{#N/A,#N/A,FALSE,"Aging Summary";#N/A,#N/A,FALSE,"Ratio Analysis";#N/A,#N/A,FALSE,"Test 120 Day Accts";#N/A,#N/A,FALSE,"Tickmarks"}</definedName>
    <definedName name="CrushLoad">[47]Parameters!$G$36</definedName>
    <definedName name="crushmoisttph">[10]PDC_Worksheet!$E$47</definedName>
    <definedName name="crushtph4">[10]PDC_Worksheet!$E$45</definedName>
    <definedName name="CS">#REF!</definedName>
    <definedName name="cs3_Q_TEMP_ACCT_Dim01">"="</definedName>
    <definedName name="cs3_Q_TEMP_ACCT_Dim02">"="</definedName>
    <definedName name="cs3_Q_TEMP_ACCT_Dim04">"="</definedName>
    <definedName name="cs3_Q_TEMP_ACCT_Dim05">"="</definedName>
    <definedName name="cs3_Q_TEMP_ACCT_Dim06">"="</definedName>
    <definedName name="cs3_Q_TEMP_ACCT_Dim07">"="</definedName>
    <definedName name="cs3_Q_TEMP_ACCT_Dim08">"="</definedName>
    <definedName name="cs3_Q_TEMP_ACCT_Dim09">"="</definedName>
    <definedName name="csAllowDetailBudgeting">1</definedName>
    <definedName name="csAllowLocalConsolidation">1</definedName>
    <definedName name="csAppName">"BudgetWeb"</definedName>
    <definedName name="csDesignMode">1</definedName>
    <definedName name="csDetailBudgetingURL">"http://server/deciweb/tr/trmain.asp?App=BudgetWeb&amp;Cat=Detail+Budgeting"</definedName>
    <definedName name="csKeepAlive">5</definedName>
    <definedName name="csLocalConsolidationOnSubmit">1</definedName>
    <definedName name="csRefreshOnOpen">1</definedName>
    <definedName name="csRefreshOnRotate">1</definedName>
    <definedName name="Ctpd">[10]PDC_Worksheet!$E$719</definedName>
    <definedName name="CTSN">'[1]Cashflow Forecast Port'!$BB$199:$BT$209</definedName>
    <definedName name="Cu_cathodes_production">#REF!</definedName>
    <definedName name="Cu_Concentrate_Breakdown">#REF!</definedName>
    <definedName name="Cu_concentrate_production">#REF!</definedName>
    <definedName name="CUNIT">[48]Example!$M$7</definedName>
    <definedName name="cur_assets">#REF!</definedName>
    <definedName name="cur_liab">#REF!</definedName>
    <definedName name="CURRENCY">[49]Details!$B$3:$EO$3</definedName>
    <definedName name="Currency_location">#REF!</definedName>
    <definedName name="Currency_names">[50]LISTS!$C$7:$C$10</definedName>
    <definedName name="CurrTabl">#REF!</definedName>
    <definedName name="CustomsFeesKzt">#REF!</definedName>
    <definedName name="CVApr">#REF!</definedName>
    <definedName name="CVAug">#REF!</definedName>
    <definedName name="CVDec">#REF!</definedName>
    <definedName name="CVFeb">#REF!</definedName>
    <definedName name="CVJan">#REF!</definedName>
    <definedName name="CVJul">#REF!</definedName>
    <definedName name="CVJun">#REF!</definedName>
    <definedName name="CVMar">#REF!</definedName>
    <definedName name="CVMay">#REF!</definedName>
    <definedName name="CVNApr">#REF!</definedName>
    <definedName name="CVNAug">#REF!</definedName>
    <definedName name="CVNDec">#REF!</definedName>
    <definedName name="CVNFeb">#REF!</definedName>
    <definedName name="CVNJan">#REF!</definedName>
    <definedName name="CVNJul">#REF!</definedName>
    <definedName name="CVNJun">#REF!</definedName>
    <definedName name="CVNMar">#REF!</definedName>
    <definedName name="CVNMay">#REF!</definedName>
    <definedName name="CVNNov">#REF!</definedName>
    <definedName name="CVNOct">#REF!</definedName>
    <definedName name="CVNov">#REF!</definedName>
    <definedName name="CVNSep">#REF!</definedName>
    <definedName name="CVNTot">'[5]P&amp;L CCI Detail'!$T$159</definedName>
    <definedName name="CVOct">#REF!</definedName>
    <definedName name="CVSep">#REF!</definedName>
    <definedName name="CVTot">'[5]P&amp;L CCI Detail'!$T$109</definedName>
    <definedName name="cycof">[10]PDC_Worksheet!$E$69</definedName>
    <definedName name="d">#REF!</definedName>
    <definedName name="DATA">#REF!</definedName>
    <definedName name="data1">#REF!</definedName>
    <definedName name="data2">#REF!</definedName>
    <definedName name="data3">#REF!</definedName>
    <definedName name="data4">#REF!</definedName>
    <definedName name="data5">#REF!</definedName>
    <definedName name="data6">#REF!</definedName>
    <definedName name="data7">#REF!</definedName>
    <definedName name="Date">'[2]Plant Operations'!$A$4:$AL$4</definedName>
    <definedName name="days">#REF!</definedName>
    <definedName name="DaysduringPowerPurchase">[23]Assumption!$E$33:$AV$33</definedName>
    <definedName name="DaysInMonth">[23]Assumption!$E$48:$AV$48</definedName>
    <definedName name="DaysInYear">[51]Assumptions!$I$23:$AC$23</definedName>
    <definedName name="DCF">#REF!</definedName>
    <definedName name="dcs">#REF!</definedName>
    <definedName name="DEAL">#REF!</definedName>
    <definedName name="deal_type">#REF!</definedName>
    <definedName name="DEBT">#N/A</definedName>
    <definedName name="debt_amt">#REF!</definedName>
    <definedName name="debt_calculated">#REF!</definedName>
    <definedName name="Debt_check">#REF!</definedName>
    <definedName name="DEBT_COVERAGE_RATIO">'[52]DEBT PYMTS'!$B$62:$Q$62</definedName>
    <definedName name="debt_estimated">#REF!</definedName>
    <definedName name="Debt_Rate">'[25]#REF'!#REF!</definedName>
    <definedName name="debt1">[2]Inputs!#REF!</definedName>
    <definedName name="debt2">[2]Inputs!#REF!</definedName>
    <definedName name="debt3">[2]Debt!$D$13:$AJ$232</definedName>
    <definedName name="debtratio1">[2]Inputs!#REF!</definedName>
    <definedName name="debtratio2">[2]Inputs!#REF!</definedName>
    <definedName name="DEBTRES">#N/A</definedName>
    <definedName name="debtserv1">'[2]Debt Service'!#REF!</definedName>
    <definedName name="debtserv2">'[2]Debt Service'!#REF!</definedName>
    <definedName name="debtservcost">#REF!</definedName>
    <definedName name="December_Days">#REF!</definedName>
    <definedName name="DecL3">#REF!</definedName>
    <definedName name="DecL4">#REF!</definedName>
    <definedName name="DecL5">#REF!</definedName>
    <definedName name="DecNI1">#REF!</definedName>
    <definedName name="DecNI2">#REF!</definedName>
    <definedName name="DecNI3">#REF!</definedName>
    <definedName name="DecNI4">#REF!</definedName>
    <definedName name="DecNI5">#REF!</definedName>
    <definedName name="defd">[43]Master!$F$11</definedName>
    <definedName name="defl_obor">#REF!</definedName>
    <definedName name="defl_proch">#REF!</definedName>
    <definedName name="defl_proekt">#REF!</definedName>
    <definedName name="defl_smr">#REF!</definedName>
    <definedName name="DEM">68.91</definedName>
    <definedName name="demkm_disposal">#REF!</definedName>
    <definedName name="density_breakrock">#REF!</definedName>
    <definedName name="density_midle_rock">[53]const!$E$62</definedName>
    <definedName name="density_oldbreakrock">#REF!</definedName>
    <definedName name="density_rock">[54]const!$E$58</definedName>
    <definedName name="DepCapacity">[2]SHELL!$B$220</definedName>
    <definedName name="DEPR">'[2]Constr, Op &amp; Fin Assmp'!#REF!</definedName>
    <definedName name="DeprAdminFixedAssetsKzt">[24]Calculations!#REF!</definedName>
    <definedName name="DepRateTaka">[2]SHELL!#REF!</definedName>
    <definedName name="DepRateUSD">[2]SHELL!#REF!</definedName>
    <definedName name="DEPRECIATION">#REF!</definedName>
    <definedName name="DepreciationKzt">[24]Assumption!#REF!</definedName>
    <definedName name="DeprFixedAssetsKzt">#REF!</definedName>
    <definedName name="DeprOperationalFixedAssetsKzt">#REF!</definedName>
    <definedName name="desc2">#REF!</definedName>
    <definedName name="DESC4">#REF!</definedName>
    <definedName name="DESPESA1">#REF!</definedName>
    <definedName name="DESPESA2">#REF!</definedName>
    <definedName name="DESPESA3">#REF!</definedName>
    <definedName name="DESPESA4">#REF!</definedName>
    <definedName name="dev_ccc">[55]Índices!$N$12:$Q$40</definedName>
    <definedName name="dev_ccc1">[56]preferred!$N$12:$Q$40</definedName>
    <definedName name="dev_ecf">[55]Índices!$W$16:$Z$54</definedName>
    <definedName name="dev_reneg_furnas">[55]Índices!$N$7:$Q$186</definedName>
    <definedName name="dev_sd">[55]Índices!$X$13:$AA$41</definedName>
    <definedName name="dev_sd_retrati">[55]Índices!$AC$13:$AF$41</definedName>
    <definedName name="DevCost">'[2]Owners Costs'!$E$20</definedName>
    <definedName name="DevFee">'[2]Owners Costs'!$E$21</definedName>
    <definedName name="dfaa" hidden="1">#REF!</definedName>
    <definedName name="dff" hidden="1">{"Inputs 1","Base",FALSE,"INPUTS";"Inputs 2","Base",FALSE,"INPUTS";"Inputs 3","Base",FALSE,"INPUTS";"Inputs 4","Base",FALSE,"INPUTS";"Inputs 5","Base",FALSE,"INPUTS"}</definedName>
    <definedName name="dflt1">'[57]Customize Your Loan Manager'!$G$21</definedName>
    <definedName name="dfs" hidden="1">{#N/A,#N/A,FALSE,"Aging Summary";#N/A,#N/A,FALSE,"Ratio Analysis";#N/A,#N/A,FALSE,"Test 120 Day Accts";#N/A,#N/A,FALSE,"Tickmarks"}</definedName>
    <definedName name="dggg" hidden="1">{#N/A,#N/A,FALSE,"Aging Summary";#N/A,#N/A,FALSE,"Ratio Analysis";#N/A,#N/A,FALSE,"Test 120 Day Accts";#N/A,#N/A,FALSE,"Tickmarks"}</definedName>
    <definedName name="DIA">#REF!</definedName>
    <definedName name="Diag">#REF!</definedName>
    <definedName name="dieseldensity">[41]Input!$B$23</definedName>
    <definedName name="DieselFuelCostKzt">#REF!</definedName>
    <definedName name="DieselFuelPriceKzt">#REF!</definedName>
    <definedName name="DieselFuelPriceKzt_Ton">[23]Assumption!$E$198:$AV$198</definedName>
    <definedName name="DieselFuelQuantityLitres">#REF!</definedName>
    <definedName name="DieselFuelStationQuantatyTons">[23]Assumption!$E$197:$AV$197</definedName>
    <definedName name="Difference">#REF!</definedName>
    <definedName name="DifferenceInTheTransmisionTariffForCustomersKzt">#REF!</definedName>
    <definedName name="DIRECTORY">#REF!</definedName>
    <definedName name="DISC_RATE">#REF!</definedName>
    <definedName name="discountrate">'[2]Finance &amp; Economic Data'!$E$9</definedName>
    <definedName name="discpaybk">#REF!</definedName>
    <definedName name="DiscRate">'[2]Finance data'!#REF!</definedName>
    <definedName name="diskont_investic">#REF!</definedName>
    <definedName name="display_area_2">#REF!</definedName>
    <definedName name="display_area_3">#REF!</definedName>
    <definedName name="display_area_4">#REF!</definedName>
    <definedName name="distilcost">[2]Inputs!#REF!</definedName>
    <definedName name="distilesc">[2]Inputs!#REF!</definedName>
    <definedName name="dobycha">#REF!</definedName>
    <definedName name="dol_sod_bog_2">'[58]2.5_Календарь'!#REF!</definedName>
    <definedName name="dol_soder_v_bed1">'[58]2.5_Календарь'!#REF!</definedName>
    <definedName name="dol_soder_v_bog1">'[58]2.5_Календарь'!#REF!</definedName>
    <definedName name="dolar">[1]Sheet3!$C$56</definedName>
    <definedName name="dólar">[59]Índices!#REF!</definedName>
    <definedName name="DOLAR_MEDIO">#REF!</definedName>
    <definedName name="dolja_finan_sob_sred">#REF!</definedName>
    <definedName name="dolja_kommerch_rasch">#REF!</definedName>
    <definedName name="dolja_kredita_fr">#REF!</definedName>
    <definedName name="dolja_kv1">'[58]2.5_Календарь'!#REF!</definedName>
    <definedName name="dolja_kv2">'[58]2.5_Календарь'!#REF!</definedName>
    <definedName name="dolja_obcheproisv">#REF!</definedName>
    <definedName name="dolja_prochih">#REF!</definedName>
    <definedName name="dolja_sif1">'[58]2.5_Календарь'!#REF!</definedName>
    <definedName name="dolja_sif2">'[58]2.5_Календарь'!#REF!</definedName>
    <definedName name="dolja_sod_bed2">'[58]2.5_Календарь'!#REF!</definedName>
    <definedName name="dollarkw">[2]Inputs!#REF!</definedName>
    <definedName name="DollarToCent">[2]SHELL!#REF!</definedName>
    <definedName name="DPAYB">#REF!</definedName>
    <definedName name="DRAW">#REF!</definedName>
    <definedName name="DRAWLEFT">#REF!</definedName>
    <definedName name="DRAWTOP">#REF!</definedName>
    <definedName name="Druck1">#REF!</definedName>
    <definedName name="Druck10">#REF!</definedName>
    <definedName name="Druck2">#REF!</definedName>
    <definedName name="Druck3">#REF!</definedName>
    <definedName name="Druck4">#REF!</definedName>
    <definedName name="Druck5">#REF!</definedName>
    <definedName name="Druck7">#REF!</definedName>
    <definedName name="Druck8">#REF!</definedName>
    <definedName name="DRYCAPACITY">#N/A</definedName>
    <definedName name="DSP">#REF!</definedName>
    <definedName name="DSPIMO">#REF!</definedName>
    <definedName name="DSPMO">#REF!</definedName>
    <definedName name="DSPTLMO">#REF!</definedName>
    <definedName name="DSRA_CALC">#REF!</definedName>
    <definedName name="DSRApc">'[2]Operating Cash flow'!#REF!</definedName>
    <definedName name="DTS">#REF!</definedName>
    <definedName name="Due_to_related_parties">#REF!</definedName>
    <definedName name="DWorks">[47]Parameters!$E$63</definedName>
    <definedName name="e">#REF!</definedName>
    <definedName name="E_3">'[60]Общие начальные данные'!$C$32</definedName>
    <definedName name="E_4">'[60]Общие начальные данные'!$C$32</definedName>
    <definedName name="EAF">#REF!</definedName>
    <definedName name="EAFASSUMTOP">#REF!</definedName>
    <definedName name="EAFLEFT">#REF!</definedName>
    <definedName name="EAFTOP">#REF!</definedName>
    <definedName name="Earth">#REF!</definedName>
    <definedName name="earthing">#REF!</definedName>
    <definedName name="earthw">#REF!</definedName>
    <definedName name="EBITDA_2005">'[36]IS$'!$Q$34</definedName>
    <definedName name="ecf">#REF!</definedName>
    <definedName name="ecf_sucumb">#REF!</definedName>
    <definedName name="econ_profit">#REF!</definedName>
    <definedName name="ECR">#REF!</definedName>
    <definedName name="EDFSA">#REF!</definedName>
    <definedName name="ee">#REF!</definedName>
    <definedName name="EEEEEE">'[1]Cashflow Forecast Port'!#REF!</definedName>
    <definedName name="EEW">#REF!</definedName>
    <definedName name="EffectiveVATforCoalPercent">[23]Assumption!$E$185:$AV$185</definedName>
    <definedName name="EFL">#REF!</definedName>
    <definedName name="EHe">#REF!</definedName>
    <definedName name="EIN">#REF!</definedName>
    <definedName name="EK_Ore_Mining_Data">#REF!</definedName>
    <definedName name="EkiCoalBurningPerMonthTons">#REF!</definedName>
    <definedName name="EkiCoalBurningPerMonthTonsIn">#REF!</definedName>
    <definedName name="EkiCoalContractConsumpKzt">#REF!</definedName>
    <definedName name="EkiCoalContractConsumpTons">#REF!</definedName>
    <definedName name="EkiCoalContractPaymInclVATzt">#REF!</definedName>
    <definedName name="EkiCoalOverContractConsumpKzt">#REF!</definedName>
    <definedName name="EkiCoalOverContractConsumpTons">#REF!</definedName>
    <definedName name="EkiCoalOverContractPaymInclVATKzt">#REF!</definedName>
    <definedName name="EkiCoalOverContractPaymInclVATzt">#REF!</definedName>
    <definedName name="EkiCoalPriceKztPerTon">[23]Assumption!$E$97:$AV$97</definedName>
    <definedName name="EkiCoalPurchaseInclVATKzt">#REF!</definedName>
    <definedName name="EkiCoalPurchaseInclVATKztIn">#REF!</definedName>
    <definedName name="EkiCoalPurchaseKzt">#REF!</definedName>
    <definedName name="EkiCoalPurchaseTons">#REF!</definedName>
    <definedName name="EkiCoalRailWaysTariffKztPerTon">[23]Assumption!$E$108:$AV$108</definedName>
    <definedName name="EkiCoalTransportationKzt">#REF!</definedName>
    <definedName name="EkiOverContractCoalPurchaseInclVATKzt">#REF!</definedName>
    <definedName name="EkiOverContractCoalPurchaseInclVATKztIn">#REF!</definedName>
    <definedName name="EKL">#REF!</definedName>
    <definedName name="elecoutput">#REF!</definedName>
    <definedName name="elecprice">[2]Inputs!#REF!</definedName>
    <definedName name="elecpriceyr">#REF!</definedName>
    <definedName name="ElectBal">#REF!</definedName>
    <definedName name="ElectCash">#REF!</definedName>
    <definedName name="ElectFormat1">#REF!</definedName>
    <definedName name="ElectFormat2">#REF!</definedName>
    <definedName name="ElectFormat3">#REF!</definedName>
    <definedName name="ElectFormat4">#REF!</definedName>
    <definedName name="ElectFormat5">#REF!</definedName>
    <definedName name="ElectFormat6">#REF!</definedName>
    <definedName name="ElectInc">#REF!</definedName>
    <definedName name="ElectricityPurchaseKzt">[23]Calculations!$E$327:$AV$327</definedName>
    <definedName name="EmissionEkiCoalKztForkWh">#REF!</definedName>
    <definedName name="EmissionMaikCoalKztForkWh">#REF!</definedName>
    <definedName name="EmissionTaxKzt">#REF!</definedName>
    <definedName name="EmissionTaxPerkWhOnEkiCoalKzt">#REF!</definedName>
    <definedName name="EmissionTaxPerkWhOnMaikCoalKzt">#REF!</definedName>
    <definedName name="EmissionTaxRatekWhProduced">[23]Assumption!$E$174:$AV$174</definedName>
    <definedName name="END_of_PRICE_FIX_SUMMARY">'[61] Summary'!#REF!</definedName>
    <definedName name="Ending_Balance">#N/A</definedName>
    <definedName name="ENERSUL">#REF!</definedName>
    <definedName name="engineering">#REF!</definedName>
    <definedName name="EngineeringConsultants">[23]Assumption!$E$271:$AV$271</definedName>
    <definedName name="enrc">#REF!</definedName>
    <definedName name="enrcusd">#REF!</definedName>
    <definedName name="Entered_Pmt">#REF!</definedName>
    <definedName name="EnvironmentalMonitoring">[23]Assumption!$E$268:$AV$268</definedName>
    <definedName name="epm">[43]Master!#REF!</definedName>
    <definedName name="EPS">'[1]Cashflow Forecast Port'!$BP$1:$BR$5</definedName>
    <definedName name="EPSAPRACT">'[1]Cashflow Forecast Port'!$I$69:$I$69</definedName>
    <definedName name="EPSAPRBUD">'[1]Cashflow Forecast Port'!#REF!</definedName>
    <definedName name="EPSAUGACT">'[1]Cashflow Forecast Port'!$Q$69:$Q$69</definedName>
    <definedName name="EPSAUGBUD">'[1]Cashflow Forecast Port'!#REF!</definedName>
    <definedName name="EPSDECACT">'[1]Cashflow Forecast Port'!$Y$69:$Y$69</definedName>
    <definedName name="EPSDECBUD">'[1]Cashflow Forecast Port'!#REF!</definedName>
    <definedName name="EPSFEBACT">'[1]Cashflow Forecast Port'!$E$69:$E$69</definedName>
    <definedName name="EPSFEBBUD">'[1]Cashflow Forecast Port'!#REF!</definedName>
    <definedName name="EPSJANACT">'[1]Cashflow Forecast Port'!$C$69:$C$69</definedName>
    <definedName name="EPSJANBUD">'[1]Cashflow Forecast Port'!#REF!</definedName>
    <definedName name="EPSJULACT">'[1]Cashflow Forecast Port'!$O$69:$O$69</definedName>
    <definedName name="EPSJULBUD">'[1]Cashflow Forecast Port'!#REF!</definedName>
    <definedName name="EPSJUNACT">'[1]Cashflow Forecast Port'!$M$69:$M$69</definedName>
    <definedName name="EPSJUNBUD">'[1]Cashflow Forecast Port'!#REF!</definedName>
    <definedName name="EPSMARACT">'[1]Cashflow Forecast Port'!$G$69:$G$69</definedName>
    <definedName name="EPSMARBUD">'[1]Cashflow Forecast Port'!#REF!</definedName>
    <definedName name="EPSMAYACT">'[1]Cashflow Forecast Port'!$K$69:$K$69</definedName>
    <definedName name="EPSMAYBUD">'[1]Cashflow Forecast Port'!#REF!</definedName>
    <definedName name="EPSNOVACT">'[1]Cashflow Forecast Port'!$W$69:$W$69</definedName>
    <definedName name="EPSNOVBUD">'[1]Cashflow Forecast Port'!#REF!</definedName>
    <definedName name="EPSOCTACT">'[1]Cashflow Forecast Port'!$U$69:$U$69</definedName>
    <definedName name="EPSOCTBUD">'[1]Cashflow Forecast Port'!#REF!</definedName>
    <definedName name="EPSSEPACT">'[1]Cashflow Forecast Port'!$S$69:$S$69</definedName>
    <definedName name="EPSSEPBUD">'[1]Cashflow Forecast Port'!#REF!</definedName>
    <definedName name="EPump">#REF!</definedName>
    <definedName name="Eq_Cost">#REF!</definedName>
    <definedName name="eqfund1">[2]Drawdown!#REF!</definedName>
    <definedName name="eqfund2">[2]Drawdown!#REF!</definedName>
    <definedName name="EQMARBUD">'[1]Cashflow Forecast Port'!#REF!</definedName>
    <definedName name="Equipment">'[50]EQUIPMENT TYPE'!$A$2:$A$108</definedName>
    <definedName name="Equipment_list">#REF!</definedName>
    <definedName name="Equity_contribution">[15]DRAWDOWN!$AL$237</definedName>
    <definedName name="EquityIN">[2]Construction!$E$72</definedName>
    <definedName name="er" hidden="1">{"ARPandL",#N/A,FALSE,"Report Annual";"ARCashflow",#N/A,FALSE,"Report Annual";"ARBalanceSheet",#N/A,FALSE,"Report Annual";"ARRatios",#N/A,FALSE,"Report Annual"}</definedName>
    <definedName name="ERECT">#REF!</definedName>
    <definedName name="ERECTION">#REF!</definedName>
    <definedName name="erser">#REF!,#REF!,#REF!,#REF!,#REF!,#REF!,#REF!,#REF!,#REF!,#REF!,#REF!,#REF!</definedName>
    <definedName name="ert" hidden="1">[14]Calc!$AB$153:$AB$325</definedName>
    <definedName name="Esc_1">'[2]Project Data'!#REF!</definedName>
    <definedName name="Esc_2">'[2]Project Data'!#REF!</definedName>
    <definedName name="Esc_3">'[2]Project Data'!#REF!</definedName>
    <definedName name="ESC_BASE">#REF!</definedName>
    <definedName name="ESCALATOR_2">#REF!</definedName>
    <definedName name="ESCELSA">#REF!</definedName>
    <definedName name="EScr">#REF!</definedName>
    <definedName name="esn">#REF!</definedName>
    <definedName name="ESS">#REF!</definedName>
    <definedName name="EUR">134.77</definedName>
    <definedName name="EUR_6M.2006">'[62]X-rates'!$C$3</definedName>
    <definedName name="euro">#REF!</definedName>
    <definedName name="EV">#REF!</definedName>
    <definedName name="EVAccNApr">#REF!</definedName>
    <definedName name="EVAccNAug">#REF!</definedName>
    <definedName name="EVAccNDec">#REF!</definedName>
    <definedName name="EVAccNFeb">#REF!</definedName>
    <definedName name="EVAccNJan">#REF!</definedName>
    <definedName name="EVAccNJul">#REF!</definedName>
    <definedName name="EVAccNJun">#REF!</definedName>
    <definedName name="EVAccNMar">#REF!</definedName>
    <definedName name="EVAccNMay">#REF!</definedName>
    <definedName name="EVAccNNov">#REF!</definedName>
    <definedName name="EVAccNOct">#REF!</definedName>
    <definedName name="EVAccNSep">#REF!</definedName>
    <definedName name="EVAcctApr">#REF!</definedName>
    <definedName name="EVAcctAug">#REF!</definedName>
    <definedName name="EVAcctDec">#REF!</definedName>
    <definedName name="EVAcctFeb">#REF!</definedName>
    <definedName name="EVAcctJan">#REF!</definedName>
    <definedName name="EVAcctJul">#REF!</definedName>
    <definedName name="EVAcctJun">#REF!</definedName>
    <definedName name="EVAcctMar">#REF!</definedName>
    <definedName name="EVAcctMay">#REF!</definedName>
    <definedName name="EVAcctNov">#REF!</definedName>
    <definedName name="EVAcctOct">#REF!</definedName>
    <definedName name="EVAcctSep">#REF!</definedName>
    <definedName name="EVFXApr">#REF!</definedName>
    <definedName name="EVFXAug">#REF!</definedName>
    <definedName name="EVFXDec">#REF!</definedName>
    <definedName name="EVFXFeb">#REF!</definedName>
    <definedName name="EVFXJan">#REF!</definedName>
    <definedName name="EVFXJul">#REF!</definedName>
    <definedName name="EVFXJun">#REF!</definedName>
    <definedName name="EVFXMar">#REF!</definedName>
    <definedName name="EVFXMay">#REF!</definedName>
    <definedName name="EVFXNov">#REF!</definedName>
    <definedName name="EVFXOct">#REF!</definedName>
    <definedName name="EVFXSep">#REF!</definedName>
    <definedName name="EVInAug">#REF!</definedName>
    <definedName name="EVInDec">#REF!</definedName>
    <definedName name="EVInJul">#REF!</definedName>
    <definedName name="EVInJun">#REF!</definedName>
    <definedName name="EVInNApr">#REF!</definedName>
    <definedName name="EVInNAug">#REF!</definedName>
    <definedName name="EVInNDec">#REF!</definedName>
    <definedName name="EVInNFeb">#REF!</definedName>
    <definedName name="EVInNJan">#REF!</definedName>
    <definedName name="EVInNJul">#REF!</definedName>
    <definedName name="EVInNJun">#REF!</definedName>
    <definedName name="EVInNMar">#REF!</definedName>
    <definedName name="EVInNMay">#REF!</definedName>
    <definedName name="EVInNNov">#REF!</definedName>
    <definedName name="EVInNOct">#REF!</definedName>
    <definedName name="EVInNov">#REF!</definedName>
    <definedName name="EVInNSep">#REF!</definedName>
    <definedName name="EVInOct">#REF!</definedName>
    <definedName name="EVInSep">#REF!</definedName>
    <definedName name="EVIntApr">#REF!</definedName>
    <definedName name="EVIntFeb">#REF!</definedName>
    <definedName name="EVIntJan">#REF!</definedName>
    <definedName name="EVIntMar">#REF!</definedName>
    <definedName name="EVIntMay">#REF!</definedName>
    <definedName name="EVMPApr">#REF!</definedName>
    <definedName name="EVMPAug">#REF!</definedName>
    <definedName name="EVMPDec">#REF!</definedName>
    <definedName name="EVMPFeb">#REF!</definedName>
    <definedName name="EVMPJan">#REF!</definedName>
    <definedName name="EVMPJul">#REF!</definedName>
    <definedName name="EVMPJun">#REF!</definedName>
    <definedName name="EVMPMar">#REF!</definedName>
    <definedName name="EVMPMay">#REF!</definedName>
    <definedName name="EVMPNApr">#REF!</definedName>
    <definedName name="EVMPNAug">#REF!</definedName>
    <definedName name="EVMPNDec">#REF!</definedName>
    <definedName name="EVMPNFeb">#REF!</definedName>
    <definedName name="EVMPNJan">#REF!</definedName>
    <definedName name="EVMPNJul">#REF!</definedName>
    <definedName name="EVMPNJun">#REF!</definedName>
    <definedName name="EVMPNMar">#REF!</definedName>
    <definedName name="EVMPNMay">#REF!</definedName>
    <definedName name="EVMPNNov">#REF!</definedName>
    <definedName name="EVMPNOct">#REF!</definedName>
    <definedName name="EVMPNov">#REF!</definedName>
    <definedName name="EVMPNSep">#REF!</definedName>
    <definedName name="EVMPOct">#REF!</definedName>
    <definedName name="EVMPSep">#REF!</definedName>
    <definedName name="EVNFXApr">#REF!</definedName>
    <definedName name="EVNFXAug">#REF!</definedName>
    <definedName name="EVNFXDec">#REF!</definedName>
    <definedName name="EVNFXFeb">#REF!</definedName>
    <definedName name="EVNFXJan">#REF!</definedName>
    <definedName name="EVNFXJul">#REF!</definedName>
    <definedName name="EVNFXJun">#REF!</definedName>
    <definedName name="EVNFXMar">#REF!</definedName>
    <definedName name="EVNFXMay">#REF!</definedName>
    <definedName name="EVNFXNov">#REF!</definedName>
    <definedName name="EVNFXOct">#REF!</definedName>
    <definedName name="EVNFXSep">#REF!</definedName>
    <definedName name="EVTxApr">#REF!</definedName>
    <definedName name="EVTxAug">#REF!</definedName>
    <definedName name="EVTxDev">#REF!</definedName>
    <definedName name="EVTxFeb">#REF!</definedName>
    <definedName name="EVTxJan">#REF!</definedName>
    <definedName name="EVTxJul">#REF!</definedName>
    <definedName name="EVTxJun">#REF!</definedName>
    <definedName name="EVTxMar">#REF!</definedName>
    <definedName name="EVTxMay">#REF!</definedName>
    <definedName name="EVTxNApr">#REF!</definedName>
    <definedName name="EVTxNAug">#REF!</definedName>
    <definedName name="EVTxNDec">#REF!</definedName>
    <definedName name="EVTxNFeb">#REF!</definedName>
    <definedName name="EVTxNJan">#REF!</definedName>
    <definedName name="EVTxNJul">#REF!</definedName>
    <definedName name="EVTxNJun">#REF!</definedName>
    <definedName name="EVTxNMar">#REF!</definedName>
    <definedName name="EVTxNMay">#REF!</definedName>
    <definedName name="EVTxNNov">#REF!</definedName>
    <definedName name="EVTxNOct">#REF!</definedName>
    <definedName name="EVTxNov">#REF!</definedName>
    <definedName name="EVTxNSep">#REF!</definedName>
    <definedName name="EVTxOct">#REF!</definedName>
    <definedName name="EVTxSep">#REF!</definedName>
    <definedName name="ewr">[7]ЯНВАРЬ!#REF!</definedName>
    <definedName name="Excel_BuiltIn__FilterDatabase_5">#REF!</definedName>
    <definedName name="Excel_BuiltIn_Print_Area_1">#REF!</definedName>
    <definedName name="Excel_BuiltIn_Print_Titles_1">#REF!</definedName>
    <definedName name="Excel_BuiltIn_Print_Titles_11">[63]прочие!#REF!</definedName>
    <definedName name="exch_rate_apr_98">#REF!</definedName>
    <definedName name="exch_rate_aug_98">#REF!</definedName>
    <definedName name="exch_rate_dec">#REF!</definedName>
    <definedName name="exch_rate_dec_98">#REF!</definedName>
    <definedName name="exch_rate_feb">#REF!</definedName>
    <definedName name="exch_rate_jan">'[64]altai income statement'!$A$1</definedName>
    <definedName name="exch_rate_jan_98">#REF!</definedName>
    <definedName name="exch_rate_july_98">#REF!</definedName>
    <definedName name="exch_rate_jun_98">#REF!</definedName>
    <definedName name="exch_rate_may_98">#REF!</definedName>
    <definedName name="exch_rate_mch_98">#REF!</definedName>
    <definedName name="exch_rate_nov">#REF!</definedName>
    <definedName name="exch_rate_nov_98">#REF!</definedName>
    <definedName name="exch_rate_oct_98">#REF!</definedName>
    <definedName name="exch_rate_sept">#REF!</definedName>
    <definedName name="EXCHANGE">#REF!</definedName>
    <definedName name="exchangerate1">[41]Input!$B$18</definedName>
    <definedName name="exchangerate2">[41]Input!$C$18</definedName>
    <definedName name="exchangerate3">[41]Input!$D$18</definedName>
    <definedName name="exchangerates">#REF!</definedName>
    <definedName name="EXISTL3">'[5]P&amp;L CCI Detail'!$T$27</definedName>
    <definedName name="EXISTL4">'[5]P&amp;L CCI Detail'!$T$35</definedName>
    <definedName name="EXISTL5">'[5]P&amp;L CCI Detail'!$T$41</definedName>
    <definedName name="Expense">#REF!</definedName>
    <definedName name="explor">#REF!</definedName>
    <definedName name="explorbv">#REF!</definedName>
    <definedName name="explorbvusd">#REF!</definedName>
    <definedName name="explorusd">#REF!</definedName>
    <definedName name="EXR.4Q.06">#REF!</definedName>
    <definedName name="EXR.YTD.0205">#REF!</definedName>
    <definedName name="EXR.YTD.0206">#REF!</definedName>
    <definedName name="EXR.YTD.0207">#REF!</definedName>
    <definedName name="EXR.YTD.0208">#REF!</definedName>
    <definedName name="EXR.YTD.0305">#REF!</definedName>
    <definedName name="EXR.YTD.0306">#REF!</definedName>
    <definedName name="EXR.YTD.0307">#REF!</definedName>
    <definedName name="EXR.YTD.0308">#REF!</definedName>
    <definedName name="EXR.YTD.0405">#REF!</definedName>
    <definedName name="EXR.YTD.0406">#REF!</definedName>
    <definedName name="EXR.YTD.0407">#REF!</definedName>
    <definedName name="EXR.YTD.0408">#REF!</definedName>
    <definedName name="EXR.YTD.0505">#REF!</definedName>
    <definedName name="EXR.YTD.0506">#REF!</definedName>
    <definedName name="EXR.YTD.0507">#REF!</definedName>
    <definedName name="EXR.YTD.0508">#REF!</definedName>
    <definedName name="EXR.YTD.0605">#REF!</definedName>
    <definedName name="EXR.YTD.0606">#REF!</definedName>
    <definedName name="EXR.YTD.0607">#REF!</definedName>
    <definedName name="EXR.YTD.0608">#REF!</definedName>
    <definedName name="EXR.YTD.0705">#REF!</definedName>
    <definedName name="EXR.YTD.0706">#REF!</definedName>
    <definedName name="EXR.YTD.0707">#REF!</definedName>
    <definedName name="EXR.YTD.0708">#REF!</definedName>
    <definedName name="EXR.YTD.0805">#REF!</definedName>
    <definedName name="EXR.YTD.0806">#REF!</definedName>
    <definedName name="EXR.YTD.0807">#REF!</definedName>
    <definedName name="EXR.YTD.0808">#REF!</definedName>
    <definedName name="EXR.YTD.0905">#REF!</definedName>
    <definedName name="EXR.YTD.0906">#REF!</definedName>
    <definedName name="EXR.YTD.0907">#REF!</definedName>
    <definedName name="EXR.YTD.1005">#REF!</definedName>
    <definedName name="EXR.YTD.1006">#REF!</definedName>
    <definedName name="EXR.YTD.1007">#REF!</definedName>
    <definedName name="EXR.YTD.1105">#REF!</definedName>
    <definedName name="EXR.YTD.1106">#REF!</definedName>
    <definedName name="EXR.YTD.1107">#REF!</definedName>
    <definedName name="EXR.YTD.1205">#REF!</definedName>
    <definedName name="EXR.YTD.1206">#REF!</definedName>
    <definedName name="EXR.YTD.1207">#REF!</definedName>
    <definedName name="ExRate">[65]Summary!$W$8</definedName>
    <definedName name="extraction">[43]Master!$F$13</definedName>
    <definedName name="f">#REF!</definedName>
    <definedName name="F_BALANCE">#REF!</definedName>
    <definedName name="f_capital">#REF!</definedName>
    <definedName name="F_CASH">#REF!</definedName>
    <definedName name="f_econ_profit">#REF!</definedName>
    <definedName name="F_FINANCE">#REF!</definedName>
    <definedName name="f_free_cash_flow">#REF!</definedName>
    <definedName name="F_INCOME">#REF!</definedName>
    <definedName name="F_INVEST">#REF!</definedName>
    <definedName name="f_manual">#REF!</definedName>
    <definedName name="F_NOPLAT">#REF!</definedName>
    <definedName name="F_OPERATING">#REF!</definedName>
    <definedName name="f_ratios">#REF!</definedName>
    <definedName name="F_RESULTS">#REF!</definedName>
    <definedName name="f_roic">#REF!</definedName>
    <definedName name="F_SUP_CALC">#REF!</definedName>
    <definedName name="f_valuation">#REF!</definedName>
    <definedName name="FACTORS">#REF!</definedName>
    <definedName name="far">#REF!</definedName>
    <definedName name="FBASE">#REF!</definedName>
    <definedName name="fc">[1]Assumptions!#REF!</definedName>
    <definedName name="FCAPRACT">'[1]Cashflow Forecast Port'!$I$43:$I$44</definedName>
    <definedName name="FCAPRBUD">'[1]Cashflow Forecast Port'!$I$26:$I$31</definedName>
    <definedName name="FCASHTAX">#REF!</definedName>
    <definedName name="FCAUGACT">'[1]Cashflow Forecast Port'!$Q$43:$Q$44</definedName>
    <definedName name="FCAUGBUD">'[1]Cashflow Forecast Port'!$Q$26:$Q$31</definedName>
    <definedName name="FCDECACT">'[1]Cashflow Forecast Port'!$Y$43:$Y$44</definedName>
    <definedName name="FCDECBUD">'[1]Cashflow Forecast Port'!$Y$26:$Y$31</definedName>
    <definedName name="FCFEBACT">'[1]Cashflow Forecast Port'!$E$43:$E$44</definedName>
    <definedName name="FCFEBBUD">'[1]Cashflow Forecast Port'!$E$26:$E$31</definedName>
    <definedName name="FCJANACT">'[1]Cashflow Forecast Port'!$C$43:$C$44</definedName>
    <definedName name="FCJANBUD">'[1]Cashflow Forecast Port'!$C$26:$C$31</definedName>
    <definedName name="FCJULACT">'[1]Cashflow Forecast Port'!$O$43:$O$44</definedName>
    <definedName name="FCJULBUD">'[1]Cashflow Forecast Port'!$O$26:$O$31</definedName>
    <definedName name="FCJUNACT">'[1]Cashflow Forecast Port'!$M$43:$M$44</definedName>
    <definedName name="FCJUNBUD">'[1]Cashflow Forecast Port'!$M$26:$M$31</definedName>
    <definedName name="FCMARACT">'[1]Cashflow Forecast Port'!$G$43:$G$44</definedName>
    <definedName name="FCMARBUD">'[1]Cashflow Forecast Port'!$G$26:$G$31</definedName>
    <definedName name="FCMAYACT">'[1]Cashflow Forecast Port'!$K$43:$K$44</definedName>
    <definedName name="FCMAYBUD">'[1]Cashflow Forecast Port'!$K$26:$K$31</definedName>
    <definedName name="FCNOVACT">'[1]Cashflow Forecast Port'!$W$43:$W$44</definedName>
    <definedName name="FCNOVBUD">'[1]Cashflow Forecast Port'!$W$26:$W$31</definedName>
    <definedName name="FCOCTACT">'[1]Cashflow Forecast Port'!$U$43:$U$44</definedName>
    <definedName name="FCOCTBUD">'[1]Cashflow Forecast Port'!$U$26:$U$31</definedName>
    <definedName name="FCOGS">#REF!</definedName>
    <definedName name="FCONSTANT">#REF!</definedName>
    <definedName name="FCSEPACT">'[1]Cashflow Forecast Port'!$S$43:$S$44</definedName>
    <definedName name="FCSEPBUD">'[1]Cashflow Forecast Port'!$S$26:$S$31</definedName>
    <definedName name="FDEPRECIATION">#REF!</definedName>
    <definedName name="fdnj">#REF!</definedName>
    <definedName name="FebL3">#REF!</definedName>
    <definedName name="FebL4">#REF!</definedName>
    <definedName name="FebL5">#REF!</definedName>
    <definedName name="FebNI1">#REF!</definedName>
    <definedName name="FebNI2">#REF!</definedName>
    <definedName name="FebNI3">#REF!</definedName>
    <definedName name="FebNI4">#REF!</definedName>
    <definedName name="FebNI5">#REF!</definedName>
    <definedName name="February_Days">#REF!</definedName>
    <definedName name="Fed_tax">'[2]Finance data'!$F$100</definedName>
    <definedName name="fedrate">'[2]MODEL INPUTS'!$J$16</definedName>
    <definedName name="FedTax">'[2]Finance &amp; Economic Data'!$E$112</definedName>
    <definedName name="ferias">#REF!</definedName>
    <definedName name="fernanda">[1]Sheet3!$C$57</definedName>
    <definedName name="fest_annuitet_summe">#REF!</definedName>
    <definedName name="fest_tilgung">#REF!</definedName>
    <definedName name="ffffff" hidden="1">{#N/A,#N/A,FALSE,"Aging Summary";#N/A,#N/A,FALSE,"Ratio Analysis";#N/A,#N/A,FALSE,"Test 120 Day Accts";#N/A,#N/A,FALSE,"Tickmarks"}</definedName>
    <definedName name="FFINANCE">#REF!</definedName>
    <definedName name="ffk">[7]ЯНВАРЬ!#REF!</definedName>
    <definedName name="fg" hidden="1">{#N/A,#N/A,FALSE,"Supuestos";#N/A,#N/A,FALSE,"Totales";#N/A,#N/A,FALSE,"UTE TDF";#N/A,#N/A,FALSE,"C. AUSTRAL";#N/A,#N/A,FALSE,"L. ATRAVESADO";#N/A,#N/A,FALSE,"FERNANDEZ  ORO";#N/A,#N/A,FALSE,"PORTEZUELOS";#N/A,#N/A,FALSE,"25 MM";#N/A,#N/A,FALSE,"SAN ROQUE";#N/A,#N/A,FALSE,"A.  PICHANA"}</definedName>
    <definedName name="FGROWTH">#REF!</definedName>
    <definedName name="fgts">#REF!</definedName>
    <definedName name="Fibor_Rate_12">#REF!</definedName>
    <definedName name="Fibor_Rate_3">#REF!</definedName>
    <definedName name="Fibor_Rate_6">#REF!</definedName>
    <definedName name="fieldequip">#REF!</definedName>
    <definedName name="FILE">#REF!</definedName>
    <definedName name="FINANCE">#REF!</definedName>
    <definedName name="finance2" hidden="1">{"Finance 1",#N/A,FALSE,"FINANCE.XLS";"Finance 2",#N/A,FALSE,"FINANCE.XLS";"Finance 3",#N/A,FALSE,"FINANCE.XLS";"Finance 4",#N/A,FALSE,"FINANCE.XLS";"Finance 5",#N/A,FALSE,"FINANCE.XLS";"Finance 6",#N/A,FALSE,"FINANCE.XLS";"Finance 7",#N/A,FALSE,"FINANCE.XLS";"Finance 8",#N/A,FALSE,"FINANCE.XLS"}</definedName>
    <definedName name="financeusd">#REF!</definedName>
    <definedName name="finclose">[2]Inputs!#REF!</definedName>
    <definedName name="FINCREASED">#REF!</definedName>
    <definedName name="FINETOTHER">#REF!</definedName>
    <definedName name="FINETPPE">#REF!</definedName>
    <definedName name="FInst">#REF!</definedName>
    <definedName name="FINTENSITY">#REF!</definedName>
    <definedName name="FINVESTMENT">#REF!</definedName>
    <definedName name="FINVESTYEARS">#REF!</definedName>
    <definedName name="FIRM_ENERGY_PAY">#REF!</definedName>
    <definedName name="FIRM_ESC">#REF!</definedName>
    <definedName name="first14">#N/A</definedName>
    <definedName name="first15">#N/A</definedName>
    <definedName name="FISCAL_YEARS">#REF!</definedName>
    <definedName name="Fittings">#REF!</definedName>
    <definedName name="FIWORKING">#REF!</definedName>
    <definedName name="FixedAssetsAmortazRatePercent">[24]Assumption!#REF!</definedName>
    <definedName name="fixedoandm">[2]Inputs!#REF!</definedName>
    <definedName name="FIXGAS">#REF!</definedName>
    <definedName name="FIXGASESC">#REF!</definedName>
    <definedName name="fixoandmcost">#REF!</definedName>
    <definedName name="floc">[10]PDC_Worksheet!$E$104</definedName>
    <definedName name="FLOODLIGHT">#REF!</definedName>
    <definedName name="FloodPowerPurchaseDays">[23]Assumption!$E$30:$AV$30</definedName>
    <definedName name="FloodPowerPurchasekWh">#REF!</definedName>
    <definedName name="FloodPowerPurchaseMW">[23]Assumption!$E$29:$AV$29</definedName>
    <definedName name="FloodPowerPurchaseTariffFromAltaiKzt">[23]Assumption!$E$58:$AV$58</definedName>
    <definedName name="FLOW">#REF!</definedName>
    <definedName name="flujo2" hidden="1">{"FLUJO DE CAJA",#N/A,FALSE,"Hoja1";"ANEXOS FLUJO",#N/A,FALSE,"Hoja1"}</definedName>
    <definedName name="FLUXO2">'[1]Sul Summary_ Arlington'!#REF!</definedName>
    <definedName name="fluxo5">'[1]Sul Summary_ Arlington'!#REF!</definedName>
    <definedName name="FMARGIN">#REF!</definedName>
    <definedName name="FNETPPE">#REF!</definedName>
    <definedName name="FNOPLAT">#REF!</definedName>
    <definedName name="FOLHASE1">'[1]DESPESAS 2002_BÁSICO'!$B$5:$H$46,'[1]DESPESAS 2002_BÁSICO'!$B$49:$H$90,'[1]DESPESAS 2002_BÁSICO'!$B$93:$H$134,'[1]DESPESAS 2002_BÁSICO'!$B$137:$H$178,'[1]DESPESAS 2002_BÁSICO'!$B$181:$H$222,'[1]DESPESAS 2002_BÁSICO'!$B$225:$H$266,'[1]DESPESAS 2002_BÁSICO'!$B$269:$H$310,'[1]DESPESAS 2002_BÁSICO'!$B$313:$H$354</definedName>
    <definedName name="FOLHASE2">'[1]DESPESAS 2002_BÁSICO'!$B$687:$H$728,'[1]DESPESAS 2002_BÁSICO'!$B$357:$H$376,'[1]DESPESAS 2002_BÁSICO'!$B$379:$H$398,'[1]DESPESAS 2002_BÁSICO'!$B$731:$H$772</definedName>
    <definedName name="FOLHASUL">'[1]DESPESAS 2002_BÁSICO'!$B$401:$H$442,'[1]DESPESAS 2002_BÁSICO'!$B$445:$H$486,'[1]DESPESAS 2002_BÁSICO'!$B$489:$H$662,'[1]DESPESAS 2002_BÁSICO'!$B$665:$H$684,'[1]DESPESAS 2002_BÁSICO'!$B$511:$H$552,'[1]DESPESAS 2002_BÁSICO'!$B$555:$H$618</definedName>
    <definedName name="FOPERATING">#REF!</definedName>
    <definedName name="FORE_ALL">#REF!</definedName>
    <definedName name="FORECASTPPIICLF">#N/A</definedName>
    <definedName name="Format0Dec">[30]SMSTemp!$B$15</definedName>
    <definedName name="Format2Dec">[30]SMSTemp!$B$13</definedName>
    <definedName name="FOSTI">#REF!</definedName>
    <definedName name="FOSTII">#REF!</definedName>
    <definedName name="FOTHER">#REF!</definedName>
    <definedName name="FPG">#REF!</definedName>
    <definedName name="FPipVal">#REF!</definedName>
    <definedName name="FPlate">#REF!</definedName>
    <definedName name="FPREROIC">#REF!</definedName>
    <definedName name="FRAMESIZE">#REF!</definedName>
    <definedName name="free_cash_flow">#REF!</definedName>
    <definedName name="Frequency">[66]System!#REF!</definedName>
    <definedName name="Frequesncy">[66]System!#REF!</definedName>
    <definedName name="FROIC">#REF!</definedName>
    <definedName name="FROICYEARS">#REF!</definedName>
    <definedName name="FSG_A">#REF!</definedName>
    <definedName name="FSteel">#REF!</definedName>
    <definedName name="FSup">#REF!</definedName>
    <definedName name="FTC_Share">'[25]#REF'!$F$16</definedName>
    <definedName name="FTU_COST">#REF!</definedName>
    <definedName name="FTU_ESC">#REF!</definedName>
    <definedName name="FTURNOVER">#REF!</definedName>
    <definedName name="Fuel_conversion_factor">[67]Assumptions!#REF!</definedName>
    <definedName name="Fuel_Cost_annual_excalation">[2]SHELL!#REF!</definedName>
    <definedName name="Fuel_costs">[67]Assumptions!#REF!</definedName>
    <definedName name="Fuel_Price_Esc">'[25]#REF'!$G$20</definedName>
    <definedName name="Fuel_Transp_Esc">'[25]#REF'!$G$21</definedName>
    <definedName name="FuelChg">'[25]#REF'!$A$58:$IV$58</definedName>
    <definedName name="fuelcost">#REF!</definedName>
    <definedName name="FuelOilAditionalPurchaseTon">[23]Assumption!$E$117:$AV$117</definedName>
    <definedName name="FuelOilCostKzt">[23]Calculations!$E$286:$AV$286</definedName>
    <definedName name="FuelOilPriceAdditionalKztTon">[23]Assumption!$E$118:$AV$118</definedName>
    <definedName name="FuelOilPriceKztTon">[23]Assumption!$E$116:$AV$116</definedName>
    <definedName name="fuelrequired">#REF!</definedName>
    <definedName name="Full_Print">#REF!</definedName>
    <definedName name="FURNAS">#REF!</definedName>
    <definedName name="furnas_itaipú">#REF!</definedName>
    <definedName name="futuresLib">#REF!</definedName>
    <definedName name="FWORKING">#REF!</definedName>
    <definedName name="fx">#REF!</definedName>
    <definedName name="FXNTot">'[5]P&amp;L CCI Detail'!$T$208</definedName>
    <definedName name="FXTot">'[5]P&amp;L CCI Detail'!$T$172</definedName>
    <definedName name="FYF_Capex">'[39]Thresholds for variances'!$F$20</definedName>
    <definedName name="FYF_Cash">'[39]Thresholds for variances'!$F$19</definedName>
    <definedName name="FYF_CFO">'[39]Thresholds for variances'!$F$21</definedName>
    <definedName name="FYF_EE">'[39]Thresholds for variances'!$F$16</definedName>
    <definedName name="FYF_FC">'[39]Thresholds for variances'!$F$9</definedName>
    <definedName name="FYF_FX">'[39]Thresholds for variances'!$F$17</definedName>
    <definedName name="FYF_IE">'[39]Thresholds for variances'!$F$15</definedName>
    <definedName name="FYF_II">'[39]Thresholds for variances'!$F$14</definedName>
    <definedName name="FYF_MI">'[39]Thresholds for variances'!$F$18</definedName>
    <definedName name="FYF_OE">'[39]Thresholds for variances'!$F$13</definedName>
    <definedName name="FYF_OGM">'[39]Thresholds for variances'!$F$11</definedName>
    <definedName name="FYF_OI">'[39]Thresholds for variances'!$F$12</definedName>
    <definedName name="FYF_Rev">'[39]Thresholds for variances'!$F$7</definedName>
    <definedName name="FYF_SGA">'[39]Thresholds for variances'!$F$10</definedName>
    <definedName name="FYF_VM">'[39]Thresholds for variances'!$F$8</definedName>
    <definedName name="FYJR">'[27]SG&amp;A'!#REF!</definedName>
    <definedName name="G">#REF!</definedName>
    <definedName name="ga">[43]Master!$F$37</definedName>
    <definedName name="ganacias2" hidden="1">{"GAN.Y PERD.RESUMIDO",#N/A,FALSE,"Hoja1";"GAN.Y PERD.DETALLADO",#N/A,FALSE,"Hoja1"}</definedName>
    <definedName name="garyneu" hidden="1">{#N/A,#N/A,FALSE,"Supuestos";#N/A,#N/A,FALSE,"Totales";#N/A,#N/A,FALSE,"UTE TDF";#N/A,#N/A,FALSE,"C. AUSTRAL";#N/A,#N/A,FALSE,"L. ATRAVESADO";#N/A,#N/A,FALSE,"FERNANDEZ  ORO";#N/A,#N/A,FALSE,"PORTEZUELOS";#N/A,#N/A,FALSE,"25 MM";#N/A,#N/A,FALSE,"SAN ROQUE";#N/A,#N/A,FALSE,"A.  PICHANA"}</definedName>
    <definedName name="garyneu1" hidden="1">{#N/A,#N/A,FALSE,"Supuestos";#N/A,#N/A,FALSE,"Totales";#N/A,#N/A,FALSE,"UTE TDF";#N/A,#N/A,FALSE,"C. AUSTRAL";#N/A,#N/A,FALSE,"L. ATRAVESADO";#N/A,#N/A,FALSE,"FERNANDEZ  ORO";#N/A,#N/A,FALSE,"PORTEZUELOS";#N/A,#N/A,FALSE,"25 MM";#N/A,#N/A,FALSE,"SAN ROQUE";#N/A,#N/A,FALSE,"A.  PICHANA"}</definedName>
    <definedName name="Garynew" hidden="1">{#N/A,#N/A,FALSE,"Supuestos";#N/A,#N/A,FALSE,"Totales";#N/A,#N/A,FALSE,"UTE TDF";#N/A,#N/A,FALSE,"C. AUSTRAL";#N/A,#N/A,FALSE,"L. ATRAVESADO";#N/A,#N/A,FALSE,"FERNANDEZ  ORO";#N/A,#N/A,FALSE,"PORTEZUELOS";#N/A,#N/A,FALSE,"25 MM";#N/A,#N/A,FALSE,"SAN ROQUE";#N/A,#N/A,FALSE,"A.  PICHANA"}</definedName>
    <definedName name="garynew1" hidden="1">{#N/A,#N/A,FALSE,"Supuestos";#N/A,#N/A,FALSE,"Totales";#N/A,#N/A,FALSE,"UTE TDF";#N/A,#N/A,FALSE,"C. AUSTRAL";#N/A,#N/A,FALSE,"L. ATRAVESADO";#N/A,#N/A,FALSE,"FERNANDEZ  ORO";#N/A,#N/A,FALSE,"PORTEZUELOS";#N/A,#N/A,FALSE,"25 MM";#N/A,#N/A,FALSE,"SAN ROQUE";#N/A,#N/A,FALSE,"A.  PICHANA"}</definedName>
    <definedName name="GAS_ESC">#REF!</definedName>
    <definedName name="GAS_PRICE">#REF!</definedName>
    <definedName name="GASESC">#REF!</definedName>
    <definedName name="gb_2">[32]Проект2002!#REF!</definedName>
    <definedName name="gb_3">[32]Проект2002!#REF!</definedName>
    <definedName name="GBALANCE">#REF!</definedName>
    <definedName name="GC_Cost">[47]Parameters!$E$42</definedName>
    <definedName name="GCAP_INVEST">#REF!</definedName>
    <definedName name="GCW">[10]PDC_Worksheet!$F$502</definedName>
    <definedName name="gd_2">[32]Проект2002!#REF!</definedName>
    <definedName name="gd_3">[32]Проект2002!#REF!</definedName>
    <definedName name="GDBUT">[35]!GDBUT</definedName>
    <definedName name="GDPD">'[68]Finance &amp; Economic Data'!$E$5</definedName>
    <definedName name="GDRAP">[35]!GDRAP</definedName>
    <definedName name="GEBUT">[35]!GEBUT</definedName>
    <definedName name="GENERAL_SETTINGS_AND_CONVEYOR__INFORMATION">#REF!</definedName>
    <definedName name="genhours">#REF!</definedName>
    <definedName name="GERAP">[35]!GERAP</definedName>
    <definedName name="Gerasul">#REF!</definedName>
    <definedName name="GFeed4">[10]PDC_Worksheet!$F$483</definedName>
    <definedName name="GFINANCE">#REF!</definedName>
    <definedName name="GFORECAST">#REF!</definedName>
    <definedName name="GFREE_CASH">#REF!</definedName>
    <definedName name="gg" hidden="1">{#N/A,#N/A,FALSE,"Supuestos";#N/A,#N/A,FALSE,"Totales";#N/A,#N/A,FALSE,"UTE TDF";#N/A,#N/A,FALSE,"C. AUSTRAL";#N/A,#N/A,FALSE,"L. ATRAVESADO";#N/A,#N/A,FALSE,"FERNANDEZ  ORO";#N/A,#N/A,FALSE,"PORTEZUELOS";#N/A,#N/A,FALSE,"25 MM";#N/A,#N/A,FALSE,"SAN ROQUE";#N/A,#N/A,FALSE,"A.  PICHANA"}</definedName>
    <definedName name="ggg" hidden="1">{#N/A,#N/A,FALSE,"Aging Summary";#N/A,#N/A,FALSE,"Ratio Analysis";#N/A,#N/A,FALSE,"Test 120 Day Accts";#N/A,#N/A,FALSE,"Tickmarks"}</definedName>
    <definedName name="ggggg1" hidden="1">{#N/A,#N/A,FALSE,"Supuestos";#N/A,#N/A,FALSE,"Totales";#N/A,#N/A,FALSE,"UTE TDF";#N/A,#N/A,FALSE,"C. AUSTRAL";#N/A,#N/A,FALSE,"L. ATRAVESADO";#N/A,#N/A,FALSE,"FERNANDEZ  ORO";#N/A,#N/A,FALSE,"PORTEZUELOS";#N/A,#N/A,FALSE,"25 MM";#N/A,#N/A,FALSE,"SAN ROQUE";#N/A,#N/A,FALSE,"A.  PICHANA"}</definedName>
    <definedName name="gggggg" hidden="1">{#N/A,#N/A,FALSE,"Supuestos";#N/A,#N/A,FALSE,"Totales";#N/A,#N/A,FALSE,"UTE TDF";#N/A,#N/A,FALSE,"C. AUSTRAL";#N/A,#N/A,FALSE,"L. ATRAVESADO";#N/A,#N/A,FALSE,"FERNANDEZ  ORO";#N/A,#N/A,FALSE,"PORTEZUELOS";#N/A,#N/A,FALSE,"25 MM";#N/A,#N/A,FALSE,"SAN ROQUE";#N/A,#N/A,FALSE,"A.  PICHANA"}</definedName>
    <definedName name="gggggg1" hidden="1">{#N/A,#N/A,FALSE,"Supuestos";#N/A,#N/A,FALSE,"Totales";#N/A,#N/A,FALSE,"UTE TDF";#N/A,#N/A,FALSE,"C. AUSTRAL";#N/A,#N/A,FALSE,"L. ATRAVESADO";#N/A,#N/A,FALSE,"FERNANDEZ  ORO";#N/A,#N/A,FALSE,"PORTEZUELOS";#N/A,#N/A,FALSE,"25 MM";#N/A,#N/A,FALSE,"SAN ROQUE";#N/A,#N/A,FALSE,"A.  PICHANA"}</definedName>
    <definedName name="GINCOME">#REF!</definedName>
    <definedName name="GINPUT">#REF!</definedName>
    <definedName name="GK_RESULTS">#REF!</definedName>
    <definedName name="Glands">#REF!</definedName>
    <definedName name="glandsandterminations">#REF!</definedName>
    <definedName name="GNOPLAT">#REF!</definedName>
    <definedName name="GoAssetChart">#N/A</definedName>
    <definedName name="GoAssetChart2">#N/A</definedName>
    <definedName name="GoBack">#N/A</definedName>
    <definedName name="GoBalanceSheet">#N/A</definedName>
    <definedName name="GoCashFlow">#N/A</definedName>
    <definedName name="god_okup">'[69]8_NPV_1'!#REF!</definedName>
    <definedName name="god_okup_3">#REF!</definedName>
    <definedName name="god_okup2">#REF!</definedName>
    <definedName name="GoData">#N/A</definedName>
    <definedName name="GOIAPRACT">'[1]Cashflow Forecast Port'!#REF!</definedName>
    <definedName name="GOIAPRBUD">'[1]Cashflow Forecast Port'!$I$24:$I$24</definedName>
    <definedName name="GOIAUGACT">'[1]Cashflow Forecast Port'!#REF!</definedName>
    <definedName name="GOIAUGBUD">'[1]Cashflow Forecast Port'!$Q$24:$Q$24</definedName>
    <definedName name="GOIDECACT">'[1]Cashflow Forecast Port'!#REF!</definedName>
    <definedName name="goidecbud">'[1]Cashflow Forecast Port'!$Y$24</definedName>
    <definedName name="GOIFEBACT">'[1]Cashflow Forecast Port'!#REF!</definedName>
    <definedName name="GOIFEBBUD">'[1]Cashflow Forecast Port'!$E$24:$E$24</definedName>
    <definedName name="GOIJANACT">'[1]Cashflow Forecast Port'!#REF!</definedName>
    <definedName name="GOIJANBUD">'[1]Cashflow Forecast Port'!$C$24:$C$24</definedName>
    <definedName name="GOIJULACT">'[1]Cashflow Forecast Port'!#REF!</definedName>
    <definedName name="GOIJULBUD">'[1]Cashflow Forecast Port'!$O$24:$O$24</definedName>
    <definedName name="GOIJUNACT">'[1]Cashflow Forecast Port'!#REF!</definedName>
    <definedName name="GOIJUNBUD">'[1]Cashflow Forecast Port'!$M$24:$M$24</definedName>
    <definedName name="GOIMARACT">'[1]Cashflow Forecast Port'!#REF!</definedName>
    <definedName name="GOIMARBUD">'[1]Cashflow Forecast Port'!$G$24:$G$24</definedName>
    <definedName name="GOIMAYACT">'[1]Cashflow Forecast Port'!#REF!</definedName>
    <definedName name="GOIMAYBUD">'[1]Cashflow Forecast Port'!$K$24:$K$24</definedName>
    <definedName name="GoIncomeChart">#N/A</definedName>
    <definedName name="GOINOVACT">'[1]Cashflow Forecast Port'!#REF!</definedName>
    <definedName name="GOINOVBUD">'[1]Cashflow Forecast Port'!$W$24:$W$24</definedName>
    <definedName name="GOIOCTACT">'[1]Cashflow Forecast Port'!#REF!</definedName>
    <definedName name="GOIOCTBUD">'[1]Cashflow Forecast Port'!$U$24:$U$24</definedName>
    <definedName name="GOISEPACT">'[1]Cashflow Forecast Port'!#REF!</definedName>
    <definedName name="GOISEPBUD">'[1]Cashflow Forecast Port'!$S$24:$S$24</definedName>
    <definedName name="Gold">'[47]SBM Reserve'!$R$2</definedName>
    <definedName name="gold_currency">#REF!</definedName>
    <definedName name="Gold_oz">#REF!</definedName>
    <definedName name="Gold_Price">#REF!</definedName>
    <definedName name="goldprice">[70]Input!$B$11</definedName>
    <definedName name="goldusd">#REF!</definedName>
    <definedName name="GOPERATING">#REF!</definedName>
    <definedName name="gor_vodosnab_letom">[71]Горячее_водоснабжение_лет!$E$29</definedName>
    <definedName name="gor_vodosnab_sim">[71]Горячее_водоснабжение_зим!$F$103</definedName>
    <definedName name="GPDIPD00">'[72]Reference #''s'!#REF!</definedName>
    <definedName name="GPrice">[47]Parameters!$D$32</definedName>
    <definedName name="gr_2">[32]Проект2002!#REF!</definedName>
    <definedName name="gr_3">[32]Проект2002!#REF!</definedName>
    <definedName name="gravY">[10]PDC_Worksheet!$E$419</definedName>
    <definedName name="GrossSalesKazakhstanKzt">#REF!</definedName>
    <definedName name="GrossSalesKazakhstanKzt000">#REF!</definedName>
    <definedName name="GrossSalesOtherOutsideCustomersKzt">#REF!</definedName>
    <definedName name="GrossSalesRussiaKzt">#REF!</definedName>
    <definedName name="GrossSalesRussiaTraderKzt">#REF!</definedName>
    <definedName name="group_adj">#REF!</definedName>
    <definedName name="group_m">#REF!</definedName>
    <definedName name="GSUP_CALC">#REF!</definedName>
    <definedName name="gt" hidden="1">[73]!header1-1 &amp; "." &amp; MAX(1,COUNTA(INDEX(#REF!,MATCH([73]!header1-1,#REF!,FALSE)):#REF!))</definedName>
    <definedName name="GTeeCopy">[2]SHELL!#REF!</definedName>
    <definedName name="GTEEPASTE">[2]SHELL!#REF!</definedName>
    <definedName name="GVALUE">#REF!</definedName>
    <definedName name="h">#REF!</definedName>
    <definedName name="H_INCOME">#REF!</definedName>
    <definedName name="h4b">[17]SGV_Oz!#REF!</definedName>
    <definedName name="h4c">[17]SGV_Oz!#REF!</definedName>
    <definedName name="h4k">[17]SGV_Oz!#REF!</definedName>
    <definedName name="h4v">[17]SGV_Oz!#REF!</definedName>
    <definedName name="h6b">[17]SGV_Oz!#REF!</definedName>
    <definedName name="h6c">[17]SGV_Oz!#REF!</definedName>
    <definedName name="h7p">[17]SGV_Oz!#REF!</definedName>
    <definedName name="h8p">[17]SGV_Oz!#REF!</definedName>
    <definedName name="hb">[17]SGV_Oz!#REF!</definedName>
    <definedName name="HBALANCE">#REF!</definedName>
    <definedName name="HCAP_INVEST">#REF!</definedName>
    <definedName name="hch">[17]SGV_Oz!#REF!</definedName>
    <definedName name="HEAD">#REF!</definedName>
    <definedName name="HEAD02">#REF!</definedName>
    <definedName name="Header_Area">#REF!</definedName>
    <definedName name="Header_Row">ROW(#REF!)</definedName>
    <definedName name="Header_Row_Back">ROW(#REF!)</definedName>
    <definedName name="header1">IF(COUNTA(#REF!)=0,0,INDEX(#REF!,MATCH(ROW(#REF!),#REF!,TRUE)))+1</definedName>
    <definedName name="Header2" hidden="1">[74]!header1-1 &amp; "." &amp; MAX(1,COUNTA(INDEX(#REF!,MATCH([74]!header1-1,#REF!,FALSE)):#REF!))</definedName>
    <definedName name="HEADTOT">#REF!</definedName>
    <definedName name="HEAT_RATE">#REF!</definedName>
    <definedName name="heatoutput">#REF!</definedName>
    <definedName name="heatrates">#REF!</definedName>
    <definedName name="Hedge_Profit">#REF!</definedName>
    <definedName name="HFINANCE">#REF!</definedName>
    <definedName name="HFREE_CASH">#REF!</definedName>
    <definedName name="hh" hidden="1">{"Valuation",#N/A,TRUE,"Valuation Summary";"Financial Statements",#N/A,TRUE,"Results";"Results",#N/A,TRUE,"Results";"Ratios",#N/A,TRUE,"Results";"P2 Summary",#N/A,TRUE,"Results";"Historical data",#N/A,TRUE,"Historical Data";"P1 Inputs",#N/A,TRUE,"Forecast Drivers";"P2 Inputs",#N/A,TRUE,"Forecast Drivers"}</definedName>
    <definedName name="hhhh">#REF!</definedName>
    <definedName name="HHHHHH">'[1]Cashflow Forecast Port'!#REF!</definedName>
    <definedName name="HHHHHHHHHHHHHHHHHHHHHHHHHH">'[1]Cashflow Forecast Port'!#REF!</definedName>
    <definedName name="HIGH_CASE_REDUCTIONS">#REF!</definedName>
    <definedName name="HIGH_CASE_SALES_MIX">#REF!</definedName>
    <definedName name="HILH">[75]!HILH</definedName>
    <definedName name="HIST_ALL">#REF!</definedName>
    <definedName name="HJFHD">'[2]Constr, Op &amp; Fin Assmp'!#REF!</definedName>
    <definedName name="HK_RESULT">#REF!</definedName>
    <definedName name="HNOPLAT">#REF!</definedName>
    <definedName name="hob">[17]SGV_Oz!#REF!</definedName>
    <definedName name="hon">[17]SGV_Oz!#REF!</definedName>
    <definedName name="HOPERATING">#REF!</definedName>
    <definedName name="Hotel_Gok">[26]Input!$G$30</definedName>
    <definedName name="Hotel_Kar">[26]Input!$G$27</definedName>
    <definedName name="Hotel_Ust">[26]Input!$G$26</definedName>
    <definedName name="Hotel_Zhez1">[26]Input!$G$28</definedName>
    <definedName name="hours">#REF!</definedName>
    <definedName name="HoursInDay">[23]Assumption!$E$47:$AV$47</definedName>
    <definedName name="hqwe2" hidden="1">IF(COUNTA([76]KCC!$A$4:$A1048576)=0,0,INDEX([76]KCC!$A$4:$A1048576,MATCH(ROW([76]KCC!$A1048576),[76]KCC!$A$4:$A1048576,TRUE)))+1</definedName>
    <definedName name="HR">'[77]SCR O&amp;M'!#REF!</definedName>
    <definedName name="HRLY">#REF!</definedName>
    <definedName name="HRLY1">#REF!</definedName>
    <definedName name="HRLYa">#REF!</definedName>
    <definedName name="HSUP_CALC">#REF!</definedName>
    <definedName name="hv">[17]SGV_Oz!#REF!</definedName>
    <definedName name="i">#REF!</definedName>
    <definedName name="IC">#REF!</definedName>
    <definedName name="IC_Revenue">#REF!</definedName>
    <definedName name="IDC">[2]Summary!$F$28</definedName>
    <definedName name="igpm_ccc">#REF!</definedName>
    <definedName name="igpm_ecf">#REF!</definedName>
    <definedName name="igpm_ecf1">#REF!</definedName>
    <definedName name="igpm_furnas">#REF!</definedName>
    <definedName name="igpm_sd">#REF!</definedName>
    <definedName name="ii">#REF!</definedName>
    <definedName name="inc">#REF!</definedName>
    <definedName name="INCOME">#N/A</definedName>
    <definedName name="income2">#REF!</definedName>
    <definedName name="IncomeStatement_29">#REF!</definedName>
    <definedName name="IncomeStatement_3">#REF!</definedName>
    <definedName name="IncomeStatement_4">#REF!</definedName>
    <definedName name="INCREASED">#REF!</definedName>
    <definedName name="ind_91_k_tekuch">#REF!</definedName>
    <definedName name="IND_COST">#REF!</definedName>
    <definedName name="IND_ESC">#REF!</definedName>
    <definedName name="ind_montag">#REF!</definedName>
    <definedName name="ind_obor">#REF!</definedName>
    <definedName name="ind_pir">#REF!</definedName>
    <definedName name="ind_proch">#REF!</definedName>
    <definedName name="ind_stroj">#REF!</definedName>
    <definedName name="INDCOSTS">#REF!</definedName>
    <definedName name="index">#REF!</definedName>
    <definedName name="índice">[59]Índices!$B$5:$D$84</definedName>
    <definedName name="indice1">#REF!</definedName>
    <definedName name="indice2">#REF!</definedName>
    <definedName name="indice3">#REF!</definedName>
    <definedName name="indisp">#REF!</definedName>
    <definedName name="INETOTHER">#REF!</definedName>
    <definedName name="INETPPE">#REF!</definedName>
    <definedName name="INFLATION">'[78]Major Maint'!$B$14</definedName>
    <definedName name="INPUT">#REF!</definedName>
    <definedName name="input1">#REF!</definedName>
    <definedName name="input10">#REF!</definedName>
    <definedName name="input11">#REF!</definedName>
    <definedName name="input12">#REF!</definedName>
    <definedName name="input13">#REF!</definedName>
    <definedName name="input14">#REF!</definedName>
    <definedName name="input15">#REF!</definedName>
    <definedName name="input16">#REF!</definedName>
    <definedName name="input17">#REF!</definedName>
    <definedName name="input2">#REF!</definedName>
    <definedName name="input3">#REF!</definedName>
    <definedName name="input4">#REF!</definedName>
    <definedName name="input5">#REF!</definedName>
    <definedName name="input6">#REF!</definedName>
    <definedName name="input7">#REF!</definedName>
    <definedName name="input8">#REF!</definedName>
    <definedName name="input9">#REF!</definedName>
    <definedName name="inputs" hidden="1">{"Inputs 1","Base",FALSE,"INPUTS";"Inputs 2","Base",FALSE,"INPUTS";"Inputs 3","Base",FALSE,"INPUTS";"Inputs 4","Base",FALSE,"INPUTS";"Inputs 5","Base",FALSE,"INPUTS"}</definedName>
    <definedName name="INS_COST">#REF!</definedName>
    <definedName name="Ins_Cost_Esc">'[25]#REF'!$G$28</definedName>
    <definedName name="INS_ESCALATOR">#REF!</definedName>
    <definedName name="inss">#REF!</definedName>
    <definedName name="instrate">#REF!</definedName>
    <definedName name="insulationrate">#REF!</definedName>
    <definedName name="Insurance">'[22]Operating Insurance'!$C$22</definedName>
    <definedName name="INT">#REF!</definedName>
    <definedName name="IntangibleFixedAssetsKzt">[24]Assumption!#REF!</definedName>
    <definedName name="IntEarned">'[2]Cash Flow &amp; Coverages'!$A$19:$IV$19</definedName>
    <definedName name="InterconStudy">'[2]DEVELOPMENT COST'!#REF!</definedName>
    <definedName name="Interest">#N/A</definedName>
    <definedName name="Interest_check">#REF!</definedName>
    <definedName name="Interest_expenses">#REF!</definedName>
    <definedName name="Interest_Income">#REF!</definedName>
    <definedName name="Interest_Rate">#REF!</definedName>
    <definedName name="Interest_rolled_A_calculated">#REF!</definedName>
    <definedName name="Interest_rolled_A_estimated">#REF!</definedName>
    <definedName name="Interest_rolled_B_calculated">#REF!</definedName>
    <definedName name="Interest_rolled_B_estimated">#REF!</definedName>
    <definedName name="InterestAccuredKzt">#REF!</definedName>
    <definedName name="InterestAccuredUSD">#REF!</definedName>
    <definedName name="InterestSen">'[25]#REF'!$A$35:$IV$35</definedName>
    <definedName name="InterestSub">'[25]#REF'!$A$49:$IV$49</definedName>
    <definedName name="InternalAudit">[23]Assumption!$E$263:$AV$263</definedName>
    <definedName name="Intrate">'[25]#REF'!$B$3</definedName>
    <definedName name="intro1">#REF!</definedName>
    <definedName name="INVEST">#REF!</definedName>
    <definedName name="investusd">#REF!</definedName>
    <definedName name="ippoptprice">[2]Inputs!#REF!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39406.4446296296</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EMM">'[25]#REF'!$A$1:$H$2110</definedName>
    <definedName name="IRNTot">'[5]P&amp;L CCI Detail'!$T$213</definedName>
    <definedName name="irr">#REF!</definedName>
    <definedName name="IRTot">'[5]P&amp;L CCI Detail'!$T$177</definedName>
    <definedName name="ISFIRST14">#N/A</definedName>
    <definedName name="IT_maint">[26]Input!$G$12</definedName>
    <definedName name="ITC_RATE">#N/A</definedName>
    <definedName name="item">[79]Статьи!$A$3:$B$55</definedName>
    <definedName name="itemm">[80]Статьи!$A$3:$B$42</definedName>
    <definedName name="ITmaint">#REF!</definedName>
    <definedName name="ITREE">#REF!</definedName>
    <definedName name="IWORKING">#REF!</definedName>
    <definedName name="jan">#REF!</definedName>
    <definedName name="Jan_06">'[81]capex '!#REF!</definedName>
    <definedName name="Janaury_Days">#REF!</definedName>
    <definedName name="JANCFACT">'[1]Cashflow Forecast Port'!$C$71:$C$71</definedName>
    <definedName name="JanL3">#REF!</definedName>
    <definedName name="JanL4">#REF!</definedName>
    <definedName name="JanL5">#REF!</definedName>
    <definedName name="JanNI1">#REF!</definedName>
    <definedName name="JanNI2">#REF!</definedName>
    <definedName name="JanNI3">#REF!</definedName>
    <definedName name="JanNI4">#REF!</definedName>
    <definedName name="JanNI5">#REF!</definedName>
    <definedName name="jcy" hidden="1">{#N/A,#N/A,FALSE,"Aging Summary";#N/A,#N/A,FALSE,"Ratio Analysis";#N/A,#N/A,FALSE,"Test 120 Day Accts";#N/A,#N/A,FALSE,"Tickmarks"}</definedName>
    <definedName name="JulL3">#REF!</definedName>
    <definedName name="JulL4">#REF!</definedName>
    <definedName name="JulL5">#REF!</definedName>
    <definedName name="JulNI1">#REF!</definedName>
    <definedName name="JulNI2">#REF!</definedName>
    <definedName name="JulNI3">#REF!</definedName>
    <definedName name="JulNI4">#REF!</definedName>
    <definedName name="JulNI5">#REF!</definedName>
    <definedName name="July_Days">#REF!</definedName>
    <definedName name="June_Days">#REF!</definedName>
    <definedName name="JunL3">#REF!</definedName>
    <definedName name="JunL4">#REF!</definedName>
    <definedName name="JunL5">#REF!</definedName>
    <definedName name="JunNI1">#REF!</definedName>
    <definedName name="JunNI2">#REF!</definedName>
    <definedName name="JunNI3">#REF!</definedName>
    <definedName name="JunNI4">#REF!</definedName>
    <definedName name="JunNI5">#REF!</definedName>
    <definedName name="k">#REF!</definedName>
    <definedName name="k_allgarage_fuel">[82]const!$E$66</definedName>
    <definedName name="k_break">[82]const!$E$63</definedName>
    <definedName name="K_chu_ekspl">#REF!</definedName>
    <definedName name="K_chu_Kap">#REF!</definedName>
    <definedName name="K_chu_price">#REF!</definedName>
    <definedName name="k_DV">[82]const!$E$43</definedName>
    <definedName name="k_ESN">[82]const!$E$49</definedName>
    <definedName name="k_fond_master">[83]const!$E$46</definedName>
    <definedName name="k_kap_satr">[84]Чувствительность!$C$11</definedName>
    <definedName name="K_poln_seb">[84]Чувствительность!$C$9</definedName>
    <definedName name="k_premiya">[82]const!$E$45</definedName>
    <definedName name="k_proz_1">[85]Чувствительность!$C$12</definedName>
    <definedName name="k_rayon">[82]const!$E$44</definedName>
    <definedName name="k_reserv_otpusk">[82]const!$E$47</definedName>
    <definedName name="k_winter_fuel">[82]const!$E$65</definedName>
    <definedName name="Kaz">[26]Input!$G$33</definedName>
    <definedName name="KazakhstanBDPKzt">#REF!</definedName>
    <definedName name="KazakhstanDaysInMonth">[23]Assumption!$E$50:$AV$50</definedName>
    <definedName name="KazakhstanLoadMW">[23]Assumption!$E$8:$AV$8</definedName>
    <definedName name="KazakhstanLosseskWh">#REF!</definedName>
    <definedName name="KazakhstanLossesPersent">[23]Assumption!$E$88:$AV$88</definedName>
    <definedName name="KazakhstanSaleskWh">#REF!</definedName>
    <definedName name="KazCustomersAverTariffKzt">[23]Assumption!$E$70:$AV$70</definedName>
    <definedName name="KazCustomersBDPPersent">[23]Assumption!$E$82:$AV$82</definedName>
    <definedName name="KazCustomersTariffIncreasePercent">[24]Assumption!#REF!</definedName>
    <definedName name="kcc">#REF!</definedName>
    <definedName name="kcc_currency">#REF!</definedName>
    <definedName name="kccrate">#REF!</definedName>
    <definedName name="kccusd">#REF!</definedName>
    <definedName name="kd">[17]SGV_Oz!#REF!</definedName>
    <definedName name="KDPC_tp">#REF!</definedName>
    <definedName name="keyfirst14">#N/A</definedName>
    <definedName name="keylast14">#N/A</definedName>
    <definedName name="kfn">ROW()-[0]!Header_Row</definedName>
    <definedName name="KintCapRev">'[25]#REF'!$C$15:$V$15</definedName>
    <definedName name="KintFuelCost">'[25]#REF'!T1:XFC1</definedName>
    <definedName name="KintGen">'[25]#REF'!$C$88:$V$88</definedName>
    <definedName name="Kintigh_Fuel_Cost">'[25]#REF'!#REF!</definedName>
    <definedName name="Kintigh_People">'[25]#REF'!$A$76:$IV$76</definedName>
    <definedName name="kjh">[75]!kjh</definedName>
    <definedName name="kl" hidden="1">{#N/A,#N/A,FALSE,"Supuestos";#N/A,#N/A,FALSE,"Totales";#N/A,#N/A,FALSE,"UTE TDF";#N/A,#N/A,FALSE,"C. AUSTRAL";#N/A,#N/A,FALSE,"L. ATRAVESADO";#N/A,#N/A,FALSE,"FERNANDEZ  ORO";#N/A,#N/A,FALSE,"PORTEZUELOS";#N/A,#N/A,FALSE,"25 MM";#N/A,#N/A,FALSE,"SAN ROQUE";#N/A,#N/A,FALSE,"A.  PICHANA"}</definedName>
    <definedName name="KNFeed">[10]PDC_Worksheet!$F$484</definedName>
    <definedName name="KNH2OHi">[10]PDC_Worksheet!$G$417</definedName>
    <definedName name="KNSG">[10]PDC_Worksheet!$G$428</definedName>
    <definedName name="ko">[17]SGV_Oz!#REF!</definedName>
    <definedName name="koeff2">[84]Изменение_оборотных_средств!#REF!</definedName>
    <definedName name="koeff3">[84]Изменение_оборотных_средств!#REF!</definedName>
    <definedName name="koeff4">[13]Sens!$F$88</definedName>
    <definedName name="kpd">#REF!</definedName>
    <definedName name="kr">[17]SGV_Oz!#REF!</definedName>
    <definedName name="kupolfuel2006">[86]Inventory!$F$38</definedName>
    <definedName name="kupolfuel2007">[86]Inventory!$G$38</definedName>
    <definedName name="kupolfuel2008">[86]Inventory!$H$38</definedName>
    <definedName name="kurs_US">#REF!</definedName>
    <definedName name="KVNDKD">#REF!</definedName>
    <definedName name="kzeki_disposal.inp">#REF!</definedName>
    <definedName name="kzt">#REF!</definedName>
    <definedName name="KZT_10M.2006">'[87]X-rates'!$D$9</definedName>
    <definedName name="KZT_30.06.06">'[62]X-rates'!$D$4</definedName>
    <definedName name="KZT_8M2006">'[62]X-rates'!$D$5</definedName>
    <definedName name="KZT_end">'[88]X-rates'!$H$6</definedName>
    <definedName name="Labourrates">'[89]_RISK Correlations'!$C$5:$D$6</definedName>
    <definedName name="LakeSurfaceWaterEvaporationKzt">#REF!</definedName>
    <definedName name="LakeSurfaceWaterEvaporationM3">[23]Assumption!$E$124:$AV$124</definedName>
    <definedName name="Language">#REF!</definedName>
    <definedName name="Last_Row">#N/A</definedName>
    <definedName name="last14">#N/A</definedName>
    <definedName name="last16">#N/A</definedName>
    <definedName name="LawyersServisesKzt">[23]Assumption!$E$261:$AV$261</definedName>
    <definedName name="LCCF">[48]FINANAL!$O$109</definedName>
    <definedName name="LCInt">'[68]Cash Flow &amp; Coverages'!$A$14:$IV$14</definedName>
    <definedName name="Lcoption">'[2]Finance data'!#REF!</definedName>
    <definedName name="LEAD2">'[90]Sum Statement'!$AF$1:$AS$67</definedName>
    <definedName name="LEADa">'[91]Project Proforma'!#REF!</definedName>
    <definedName name="Leadadgw">'[92]Sum Statement'!$G$1:$N$50</definedName>
    <definedName name="LEADB">'[90]Sum Statement'!$S$1:$AE$67</definedName>
    <definedName name="LEADda">'[90]Sum Statement'!$S$1:$AE$67</definedName>
    <definedName name="LEADTAX">'[90]Sum Statement'!$A$1:$R$69</definedName>
    <definedName name="LECP6">#REF!</definedName>
    <definedName name="LECPW12">#REF!</definedName>
    <definedName name="LECPW6">#REF!</definedName>
    <definedName name="LECW6">#REF!</definedName>
    <definedName name="leverage">[2]Inputs!#REF!</definedName>
    <definedName name="levtariff">#REF!</definedName>
    <definedName name="LIAB_PEN">#REF!</definedName>
    <definedName name="Libor_Rate_12">#REF!</definedName>
    <definedName name="Libor_Rate_3">#REF!</definedName>
    <definedName name="Libor_Rate_6">#REF!</definedName>
    <definedName name="LIGHT">#REF!</definedName>
    <definedName name="lightftgs_poweroutlets">#REF!</definedName>
    <definedName name="lightsmlpowercable">#REF!</definedName>
    <definedName name="Lime_Price_Esc">'[25]#REF'!$G$23</definedName>
    <definedName name="Lime_Transp_Esc">'[25]#REF'!$G$24</definedName>
    <definedName name="LimeConsumptionPerTonOfWaterKg">[23]Assumption!$E$133:$AV$133</definedName>
    <definedName name="LimePricePerTonKzt">[23]Assumption!$E$139:$AV$139</definedName>
    <definedName name="LINE_ITEMS">[49]Details!$A$9:$A$91</definedName>
    <definedName name="Line_Tag">#REF!</definedName>
    <definedName name="LINELOSS">#N/A</definedName>
    <definedName name="linos">[10]PDC_Worksheet!$F$551</definedName>
    <definedName name="list">#REF!</definedName>
    <definedName name="list2">#REF!</definedName>
    <definedName name="lkj">[75]!lkj</definedName>
    <definedName name="LoadOn1UnitMW">[23]Assumption!$E$17:$AV$17</definedName>
    <definedName name="LoadOn2UnitMW">[23]Assumption!$E$18:$AV$18</definedName>
    <definedName name="LoadOn3UnitMW">[23]Assumption!$E$19:$AV$19</definedName>
    <definedName name="LoadOn4UnitMW">[23]Assumption!$E$20:$AV$20</definedName>
    <definedName name="LoadOn5UnitMW">[23]Assumption!$E$21:$AV$21</definedName>
    <definedName name="Loan_Amount">#REF!</definedName>
    <definedName name="Loan_Not_Paid">#N/A</definedName>
    <definedName name="Loan_Start">#REF!</definedName>
    <definedName name="Loan_Years">#REF!</definedName>
    <definedName name="loanA">[2]Inputs!#REF!</definedName>
    <definedName name="loanB">[2]Inputs!#REF!</definedName>
    <definedName name="LoanTable">#REF!</definedName>
    <definedName name="LOC">#REF!</definedName>
    <definedName name="LocalBankInterestAmountKzt">#REF!</definedName>
    <definedName name="LocalBanksInterestKzt">#REF!</definedName>
    <definedName name="Long_term_debts_to_affiliates">#REF!</definedName>
    <definedName name="Loss">#REF!</definedName>
    <definedName name="LOW_CASE_REDUCTIONS">#REF!</definedName>
    <definedName name="LOW_CASE_SALES_MIX">#REF!</definedName>
    <definedName name="m">'[93]Анализ закл. работ'!$C$195</definedName>
    <definedName name="MAAPRCAP">'[1]Cashflow Forecast Port'!#REF!</definedName>
    <definedName name="MAAPRCO">'[1]Cashflow Forecast Port'!#REF!</definedName>
    <definedName name="MAAPRCOAL">'[1]Cashflow Forecast Port'!#REF!</definedName>
    <definedName name="MAAPRDA">'[1]Cashflow Forecast Port'!$I$43:$I$43</definedName>
    <definedName name="MAAPRDEP">'[1]Cashflow Forecast Port'!$I$59:$I$59</definedName>
    <definedName name="MAAPREOS">'[1]Cashflow Forecast Port'!#REF!</definedName>
    <definedName name="MAAPREQ">'[1]Cashflow Forecast Port'!$I$53:$I$53</definedName>
    <definedName name="MAAPRIAT">'[1]Cashflow Forecast Port'!$I$48:$I$48</definedName>
    <definedName name="MAAPRIBIT">'[1]Cashflow Forecast Port'!$I$47:$I$47</definedName>
    <definedName name="MAAPRINT">'[1]Cashflow Forecast Port'!$I$44:$I$44</definedName>
    <definedName name="MAAPRISN">'[1]Cashflow Forecast Port'!$I$54:$I$54</definedName>
    <definedName name="MAAPRNETCONT">'[1]Cashflow Forecast Port'!$I$67:$I$67</definedName>
    <definedName name="MAAPRSTEAM">'[1]Cashflow Forecast Port'!#REF!</definedName>
    <definedName name="MAAPRTAX">'[1]Cashflow Forecast Port'!$I$65:$I$65</definedName>
    <definedName name="MAAPRTO">'[1]Cashflow Forecast Port'!$I$45:$I$45</definedName>
    <definedName name="MAAPRWHEEL">'[1]Cashflow Forecast Port'!#REF!</definedName>
    <definedName name="MAAUGCAP">'[1]Cashflow Forecast Port'!#REF!</definedName>
    <definedName name="MAAUGCO">'[1]Cashflow Forecast Port'!#REF!</definedName>
    <definedName name="MAAUGCOAL">'[1]Cashflow Forecast Port'!#REF!</definedName>
    <definedName name="MAAUGDA">'[1]Cashflow Forecast Port'!$Q$43:$Q$43</definedName>
    <definedName name="MAAUGDEP">'[1]Cashflow Forecast Port'!$Q$59:$Q$59</definedName>
    <definedName name="MAAUGEOS">'[1]Cashflow Forecast Port'!#REF!</definedName>
    <definedName name="MAAUGEQ">'[1]Cashflow Forecast Port'!$Q$53:$Q$53</definedName>
    <definedName name="MAAUGIAT">'[1]Cashflow Forecast Port'!$Q$48:$Q$48</definedName>
    <definedName name="MAAUGIBIT">'[1]Cashflow Forecast Port'!$Q$47:$Q$47</definedName>
    <definedName name="MAAUGINT">'[1]Cashflow Forecast Port'!$Q$44:$Q$44</definedName>
    <definedName name="MAAUGISN">'[1]Cashflow Forecast Port'!$Q$54:$Q$54</definedName>
    <definedName name="MAAUGNETCONT">'[1]Cashflow Forecast Port'!$Q$67:$Q$67</definedName>
    <definedName name="MAAUGSTEAM">'[1]Cashflow Forecast Port'!#REF!</definedName>
    <definedName name="MAAUGTAX">'[1]Cashflow Forecast Port'!$Q$65:$Q$65</definedName>
    <definedName name="MAAUGTO">'[1]Cashflow Forecast Port'!$Q$45:$Q$45</definedName>
    <definedName name="MAAUGWHEEL">'[1]Cashflow Forecast Port'!#REF!</definedName>
    <definedName name="MAAUTIAT">'[1]Cashflow Forecast Port'!$Q$48:$Q$48</definedName>
    <definedName name="MACROS">#REF!</definedName>
    <definedName name="MACRS">[2]MACRS!$A$5:$C$34</definedName>
    <definedName name="MADECCAP">'[1]Cashflow Forecast Port'!#REF!</definedName>
    <definedName name="MADECCO">'[1]Cashflow Forecast Port'!#REF!</definedName>
    <definedName name="MADECCOAL">'[1]Cashflow Forecast Port'!#REF!</definedName>
    <definedName name="MADECDA">'[1]Cashflow Forecast Port'!$Y$43:$Y$43</definedName>
    <definedName name="MADECDEP">'[1]Cashflow Forecast Port'!$Y$59:$Y$59</definedName>
    <definedName name="MADECEOS">'[1]Cashflow Forecast Port'!#REF!</definedName>
    <definedName name="MADECEQ">'[1]Cashflow Forecast Port'!$Y$53:$Y$53</definedName>
    <definedName name="MADECIAT">'[1]Cashflow Forecast Port'!$Y$48:$Y$48</definedName>
    <definedName name="MADECIBIT">'[1]Cashflow Forecast Port'!$Y$47:$Y$47</definedName>
    <definedName name="MADECINT">'[1]Cashflow Forecast Port'!$Y$44:$Y$44</definedName>
    <definedName name="MADECISN">'[1]Cashflow Forecast Port'!$Y$54:$Y$54</definedName>
    <definedName name="MADECNETCONT">'[1]Cashflow Forecast Port'!$Y$67:$Y$67</definedName>
    <definedName name="MADECSTEAM">'[1]Cashflow Forecast Port'!#REF!</definedName>
    <definedName name="MADECTAX">'[1]Cashflow Forecast Port'!$Y$65:$Y$65</definedName>
    <definedName name="MADECTO">'[1]Cashflow Forecast Port'!$Y$45:$Y$45</definedName>
    <definedName name="MADECWHEEL">'[1]Cashflow Forecast Port'!#REF!</definedName>
    <definedName name="MAFEBCAP">'[1]Cashflow Forecast Port'!#REF!</definedName>
    <definedName name="MAFEBCO">'[1]Cashflow Forecast Port'!#REF!</definedName>
    <definedName name="MAFEBCOAL">'[1]Cashflow Forecast Port'!#REF!</definedName>
    <definedName name="MAFEBDA">'[1]Cashflow Forecast Port'!$E$43:$E$43</definedName>
    <definedName name="MAFEBDEP">'[1]Cashflow Forecast Port'!$E$59:$E$59</definedName>
    <definedName name="MAFEBEOS">'[1]Cashflow Forecast Port'!#REF!</definedName>
    <definedName name="MAFEBEQ">'[1]Cashflow Forecast Port'!$E$53:$E$53</definedName>
    <definedName name="MAFEBIAT">'[1]Cashflow Forecast Port'!$E$48:$E$48</definedName>
    <definedName name="MAFEBIBIT">'[1]Cashflow Forecast Port'!$E$47:$E$47</definedName>
    <definedName name="MAFEBINT">'[1]Cashflow Forecast Port'!$E$44:$E$44</definedName>
    <definedName name="MAFEBISN">'[1]Cashflow Forecast Port'!$E$54:$E$54</definedName>
    <definedName name="MAFEBNETCONT">'[1]Cashflow Forecast Port'!$E$67:$E$67</definedName>
    <definedName name="MAFEBSTEAM">'[1]Cashflow Forecast Port'!#REF!</definedName>
    <definedName name="MAFEBTAX">'[1]Cashflow Forecast Port'!$E$65:$E$65</definedName>
    <definedName name="MAFEBTO">'[1]Cashflow Forecast Port'!$E$45:$E$45</definedName>
    <definedName name="MAFEBWHEEL">'[1]Cashflow Forecast Port'!#REF!</definedName>
    <definedName name="MAGADMINDET">#REF!</definedName>
    <definedName name="MAGADMINDET1">#REF!</definedName>
    <definedName name="MAGADMINDETa">#REF!</definedName>
    <definedName name="MAGADMINSUM">#REF!</definedName>
    <definedName name="MAGADMINSUM1">#REF!</definedName>
    <definedName name="MAGADMINSUMa">#REF!</definedName>
    <definedName name="MAGWAPR">'[1]Cashflow Forecast Port'!$I$49:$I$49</definedName>
    <definedName name="MAGWAUG">'[1]Cashflow Forecast Port'!$Q$49:$Q$49</definedName>
    <definedName name="MAGWFEB">'[1]Cashflow Forecast Port'!$E$49:$E$49</definedName>
    <definedName name="MAGWJAN">'[1]Cashflow Forecast Port'!$C$49:$C$49</definedName>
    <definedName name="MAGWJUL">'[1]Cashflow Forecast Port'!$O$49:$O$49</definedName>
    <definedName name="MAGWJUN">'[1]Cashflow Forecast Port'!$M$49:$M$49</definedName>
    <definedName name="MAGWMAR">'[1]Cashflow Forecast Port'!$G$49:$G$49</definedName>
    <definedName name="MAGWMAY">'[1]Cashflow Forecast Port'!$K$49:$K$49</definedName>
    <definedName name="MAIBITJUL">'[1]Cashflow Forecast Port'!$O$47:$O$47</definedName>
    <definedName name="MAIBITJUN">'[1]Cashflow Forecast Port'!$M$47:$M$47</definedName>
    <definedName name="MAIBITMAY">'[1]Cashflow Forecast Port'!$K$47:$K$47</definedName>
    <definedName name="MaikCoalConsumpKzt">#REF!</definedName>
    <definedName name="MaikCoalConsumpTons">#REF!</definedName>
    <definedName name="MaikCoalPaymentInclVATzt">#REF!</definedName>
    <definedName name="MaikCoalPriceKztPerTon">[23]Assumption!$E$99:$AV$99</definedName>
    <definedName name="MaikCoalPurchaseInclVATKzt">#REF!</definedName>
    <definedName name="MaikCoalPurchaseKzt">#REF!</definedName>
    <definedName name="MaikCoalPurchaseTons">#REF!</definedName>
    <definedName name="MaikCoalRailWaysTariffKztPerTon">[23]Assumption!$E$111:$AV$111</definedName>
    <definedName name="MaikCoalTransportationKzt">#REF!</definedName>
    <definedName name="MaikPortionOn1UnitPercent">#REF!</definedName>
    <definedName name="MaikPortionOn2UnitPercent">#REF!</definedName>
    <definedName name="MaikPortionOn3UnitPercent">#REF!</definedName>
    <definedName name="MaikPortionOn4UnitPercent">#REF!</definedName>
    <definedName name="MaikСoal_Portion1UnitPercent">#REF!</definedName>
    <definedName name="MaikСoal_Portion2UnitPercent">#REF!</definedName>
    <definedName name="MaikСoal_Portion3UnitPercent">#REF!</definedName>
    <definedName name="MaikСoalPortion1UnitPercent">#REF!</definedName>
    <definedName name="MaikСoalPortion2UnitPercent">#REF!</definedName>
    <definedName name="MaikСoalPortion3UnitPercent">#REF!</definedName>
    <definedName name="MAIN">#REF!</definedName>
    <definedName name="MAINT_COST">#REF!</definedName>
    <definedName name="MAINT_ESC">#REF!</definedName>
    <definedName name="maintcodes">'[36]Repair 2009'!$G$506:$H$517</definedName>
    <definedName name="MAINTDEPR">#REF!</definedName>
    <definedName name="MAINTDEPRLEFT">#REF!</definedName>
    <definedName name="MAINTDEPRTOP">#REF!</definedName>
    <definedName name="MAINTGEN">#REF!</definedName>
    <definedName name="MAINTGEN1">#REF!</definedName>
    <definedName name="MAINTGENa">#REF!</definedName>
    <definedName name="maintpit">[43]Master!#REF!</definedName>
    <definedName name="MAINTSUM">#REF!</definedName>
    <definedName name="MAINTSUM1">#REF!</definedName>
    <definedName name="MAINTSUMa">#REF!</definedName>
    <definedName name="MAINTSUMDET">#REF!</definedName>
    <definedName name="MAINTSUMDET1">#REF!</definedName>
    <definedName name="MAINTSUMDETa">#REF!</definedName>
    <definedName name="maintug">[43]Master!#REF!</definedName>
    <definedName name="MAISNAPR">'[1]Cashflow Forecast Port'!$I$51:$I$51</definedName>
    <definedName name="MAISNFEB">'[1]Cashflow Forecast Port'!$E$51:$E$51</definedName>
    <definedName name="MAISNJAN">'[1]Cashflow Forecast Port'!$C$51:$C$51</definedName>
    <definedName name="MAISNJUL">'[1]Cashflow Forecast Port'!$O$51:$O$51</definedName>
    <definedName name="MAISNJUN">'[1]Cashflow Forecast Port'!$M$51:$M$51</definedName>
    <definedName name="MAISNMAR">'[1]Cashflow Forecast Port'!$G$51:$G$51</definedName>
    <definedName name="MAISNMAY">'[1]Cashflow Forecast Port'!$K$51:$K$51</definedName>
    <definedName name="MAJANCAP">'[1]Cashflow Forecast Port'!#REF!</definedName>
    <definedName name="MAJANCO">'[1]Cashflow Forecast Port'!#REF!</definedName>
    <definedName name="MAJANCOAL">'[1]Cashflow Forecast Port'!#REF!</definedName>
    <definedName name="MAJANDA">'[1]Cashflow Forecast Port'!$C$43:$C$43</definedName>
    <definedName name="MAJANDEP">'[1]Cashflow Forecast Port'!$C$59:$C$59</definedName>
    <definedName name="MAJANEOS">'[1]Cashflow Forecast Port'!#REF!</definedName>
    <definedName name="MAJANEQ">'[1]Cashflow Forecast Port'!$C$53:$C$53</definedName>
    <definedName name="MAJANIAT">'[1]Cashflow Forecast Port'!$C$48:$C$48</definedName>
    <definedName name="MAJANIBIT">'[1]Cashflow Forecast Port'!$C$47:$C$47</definedName>
    <definedName name="MAJANINT">'[1]Cashflow Forecast Port'!$C$44:$C$44</definedName>
    <definedName name="MAJANISN">'[1]Cashflow Forecast Port'!$C$54:$C$54</definedName>
    <definedName name="MAJANNETCONT">'[1]Cashflow Forecast Port'!$C$67:$C$67</definedName>
    <definedName name="MAJANSTEAM">'[1]Cashflow Forecast Port'!#REF!</definedName>
    <definedName name="MAJANTAX">'[1]Cashflow Forecast Port'!$C$65:$C$65</definedName>
    <definedName name="MAJANTO">'[1]Cashflow Forecast Port'!$C$45:$C$45</definedName>
    <definedName name="MAJANWHEEL">'[1]Cashflow Forecast Port'!#REF!</definedName>
    <definedName name="MAJULCAP">'[1]Cashflow Forecast Port'!#REF!</definedName>
    <definedName name="MAJULCO">'[1]Cashflow Forecast Port'!#REF!</definedName>
    <definedName name="MAJULCOAL">'[1]Cashflow Forecast Port'!#REF!</definedName>
    <definedName name="MAJULDA">'[1]Cashflow Forecast Port'!$O$43:$O$43</definedName>
    <definedName name="MAJULDEP">'[1]Cashflow Forecast Port'!$O$59:$O$59</definedName>
    <definedName name="MAJULEOS">'[1]Cashflow Forecast Port'!#REF!</definedName>
    <definedName name="MAJULEQ">'[1]Cashflow Forecast Port'!$O$53:$O$53</definedName>
    <definedName name="MAJULIAT">'[1]Cashflow Forecast Port'!$O$48:$O$48</definedName>
    <definedName name="MAJULINT">'[1]Cashflow Forecast Port'!$O$44:$O$44</definedName>
    <definedName name="MAJULISN">'[1]Cashflow Forecast Port'!$O$54:$O$54</definedName>
    <definedName name="MAJULNETCONT">'[1]Cashflow Forecast Port'!$O$67:$O$67</definedName>
    <definedName name="MAJULSTEAM">'[1]Cashflow Forecast Port'!#REF!</definedName>
    <definedName name="MAJULTAX">'[1]Cashflow Forecast Port'!$O$65:$O$65</definedName>
    <definedName name="MAJULTO">'[1]Cashflow Forecast Port'!$O$45:$O$45</definedName>
    <definedName name="MAJULWHEEL">'[1]Cashflow Forecast Port'!#REF!</definedName>
    <definedName name="MAJUNCAP">'[1]Cashflow Forecast Port'!#REF!</definedName>
    <definedName name="MAJUNCO">'[1]Cashflow Forecast Port'!#REF!</definedName>
    <definedName name="MAJUNCOAL">'[1]Cashflow Forecast Port'!#REF!</definedName>
    <definedName name="MAJUNDA">'[1]Cashflow Forecast Port'!$M$43:$M$43</definedName>
    <definedName name="MAJUNDEP">'[1]Cashflow Forecast Port'!$M$59:$M$59</definedName>
    <definedName name="MAJUNEOS">'[1]Cashflow Forecast Port'!#REF!</definedName>
    <definedName name="MAJUNEQ">'[1]Cashflow Forecast Port'!$M$53:$M$53</definedName>
    <definedName name="MAJUNIAT">'[1]Cashflow Forecast Port'!$M$48:$M$48</definedName>
    <definedName name="MAJUNIBIT">'[1]Cashflow Forecast Port'!$M$47:$M$47</definedName>
    <definedName name="MAJUNINT">'[1]Cashflow Forecast Port'!$M$44:$M$44</definedName>
    <definedName name="MAJUNISN">'[1]Cashflow Forecast Port'!$M$54:$M$54</definedName>
    <definedName name="MAJUNNETCONT">'[1]Cashflow Forecast Port'!$M$67:$M$67</definedName>
    <definedName name="MAJUNSTEAM">'[1]Cashflow Forecast Port'!#REF!</definedName>
    <definedName name="MAJUNTAX">'[1]Cashflow Forecast Port'!$M$65:$M$65</definedName>
    <definedName name="MAJUNTO">'[1]Cashflow Forecast Port'!$M$45:$M$45</definedName>
    <definedName name="MAJUNWHEEL">'[1]Cashflow Forecast Port'!#REF!</definedName>
    <definedName name="MAL">#REF!</definedName>
    <definedName name="MAMARCAP">'[1]Cashflow Forecast Port'!#REF!</definedName>
    <definedName name="MAMARCO">'[1]Cashflow Forecast Port'!#REF!</definedName>
    <definedName name="MAMARCOAL">'[1]Cashflow Forecast Port'!#REF!</definedName>
    <definedName name="MAMARDA">'[1]Cashflow Forecast Port'!$G$43:$G$43</definedName>
    <definedName name="MAMARDEP">'[1]Cashflow Forecast Port'!$G$59:$G$59</definedName>
    <definedName name="MAMAREOS">'[1]Cashflow Forecast Port'!#REF!</definedName>
    <definedName name="MAMAREQ">'[1]Cashflow Forecast Port'!$G$53:$G$53</definedName>
    <definedName name="MAMARIAT">'[1]Cashflow Forecast Port'!$G$48:$G$48</definedName>
    <definedName name="MAMARIBIT">'[1]Cashflow Forecast Port'!$G$47:$G$47</definedName>
    <definedName name="MAMARINT">'[1]Cashflow Forecast Port'!$G$44:$G$44</definedName>
    <definedName name="MAMARISN">'[1]Cashflow Forecast Port'!$G$54:$G$54</definedName>
    <definedName name="MAMARNETCONT">'[1]Cashflow Forecast Port'!$G$67:$G$67</definedName>
    <definedName name="MAMARSTEAM">'[1]Cashflow Forecast Port'!#REF!</definedName>
    <definedName name="MAMARTAX">'[1]Cashflow Forecast Port'!$G$65:$G$65</definedName>
    <definedName name="MAMARTO">'[1]Cashflow Forecast Port'!$G$45:$G$45</definedName>
    <definedName name="MAMARWHEEL">'[1]Cashflow Forecast Port'!#REF!</definedName>
    <definedName name="MAMAYCAP">'[1]Cashflow Forecast Port'!#REF!</definedName>
    <definedName name="MAMAYCO">'[1]Cashflow Forecast Port'!#REF!</definedName>
    <definedName name="MAMAYCOAL">'[1]Cashflow Forecast Port'!#REF!</definedName>
    <definedName name="MAMAYDA">'[1]Cashflow Forecast Port'!$K$43:$K$43</definedName>
    <definedName name="MAMAYDEP">'[1]Cashflow Forecast Port'!$K$59:$K$59</definedName>
    <definedName name="MAMAYEOS">'[1]Cashflow Forecast Port'!#REF!</definedName>
    <definedName name="MAMAYEQ">'[1]Cashflow Forecast Port'!$K$53:$K$53</definedName>
    <definedName name="MAMAYIAT">'[1]Cashflow Forecast Port'!$K$48:$K$48</definedName>
    <definedName name="MAMAYIBIT">'[1]Cashflow Forecast Port'!$K$47:$K$47</definedName>
    <definedName name="MAMAYINT">'[1]Cashflow Forecast Port'!$K$44:$K$44</definedName>
    <definedName name="MAMAYISN">'[1]Cashflow Forecast Port'!$K$54:$K$54</definedName>
    <definedName name="MAMAYNETCONT">'[1]Cashflow Forecast Port'!$K$67:$K$67</definedName>
    <definedName name="MAMAYSTEAM">'[1]Cashflow Forecast Port'!#REF!</definedName>
    <definedName name="MAMAYTAX">'[1]Cashflow Forecast Port'!$K$65:$K$65</definedName>
    <definedName name="MAMAYTO">'[1]Cashflow Forecast Port'!$K$45:$K$45</definedName>
    <definedName name="MAMAYWHEEL">'[1]Cashflow Forecast Port'!#REF!</definedName>
    <definedName name="MAMIAPR">'[1]Cashflow Forecast Port'!$I$61:$I$61</definedName>
    <definedName name="MAMIAUG">'[1]Cashflow Forecast Port'!$Q$61:$Q$61</definedName>
    <definedName name="MAMIDEC">'[1]Cashflow Forecast Port'!$Y$61:$Y$61</definedName>
    <definedName name="MAMIFEB">'[1]Cashflow Forecast Port'!$E$61:$E$61</definedName>
    <definedName name="MAMIJAN">'[1]Cashflow Forecast Port'!$C$61:$C$61</definedName>
    <definedName name="MAMIJUL">'[1]Cashflow Forecast Port'!$O$61:$O$61</definedName>
    <definedName name="MAMIJUN">'[1]Cashflow Forecast Port'!$M$61:$M$61</definedName>
    <definedName name="MAMIMAR">'[1]Cashflow Forecast Port'!$G$61:$G$61</definedName>
    <definedName name="MAMIMAY">'[1]Cashflow Forecast Port'!$K$61:$K$61</definedName>
    <definedName name="MAMINOV">'[1]Cashflow Forecast Port'!$W$61:$W$61</definedName>
    <definedName name="MAMIOCT">'[1]Cashflow Forecast Port'!$U$61:$U$61</definedName>
    <definedName name="MAMISEP">'[1]Cashflow Forecast Port'!$S$61:$S$61</definedName>
    <definedName name="mankfa">#REF!</definedName>
    <definedName name="MANOVCAP">'[1]Cashflow Forecast Port'!#REF!</definedName>
    <definedName name="MANOVCO">'[1]Cashflow Forecast Port'!#REF!</definedName>
    <definedName name="MANOVCOAL">'[1]Cashflow Forecast Port'!#REF!</definedName>
    <definedName name="MANOVDA">'[1]Cashflow Forecast Port'!$W$43:$W$43</definedName>
    <definedName name="MANOVDEP">'[1]Cashflow Forecast Port'!$W$59:$W$59</definedName>
    <definedName name="MANOVEOS">'[1]Cashflow Forecast Port'!#REF!</definedName>
    <definedName name="MANOVEQ">'[1]Cashflow Forecast Port'!$W$53:$W$53</definedName>
    <definedName name="MANOVIAT">'[1]Cashflow Forecast Port'!$W$48:$W$48</definedName>
    <definedName name="MANOVIBIT">'[1]Cashflow Forecast Port'!$W$47:$W$47</definedName>
    <definedName name="MANOVINT">'[1]Cashflow Forecast Port'!$W$44:$W$44</definedName>
    <definedName name="MANOVISN">'[1]Cashflow Forecast Port'!$W$54:$W$54</definedName>
    <definedName name="MANOVNETCONT">'[1]Cashflow Forecast Port'!$W$67:$W$67</definedName>
    <definedName name="MANOVSTEAM">'[1]Cashflow Forecast Port'!#REF!</definedName>
    <definedName name="MANOVTAX">'[1]Cashflow Forecast Port'!$W$65:$W$65</definedName>
    <definedName name="MANOVTO">'[1]Cashflow Forecast Port'!$W$45:$W$45</definedName>
    <definedName name="MANOVWHEEL">'[1]Cashflow Forecast Port'!#REF!</definedName>
    <definedName name="MANUAL">#REF!</definedName>
    <definedName name="MAOCTCAP">'[1]Cashflow Forecast Port'!#REF!</definedName>
    <definedName name="MAOCTCO">'[1]Cashflow Forecast Port'!#REF!</definedName>
    <definedName name="MAOCTCOAL">'[1]Cashflow Forecast Port'!#REF!</definedName>
    <definedName name="MAOCTDA">'[1]Cashflow Forecast Port'!$U$43:$U$43</definedName>
    <definedName name="MAOCTDEP">'[1]Cashflow Forecast Port'!$U$59:$U$59</definedName>
    <definedName name="MAOCTEOS">'[1]Cashflow Forecast Port'!#REF!</definedName>
    <definedName name="MAOCTEQ">'[1]Cashflow Forecast Port'!$U$53:$U$53</definedName>
    <definedName name="MAOCTIAT">'[1]Cashflow Forecast Port'!$U$48:$U$48</definedName>
    <definedName name="MAOCTIBIT">'[1]Cashflow Forecast Port'!$U$47:$U$47</definedName>
    <definedName name="MAOCTINT">'[1]Cashflow Forecast Port'!$U$44:$U$44</definedName>
    <definedName name="MAOCTISN">'[1]Cashflow Forecast Port'!$U$54:$U$54</definedName>
    <definedName name="MAOCTNETCONT">'[1]Cashflow Forecast Port'!$U$67:$U$67</definedName>
    <definedName name="MAOCTSTEAM">'[1]Cashflow Forecast Port'!#REF!</definedName>
    <definedName name="MAOCTTAX">'[1]Cashflow Forecast Port'!$U$65:$U$65</definedName>
    <definedName name="MAOCTTO">'[1]Cashflow Forecast Port'!$U$45:$U$45</definedName>
    <definedName name="MAOCTWHEEL">'[1]Cashflow Forecast Port'!#REF!</definedName>
    <definedName name="March_Days">#REF!</definedName>
    <definedName name="MARGIN">#REF!</definedName>
    <definedName name="Markers">#REF!</definedName>
    <definedName name="MarL3">#REF!</definedName>
    <definedName name="MarL4">#REF!</definedName>
    <definedName name="MarL5">#REF!</definedName>
    <definedName name="MarNI1">#REF!</definedName>
    <definedName name="MarNI2">#REF!</definedName>
    <definedName name="MarNI3">#REF!</definedName>
    <definedName name="MarNI4">#REF!</definedName>
    <definedName name="MarNI5">#REF!</definedName>
    <definedName name="MASEPCAP">'[1]Cashflow Forecast Port'!#REF!</definedName>
    <definedName name="MASEPCO">'[1]Cashflow Forecast Port'!#REF!</definedName>
    <definedName name="MASEPCOAL">'[1]Cashflow Forecast Port'!#REF!</definedName>
    <definedName name="MASEPDA">'[1]Cashflow Forecast Port'!$S$43:$S$43</definedName>
    <definedName name="MASEPDEP">'[1]Cashflow Forecast Port'!$S$59:$S$59</definedName>
    <definedName name="MASEPEOS">'[1]Cashflow Forecast Port'!#REF!</definedName>
    <definedName name="MASEPEQ">'[1]Cashflow Forecast Port'!$S$53:$S$53</definedName>
    <definedName name="MASEPIAT">'[1]Cashflow Forecast Port'!$S$48:$S$48</definedName>
    <definedName name="MASEPIBIT">'[1]Cashflow Forecast Port'!$S$47:$S$47</definedName>
    <definedName name="MASEPINT">'[1]Cashflow Forecast Port'!$S$44:$S$44</definedName>
    <definedName name="MASEPISN">'[1]Cashflow Forecast Port'!$S$54:$S$54</definedName>
    <definedName name="MASEPNETCONT">'[1]Cashflow Forecast Port'!$S$67:$S$67</definedName>
    <definedName name="MASEPSTEAM">'[1]Cashflow Forecast Port'!#REF!</definedName>
    <definedName name="MASEPTAX">'[1]Cashflow Forecast Port'!$S$65:$S$65</definedName>
    <definedName name="MASEPTO">'[1]Cashflow Forecast Port'!$S$45:$S$45</definedName>
    <definedName name="MASEPWHEEL">'[1]Cashflow Forecast Port'!#REF!</definedName>
    <definedName name="Mass">#REF!</definedName>
    <definedName name="MasterCheck">[51]Check!$G$7</definedName>
    <definedName name="Matriz">#REF!</definedName>
    <definedName name="max">[2]SHELL!$I$140</definedName>
    <definedName name="Max_DSCR">#REF!</definedName>
    <definedName name="maxtariff">#REF!</definedName>
    <definedName name="May_Days">#REF!</definedName>
    <definedName name="MayL3">#REF!</definedName>
    <definedName name="MayL4">#REF!</definedName>
    <definedName name="MayL5">#REF!</definedName>
    <definedName name="MayNI1">#REF!</definedName>
    <definedName name="MayNI2">#REF!</definedName>
    <definedName name="MayNI3">#REF!</definedName>
    <definedName name="MayNI4">#REF!</definedName>
    <definedName name="MayNI5">#REF!</definedName>
    <definedName name="MAYREVBUD">'[1]Cashflow Forecast Port'!#REF!</definedName>
    <definedName name="MazutConsumptionPerStartTon">[23]Assumption!$E$114:$AV$114</definedName>
    <definedName name="MBAPRBANKINT">'[1]Cashflow Forecast Port'!#REF!</definedName>
    <definedName name="MBAPRCAP">'[1]Cashflow Forecast Port'!$I$8:$I$8</definedName>
    <definedName name="MBAPRCO">'[1]Cashflow Forecast Port'!$I$21:$I$21</definedName>
    <definedName name="MBAPRCOAL">'[1]Cashflow Forecast Port'!$I$15:$I$15</definedName>
    <definedName name="MBAPRDA">'[1]Cashflow Forecast Port'!$I$26:$I$26</definedName>
    <definedName name="MBAPRDEP">'[1]Cashflow Forecast Port'!#REF!</definedName>
    <definedName name="MBAPREOS">'[1]Cashflow Forecast Port'!#REF!</definedName>
    <definedName name="MBAPREQ">'[1]Cashflow Forecast Port'!#REF!</definedName>
    <definedName name="MBAPRIAT">'[1]Cashflow Forecast Port'!#REF!</definedName>
    <definedName name="MBAPRIBIT">'[1]Cashflow Forecast Port'!$I$33:$I$33</definedName>
    <definedName name="MBAPRINT">'[1]Cashflow Forecast Port'!$I$31:$I$31</definedName>
    <definedName name="MBAPRNETCONT">'[1]Cashflow Forecast Port'!#REF!</definedName>
    <definedName name="MBAPRSTEAM">'[1]Cashflow Forecast Port'!#REF!</definedName>
    <definedName name="MBAPRTAX">'[1]Cashflow Forecast Port'!#REF!</definedName>
    <definedName name="MBAPRTO">'[1]Cashflow Forecast Port'!$I$20:$I$20</definedName>
    <definedName name="MBAPRWHEEL">'[1]Cashflow Forecast Port'!$I$18:$I$18</definedName>
    <definedName name="MBASE">#REF!</definedName>
    <definedName name="MBAUGBANKINT">'[1]Cashflow Forecast Port'!#REF!</definedName>
    <definedName name="MBAUGCAP">'[1]Cashflow Forecast Port'!$Q$8:$Q$8</definedName>
    <definedName name="MBAUGCO">'[1]Cashflow Forecast Port'!$Q$21:$Q$21</definedName>
    <definedName name="MBAUGCOAL">'[1]Cashflow Forecast Port'!$Q$15:$Q$15</definedName>
    <definedName name="MBAUGDA">'[1]Cashflow Forecast Port'!$Q$26:$Q$26</definedName>
    <definedName name="MBAUGDEP">'[1]Cashflow Forecast Port'!#REF!</definedName>
    <definedName name="MBAUGEOS">'[1]Cashflow Forecast Port'!#REF!</definedName>
    <definedName name="MBAUGEQ">'[1]Cashflow Forecast Port'!#REF!</definedName>
    <definedName name="MBAUGIAT">'[1]Cashflow Forecast Port'!#REF!</definedName>
    <definedName name="MBAUGIBIT">'[1]Cashflow Forecast Port'!$Q$33:$Q$33</definedName>
    <definedName name="MBAUGINT">'[1]Cashflow Forecast Port'!$Q$31:$Q$31</definedName>
    <definedName name="MBAUGNETCONT">'[1]Cashflow Forecast Port'!#REF!</definedName>
    <definedName name="MBAUGSTEAM">'[1]Cashflow Forecast Port'!#REF!</definedName>
    <definedName name="MBAUGTAX">'[1]Cashflow Forecast Port'!#REF!</definedName>
    <definedName name="MBAUGTO">'[1]Cashflow Forecast Port'!$Q$20:$Q$20</definedName>
    <definedName name="MBAUGWHEEL">'[1]Cashflow Forecast Port'!$Q$18:$Q$18</definedName>
    <definedName name="MBDECBANKINT">'[1]Cashflow Forecast Port'!#REF!</definedName>
    <definedName name="MBDECCAP">'[1]Cashflow Forecast Port'!$Y$8:$Y$8</definedName>
    <definedName name="MBDECCO">'[1]Cashflow Forecast Port'!$Y$21:$Y$21</definedName>
    <definedName name="MBDECCOAL">'[1]Cashflow Forecast Port'!$Y$15:$Y$15</definedName>
    <definedName name="MBDECDEP">'[1]Cashflow Forecast Port'!#REF!</definedName>
    <definedName name="MBDECEOS">'[1]Cashflow Forecast Port'!#REF!</definedName>
    <definedName name="MBDECEQ">'[1]Cashflow Forecast Port'!#REF!</definedName>
    <definedName name="MBDECIAT">'[1]Cashflow Forecast Port'!#REF!</definedName>
    <definedName name="MBDECIBIT">'[1]Cashflow Forecast Port'!$Y$33:$Y$33</definedName>
    <definedName name="MBDECINT">'[1]Cashflow Forecast Port'!$Y$31:$Y$31</definedName>
    <definedName name="MBDECNETCONT">'[1]Cashflow Forecast Port'!#REF!</definedName>
    <definedName name="MBDECSTEAM">'[1]Cashflow Forecast Port'!#REF!</definedName>
    <definedName name="MBDECTAX">'[1]Cashflow Forecast Port'!#REF!</definedName>
    <definedName name="MBDECTO">'[1]Cashflow Forecast Port'!$Y$20:$Y$20</definedName>
    <definedName name="MBDECWHEEL">'[1]Cashflow Forecast Port'!$Y$18:$Y$18</definedName>
    <definedName name="MBFEBBANKINT">'[1]Cashflow Forecast Port'!#REF!</definedName>
    <definedName name="MBFEBCAP">'[1]Cashflow Forecast Port'!$E$8:$E$8</definedName>
    <definedName name="MBFEBCO">'[1]Cashflow Forecast Port'!$E$21:$E$21</definedName>
    <definedName name="MBFEBCOAL">'[1]Cashflow Forecast Port'!$E$15:$E$15</definedName>
    <definedName name="MBFEBDA">'[1]Cashflow Forecast Port'!$E$26:$E$26</definedName>
    <definedName name="MBFEBDEP">'[1]Cashflow Forecast Port'!#REF!</definedName>
    <definedName name="MBFEBEOS">'[1]Cashflow Forecast Port'!#REF!</definedName>
    <definedName name="MBFEBEQ">'[1]Cashflow Forecast Port'!#REF!</definedName>
    <definedName name="MBFEBIAT">'[1]Cashflow Forecast Port'!#REF!</definedName>
    <definedName name="MBFEBIBIT">'[1]Cashflow Forecast Port'!$E$33:$E$33</definedName>
    <definedName name="MBFEBINT">'[1]Cashflow Forecast Port'!$E$31:$E$31</definedName>
    <definedName name="MBFEBNETCONT">'[1]Cashflow Forecast Port'!#REF!</definedName>
    <definedName name="MBFEBSTEAM">'[1]Cashflow Forecast Port'!#REF!</definedName>
    <definedName name="MBFEBTAX">'[1]Cashflow Forecast Port'!#REF!</definedName>
    <definedName name="MBFEBTO">'[1]Cashflow Forecast Port'!$E$20:$E$20</definedName>
    <definedName name="MBFEBWHEEL">'[1]Cashflow Forecast Port'!$E$18:$E$18</definedName>
    <definedName name="MBISNAPR">'[1]Cashflow Forecast Port'!#REF!</definedName>
    <definedName name="MBISNAUG">'[1]Cashflow Forecast Port'!#REF!</definedName>
    <definedName name="MBISNDEC">'[1]Cashflow Forecast Port'!#REF!</definedName>
    <definedName name="MBISNFEB">'[1]Cashflow Forecast Port'!#REF!</definedName>
    <definedName name="MBISNJAN">'[1]Cashflow Forecast Port'!#REF!</definedName>
    <definedName name="MBISNJUL">'[1]Cashflow Forecast Port'!#REF!</definedName>
    <definedName name="MBISNJUN">'[1]Cashflow Forecast Port'!#REF!</definedName>
    <definedName name="MBISNMAR">'[1]Cashflow Forecast Port'!#REF!</definedName>
    <definedName name="MBISNMAY">'[1]Cashflow Forecast Port'!#REF!</definedName>
    <definedName name="MBISNNOV">'[1]Cashflow Forecast Port'!#REF!</definedName>
    <definedName name="MBISNOCT">'[1]Cashflow Forecast Port'!#REF!</definedName>
    <definedName name="MBISNSEP">'[1]Cashflow Forecast Port'!#REF!</definedName>
    <definedName name="MBJANBANKINT">'[1]Cashflow Forecast Port'!#REF!</definedName>
    <definedName name="MBJANCAP">'[1]Cashflow Forecast Port'!$C$8:$C$8</definedName>
    <definedName name="MBJANCO">'[1]Cashflow Forecast Port'!$C$21:$C$21</definedName>
    <definedName name="MBJANCOAL">'[1]Cashflow Forecast Port'!$C$15:$C$15</definedName>
    <definedName name="MBJANDA">'[1]Cashflow Forecast Port'!$C$26:$C$26</definedName>
    <definedName name="MBJANDEP">'[1]Cashflow Forecast Port'!#REF!</definedName>
    <definedName name="MBJANEOS">'[1]Cashflow Forecast Port'!#REF!</definedName>
    <definedName name="MBJANEQ">'[1]Cashflow Forecast Port'!#REF!</definedName>
    <definedName name="MBJANIAT">'[1]Cashflow Forecast Port'!#REF!</definedName>
    <definedName name="MBJANIBIT">'[1]Cashflow Forecast Port'!$C$33:$C$33</definedName>
    <definedName name="MBJANINT">'[1]Cashflow Forecast Port'!$C$31:$C$31</definedName>
    <definedName name="MBJANNETCONT">'[1]Cashflow Forecast Port'!#REF!</definedName>
    <definedName name="MBJANSTEAM">'[1]Cashflow Forecast Port'!#REF!</definedName>
    <definedName name="MBJANTAX">'[1]Cashflow Forecast Port'!#REF!</definedName>
    <definedName name="MBJANWHEEL">'[1]Cashflow Forecast Port'!$C$18:$C$18</definedName>
    <definedName name="MBJULBANKINT">'[1]Cashflow Forecast Port'!#REF!</definedName>
    <definedName name="MBJULCAP">'[1]Cashflow Forecast Port'!$O$8:$O$8</definedName>
    <definedName name="MBJULCO">'[1]Cashflow Forecast Port'!$O$21:$O$21</definedName>
    <definedName name="MBJULCOAL">'[1]Cashflow Forecast Port'!$O$15:$O$15</definedName>
    <definedName name="MBJULDA">'[1]Cashflow Forecast Port'!$O$26:$O$26</definedName>
    <definedName name="MBJULDEP">'[1]Cashflow Forecast Port'!#REF!</definedName>
    <definedName name="MBJULEOS">'[1]Cashflow Forecast Port'!#REF!</definedName>
    <definedName name="MBJULEQ">'[1]Cashflow Forecast Port'!#REF!</definedName>
    <definedName name="MBJULIAT">'[1]Cashflow Forecast Port'!#REF!</definedName>
    <definedName name="MBJULIBIT">'[1]Cashflow Forecast Port'!$O$33:$O$33</definedName>
    <definedName name="MBJULINT">'[1]Cashflow Forecast Port'!$O$31:$O$31</definedName>
    <definedName name="MBJULNETCONT">'[1]Cashflow Forecast Port'!#REF!</definedName>
    <definedName name="MBJULSTEAM">'[1]Cashflow Forecast Port'!#REF!</definedName>
    <definedName name="MBJULTAX">'[1]Cashflow Forecast Port'!#REF!</definedName>
    <definedName name="MBJULTO">'[1]Cashflow Forecast Port'!$O$20:$O$20</definedName>
    <definedName name="MBJULWHEEL">'[1]Cashflow Forecast Port'!$O$18:$O$18</definedName>
    <definedName name="MBJUNBANKINT">'[1]Cashflow Forecast Port'!#REF!</definedName>
    <definedName name="MBJUNCAP">'[1]Cashflow Forecast Port'!$M$8:$M$8</definedName>
    <definedName name="MBJUNCO">'[1]Cashflow Forecast Port'!$M$21:$M$21</definedName>
    <definedName name="MBJUNCOAL">'[1]Cashflow Forecast Port'!$M$15:$M$15</definedName>
    <definedName name="MBJUNDA">'[1]Cashflow Forecast Port'!$M$26:$M$26</definedName>
    <definedName name="MBJUNDEP">'[1]Cashflow Forecast Port'!#REF!</definedName>
    <definedName name="MBJUNEOS">'[1]Cashflow Forecast Port'!#REF!</definedName>
    <definedName name="MBJUNEQ">'[1]Cashflow Forecast Port'!#REF!</definedName>
    <definedName name="MBJUNIAT">'[1]Cashflow Forecast Port'!#REF!</definedName>
    <definedName name="MBJUNIBIT">'[1]Cashflow Forecast Port'!$M$33:$M$33</definedName>
    <definedName name="MBJUNINT">'[1]Cashflow Forecast Port'!$M$31:$M$31</definedName>
    <definedName name="MBJUNNETCONT">'[1]Cashflow Forecast Port'!#REF!</definedName>
    <definedName name="MBJUNSTEAM">'[1]Cashflow Forecast Port'!#REF!</definedName>
    <definedName name="MBJUNTAX">'[1]Cashflow Forecast Port'!#REF!</definedName>
    <definedName name="MBJUNTO">'[1]Cashflow Forecast Port'!$M$20:$M$20</definedName>
    <definedName name="MBJUNWHEEL">'[1]Cashflow Forecast Port'!$M$18:$M$18</definedName>
    <definedName name="MBMARBANKINT">'[1]Cashflow Forecast Port'!#REF!</definedName>
    <definedName name="MBMARCAP">'[1]Cashflow Forecast Port'!$G$8:$G$8</definedName>
    <definedName name="MBMARCO">'[1]Cashflow Forecast Port'!$G$21:$G$21</definedName>
    <definedName name="MBMARCOAL">'[1]Cashflow Forecast Port'!$G$15:$G$15</definedName>
    <definedName name="MBMARDA">'[1]Cashflow Forecast Port'!$G$26:$G$26</definedName>
    <definedName name="MBMARDEP">'[1]Cashflow Forecast Port'!#REF!</definedName>
    <definedName name="MBMAREOS">'[1]Cashflow Forecast Port'!#REF!</definedName>
    <definedName name="MBMAREQ">'[1]Cashflow Forecast Port'!#REF!</definedName>
    <definedName name="MBMARIAT">'[1]Cashflow Forecast Port'!#REF!</definedName>
    <definedName name="MBMARIBIT">'[1]Cashflow Forecast Port'!$G$33:$G$33</definedName>
    <definedName name="MBMARINT">'[1]Cashflow Forecast Port'!$G$31:$G$31</definedName>
    <definedName name="MBMARNETCONT">'[1]Cashflow Forecast Port'!#REF!</definedName>
    <definedName name="MBMARSTEAM">'[1]Cashflow Forecast Port'!#REF!</definedName>
    <definedName name="MBMARTAX">'[1]Cashflow Forecast Port'!#REF!</definedName>
    <definedName name="MBMARTO">'[1]Cashflow Forecast Port'!$G$20:$G$20</definedName>
    <definedName name="MBMARWHEEL">'[1]Cashflow Forecast Port'!$G$18:$G$18</definedName>
    <definedName name="MBMAYBANKINT">'[1]Cashflow Forecast Port'!#REF!</definedName>
    <definedName name="MBMAYCAP">'[1]Cashflow Forecast Port'!$K$8:$K$8</definedName>
    <definedName name="MBMAYCO">'[1]Cashflow Forecast Port'!$K$21:$K$21</definedName>
    <definedName name="MBMAYCOAL">'[1]Cashflow Forecast Port'!$K$15:$K$15</definedName>
    <definedName name="MBMAYDA">'[1]Cashflow Forecast Port'!$K$26:$K$26</definedName>
    <definedName name="MBMAYDEP">'[1]Cashflow Forecast Port'!#REF!</definedName>
    <definedName name="MBMAYEOS">'[1]Cashflow Forecast Port'!#REF!</definedName>
    <definedName name="MBMAYEQ">'[1]Cashflow Forecast Port'!#REF!</definedName>
    <definedName name="MBMAYIAT">'[1]Cashflow Forecast Port'!#REF!</definedName>
    <definedName name="MBMAYIBIT">'[1]Cashflow Forecast Port'!$K$33:$K$33</definedName>
    <definedName name="MBMAYINT">'[1]Cashflow Forecast Port'!$K$31:$K$31</definedName>
    <definedName name="MBMAYNETCONT">'[1]Cashflow Forecast Port'!#REF!</definedName>
    <definedName name="MBMAYSTEAM">'[1]Cashflow Forecast Port'!#REF!</definedName>
    <definedName name="MBMAYTAX">'[1]Cashflow Forecast Port'!#REF!</definedName>
    <definedName name="MBMAYTO">'[1]Cashflow Forecast Port'!$K$20:$K$20</definedName>
    <definedName name="MBMAYWHEEL">'[1]Cashflow Forecast Port'!$K$18:$K$18</definedName>
    <definedName name="MBMIAPR">'[1]Cashflow Forecast Port'!#REF!</definedName>
    <definedName name="MBMIAUG">'[1]Cashflow Forecast Port'!#REF!</definedName>
    <definedName name="MBMIDEC">'[1]Cashflow Forecast Port'!#REF!</definedName>
    <definedName name="MBMIFEB">'[1]Cashflow Forecast Port'!#REF!</definedName>
    <definedName name="MBMIJAN">'[1]Cashflow Forecast Port'!#REF!</definedName>
    <definedName name="MBMIJUL">'[1]Cashflow Forecast Port'!#REF!</definedName>
    <definedName name="MBMIJUN">'[1]Cashflow Forecast Port'!#REF!</definedName>
    <definedName name="MBMIMAR">'[1]Cashflow Forecast Port'!#REF!</definedName>
    <definedName name="MBMIMAY">'[1]Cashflow Forecast Port'!#REF!</definedName>
    <definedName name="MBMINOV">'[1]Cashflow Forecast Port'!#REF!</definedName>
    <definedName name="MBMIOCT">'[1]Cashflow Forecast Port'!#REF!</definedName>
    <definedName name="MBMISEP">'[1]Cashflow Forecast Port'!#REF!</definedName>
    <definedName name="MBNOVBANKINT">'[1]Cashflow Forecast Port'!#REF!</definedName>
    <definedName name="MBNOVCAP">'[1]Cashflow Forecast Port'!$W$8:$W$8</definedName>
    <definedName name="MBNOVCO">'[1]Cashflow Forecast Port'!$W$21:$W$21</definedName>
    <definedName name="MBNOVCOAL">'[1]Cashflow Forecast Port'!$W$15:$W$15</definedName>
    <definedName name="MBNOVDA">'[1]Cashflow Forecast Port'!$W$26:$W$26</definedName>
    <definedName name="MBNOVDEP">'[1]Cashflow Forecast Port'!#REF!</definedName>
    <definedName name="MBNOVEOS">'[1]Cashflow Forecast Port'!#REF!</definedName>
    <definedName name="MBNOVEQ">'[1]Cashflow Forecast Port'!#REF!</definedName>
    <definedName name="MBNOVIAT">'[1]Cashflow Forecast Port'!#REF!</definedName>
    <definedName name="MBNOVIBIT">'[1]Cashflow Forecast Port'!$W$33:$W$33</definedName>
    <definedName name="MBNOVINT">'[1]Cashflow Forecast Port'!$W$31:$W$31</definedName>
    <definedName name="MBNOVNETCONT">'[1]Cashflow Forecast Port'!#REF!</definedName>
    <definedName name="MBNOVSTEAM">'[1]Cashflow Forecast Port'!#REF!</definedName>
    <definedName name="MBNOVTAX">'[1]Cashflow Forecast Port'!#REF!</definedName>
    <definedName name="MBNOVTO">'[1]Cashflow Forecast Port'!$W$20:$W$20</definedName>
    <definedName name="MBNOVWHEEL">'[1]Cashflow Forecast Port'!$W$18:$W$18</definedName>
    <definedName name="MBOCTBANKINT">'[1]Cashflow Forecast Port'!#REF!</definedName>
    <definedName name="MBOCTCAP">'[1]Cashflow Forecast Port'!$U$8:$U$8</definedName>
    <definedName name="MBOCTCO">'[1]Cashflow Forecast Port'!$U$21:$U$21</definedName>
    <definedName name="MBOCTCOAL">'[1]Cashflow Forecast Port'!$U$15:$U$15</definedName>
    <definedName name="MBOCTDA">'[1]Cashflow Forecast Port'!$U$26:$U$26</definedName>
    <definedName name="MBOCTDEP">'[1]Cashflow Forecast Port'!#REF!</definedName>
    <definedName name="MBOCTEOS">'[1]Cashflow Forecast Port'!#REF!</definedName>
    <definedName name="MBOCTEQ">'[1]Cashflow Forecast Port'!#REF!</definedName>
    <definedName name="MBOCTIAT">'[1]Cashflow Forecast Port'!#REF!</definedName>
    <definedName name="MBOCTIBIT">'[1]Cashflow Forecast Port'!$U$33:$U$33</definedName>
    <definedName name="MBOCTINT">'[1]Cashflow Forecast Port'!$U$31:$U$31</definedName>
    <definedName name="MBOCTNETCONT">'[1]Cashflow Forecast Port'!#REF!</definedName>
    <definedName name="MBOCTSTEAM">'[1]Cashflow Forecast Port'!#REF!</definedName>
    <definedName name="MBOCTTAX">'[1]Cashflow Forecast Port'!#REF!</definedName>
    <definedName name="MBOCTTO">'[1]Cashflow Forecast Port'!$U$20:$U$20</definedName>
    <definedName name="MBOCTWHEEL">'[1]Cashflow Forecast Port'!#REF!</definedName>
    <definedName name="MBSEPBANKINT">'[1]Cashflow Forecast Port'!#REF!</definedName>
    <definedName name="MBSEPCAP">'[1]Cashflow Forecast Port'!$S$8:$S$8</definedName>
    <definedName name="MBSEPCO">'[1]Cashflow Forecast Port'!$S$21:$S$21</definedName>
    <definedName name="MBSEPCOAL">'[1]Cashflow Forecast Port'!$S$15:$S$15</definedName>
    <definedName name="MBSEPDA">'[1]Cashflow Forecast Port'!$S$26:$S$26</definedName>
    <definedName name="MBSEPDEP">'[1]Cashflow Forecast Port'!#REF!</definedName>
    <definedName name="MBSEPEOS">'[1]Cashflow Forecast Port'!#REF!</definedName>
    <definedName name="MBSEPEQ">'[1]Cashflow Forecast Port'!#REF!</definedName>
    <definedName name="MBSEPIAT">'[1]Cashflow Forecast Port'!#REF!</definedName>
    <definedName name="MBSEPIBIT">'[1]Cashflow Forecast Port'!$S$33:$S$33</definedName>
    <definedName name="MBSEPINT">'[1]Cashflow Forecast Port'!$S$31:$S$31</definedName>
    <definedName name="MBSEPNETCONT">'[1]Cashflow Forecast Port'!#REF!</definedName>
    <definedName name="MBSEPSTEAM">'[1]Cashflow Forecast Port'!#REF!</definedName>
    <definedName name="MBSEPTAX">'[1]Cashflow Forecast Port'!#REF!</definedName>
    <definedName name="MBSEPTO">'[1]Cashflow Forecast Port'!$S$20:$S$20</definedName>
    <definedName name="MBSEPWHEEL">'[1]Cashflow Forecast Port'!$S$18:$S$18</definedName>
    <definedName name="MCASHTAX">#REF!</definedName>
    <definedName name="MCOGS">#REF!</definedName>
    <definedName name="MCONSTANT">#REF!</definedName>
    <definedName name="MCOST_CAP">#REF!</definedName>
    <definedName name="MDATA_FILE">#REF!</definedName>
    <definedName name="MDEPRECIATION">#REF!</definedName>
    <definedName name="Mech_List">#REF!</definedName>
    <definedName name="mercado1">#REF!</definedName>
    <definedName name="mercado10">#REF!</definedName>
    <definedName name="mercado11">#REF!</definedName>
    <definedName name="mercado12">#REF!</definedName>
    <definedName name="mercado2">#REF!</definedName>
    <definedName name="mercado3">#REF!</definedName>
    <definedName name="mercado4">#REF!</definedName>
    <definedName name="mercado5">#REF!</definedName>
    <definedName name="mercado6">#REF!</definedName>
    <definedName name="mercado7">#REF!</definedName>
    <definedName name="mercado8">#REF!</definedName>
    <definedName name="mercado9">#REF!</definedName>
    <definedName name="merchantmw">[2]Inputs!#REF!</definedName>
    <definedName name="merchprice">[2]Inputs!#REF!</definedName>
    <definedName name="mesjac_okup">#REF!</definedName>
    <definedName name="Method">#REF!</definedName>
    <definedName name="MFORECAST">#REF!</definedName>
    <definedName name="MGOTO">#REF!</definedName>
    <definedName name="MGRATIOS">#REF!</definedName>
    <definedName name="MGROWTH">#REF!</definedName>
    <definedName name="MHELP">#REF!</definedName>
    <definedName name="MHIST_RATIOS">#REF!</definedName>
    <definedName name="MHISTORICAL">#REF!</definedName>
    <definedName name="mil">[1]Assumptions!#REF!</definedName>
    <definedName name="MILLCONSTSUM">#REF!</definedName>
    <definedName name="MILLCONSTSUM1">#REF!</definedName>
    <definedName name="MILLCONSTSUMa">#REF!</definedName>
    <definedName name="MILLGEN">#REF!</definedName>
    <definedName name="MILLGEN1">#REF!</definedName>
    <definedName name="MILLGENa">#REF!</definedName>
    <definedName name="Millgengggg">'[94]Mine Gen'!$A$1:$R$157</definedName>
    <definedName name="MILLMAINT">#REF!</definedName>
    <definedName name="MILLMAINT1">#REF!</definedName>
    <definedName name="MILLMAINTa">#REF!</definedName>
    <definedName name="millot">[43]Master!$F$30:$F$32</definedName>
    <definedName name="millot2">[43]Master!$F$22</definedName>
    <definedName name="MILLPROD">#REF!</definedName>
    <definedName name="MILLPROD1">#REF!</definedName>
    <definedName name="MILLPRODa">#REF!</definedName>
    <definedName name="MILLSUM">#REF!</definedName>
    <definedName name="MILLSUM1">#REF!</definedName>
    <definedName name="MILLSUMa">#REF!</definedName>
    <definedName name="MILLTAIL">#REF!</definedName>
    <definedName name="MILLTAIL1">#REF!</definedName>
    <definedName name="MILLTAILa">#REF!</definedName>
    <definedName name="mimtotoct">#REF!</definedName>
    <definedName name="Min_DSCR">#REF!</definedName>
    <definedName name="MINCREASED">#REF!</definedName>
    <definedName name="MINEDEVDET">#REF!</definedName>
    <definedName name="MINEDEVDET1">#REF!</definedName>
    <definedName name="MINEDEVDETa">#REF!</definedName>
    <definedName name="MINEDEVSUM">#REF!</definedName>
    <definedName name="MINEDEVSUM1">#REF!</definedName>
    <definedName name="MINEDEVSUMa">#REF!</definedName>
    <definedName name="MINEEQUIP">#REF!</definedName>
    <definedName name="MINEEQUIP1">#REF!</definedName>
    <definedName name="MINEEQUIPa">#REF!</definedName>
    <definedName name="MINEGEN">#REF!</definedName>
    <definedName name="MINEGEN1">#REF!</definedName>
    <definedName name="MINEGENa">#REF!</definedName>
    <definedName name="MINEHAULAGEDET">#REF!</definedName>
    <definedName name="MINEHAULAGEDET1">#REF!</definedName>
    <definedName name="MINEHAULAGEDETa">#REF!</definedName>
    <definedName name="MINESTOPINGDET">#REF!</definedName>
    <definedName name="MINESTOPINGDET1">#REF!</definedName>
    <definedName name="MINESTOPINGDETa">#REF!</definedName>
    <definedName name="MINETOTHER">#REF!</definedName>
    <definedName name="MINETPPE">#REF!</definedName>
    <definedName name="MINIMUM">#REF!</definedName>
    <definedName name="MINIMUM2">#REF!</definedName>
    <definedName name="MINIT">#REF!</definedName>
    <definedName name="MINPUT">#REF!</definedName>
    <definedName name="MINTENSITY">#REF!</definedName>
    <definedName name="mintitnov">#REF!</definedName>
    <definedName name="mintotapr">#REF!</definedName>
    <definedName name="mintotaug">#REF!</definedName>
    <definedName name="mintotdec">#REF!</definedName>
    <definedName name="mintotfeb">#REF!</definedName>
    <definedName name="mintotjan">#REF!</definedName>
    <definedName name="mintotjul">#REF!</definedName>
    <definedName name="mintotjun">#REF!</definedName>
    <definedName name="mintotmar">#REF!</definedName>
    <definedName name="mintotmay">#REF!</definedName>
    <definedName name="mintotsep">#REF!</definedName>
    <definedName name="mintottot">'[5]P&amp;L CCI Detail'!$T$245</definedName>
    <definedName name="MINVESTMENT">#REF!</definedName>
    <definedName name="MINVESTYEARS">#REF!</definedName>
    <definedName name="Misc_OM_Cost_Esc">'[25]#REF'!$G$30</definedName>
    <definedName name="MIWORKING">#REF!</definedName>
    <definedName name="mkm">#REF!</definedName>
    <definedName name="mkm_currency">#REF!</definedName>
    <definedName name="mkmusd">#REF!</definedName>
    <definedName name="MKT_COMP">#REF!</definedName>
    <definedName name="MKT_DEBT">#REF!</definedName>
    <definedName name="MMAIN">#REF!</definedName>
    <definedName name="MMARGIN">#REF!</definedName>
    <definedName name="MNETPPE">#REF!</definedName>
    <definedName name="MNOPLAT">#REF!</definedName>
    <definedName name="Mobcom">#REF!</definedName>
    <definedName name="ModelStartDate">[51]Assumptions!$E$19</definedName>
    <definedName name="ModelTitle">[51]Assumptions!$D$11</definedName>
    <definedName name="MOGOTO">#REF!</definedName>
    <definedName name="Money1">[84]Изменение_оборотных_средств!#REF!</definedName>
    <definedName name="Money2">[84]Изменение_оборотных_средств!#REF!</definedName>
    <definedName name="MONTH">#REF!</definedName>
    <definedName name="Monthly_Payment">#N/A</definedName>
    <definedName name="MOTHER">#REF!</definedName>
    <definedName name="MOTOR_RATING">#REF!</definedName>
    <definedName name="MOTPOWER">#REF!</definedName>
    <definedName name="MPNTot">'[5]P&amp;L CCI Detail'!$T$233</definedName>
    <definedName name="MPREROIC">#REF!</definedName>
    <definedName name="MPRINT">#REF!</definedName>
    <definedName name="MPTot">'[5]P&amp;L CCI Detail'!$T$189</definedName>
    <definedName name="MROIC">#REF!</definedName>
    <definedName name="MROICYEARS">#REF!</definedName>
    <definedName name="mrot">#REF!</definedName>
    <definedName name="MRTREE">#REF!</definedName>
    <definedName name="MS">#REF!</definedName>
    <definedName name="MSG_A">#REF!</definedName>
    <definedName name="MTREE_INVEST">#REF!</definedName>
    <definedName name="MTURNOVER">#REF!</definedName>
    <definedName name="MVALUE">#REF!</definedName>
    <definedName name="MWACC">#REF!</definedName>
    <definedName name="MWHeFactor">'[72]Reference #''s'!#REF!</definedName>
    <definedName name="MWINDOW">#REF!</definedName>
    <definedName name="MWORKING">#REF!</definedName>
    <definedName name="n">[2]Debt_Mkt_Value!$B$24</definedName>
    <definedName name="n_day_in_period">[82]const!$E$50</definedName>
    <definedName name="n_month">[82]const!$E$51</definedName>
    <definedName name="n_smena">[82]const!$E$41</definedName>
    <definedName name="n_vahta">[82]const!$E$42</definedName>
    <definedName name="NaCN">[10]PDC_Worksheet!$E$119</definedName>
    <definedName name="nal_dobych_drag_met">#REF!</definedName>
    <definedName name="nal_doh_fislic">#REF!</definedName>
    <definedName name="nal_imuch">#REF!</definedName>
    <definedName name="nal_prib">#REF!</definedName>
    <definedName name="Name">#REF!</definedName>
    <definedName name="nApu">[95]Variables!$B$6</definedName>
    <definedName name="NaturalCoalLossesKzt">[23]Calculations!$E$370:$AV$370</definedName>
    <definedName name="NaturalCoalLossesPersent">[23]Assumption!$E$102:$AV$102</definedName>
    <definedName name="NaturalCoalLossesTons">#REF!</definedName>
    <definedName name="NBK">89.57</definedName>
    <definedName name="nCom">[95]Variables!$B$4</definedName>
    <definedName name="nds">#REF!</definedName>
    <definedName name="nds_ne_dlja_vvoda">'[96]Общие начальные данные'!$C$25</definedName>
    <definedName name="NetKazakhstanProductionkWh">#REF!</definedName>
    <definedName name="NetMaximumCapacityMW">[23]KPI!$E$22:$AV$22</definedName>
    <definedName name="NetMonthlyStationProductionkWh">[24]Calculations!#REF!</definedName>
    <definedName name="NetOtherOutsideCustomersProductionkWh">#REF!</definedName>
    <definedName name="Netout">'[77]SCR O&amp;M'!#REF!</definedName>
    <definedName name="NETPPE">#REF!</definedName>
    <definedName name="NetRussiaProductionkWh">#REF!</definedName>
    <definedName name="NetRussiaTraderProductionkWh">#REF!</definedName>
    <definedName name="NetSalesKazakhstanKzt">#REF!</definedName>
    <definedName name="NetSalesOtherOutsideCustomersKzt">#REF!</definedName>
    <definedName name="NetSalesRussiaKzt">#REF!</definedName>
    <definedName name="NetSalesRussiaTraderKzt">#REF!</definedName>
    <definedName name="NetVAT_payable_receivableKztI">#REF!</definedName>
    <definedName name="NetVATPayableReceivableKzt">#REF!</definedName>
    <definedName name="NEW_INVESTMENT">#REF!</definedName>
    <definedName name="NextMonthPaymentKzt">#REF!</definedName>
    <definedName name="nInd">[95]Variables!$B$2</definedName>
    <definedName name="NNOPLAT">#REF!</definedName>
    <definedName name="NoA">#REF!</definedName>
    <definedName name="nOfi">[95]Variables!$B$5</definedName>
    <definedName name="NOMO">#REF!</definedName>
    <definedName name="nompaybk">#REF!</definedName>
    <definedName name="nomTabla">[95]Variables!$A$22</definedName>
    <definedName name="NonIC">'[97]Non IC Input'!$B$4:$P$597</definedName>
    <definedName name="NonOperationalTaxesKzt">#REF!</definedName>
    <definedName name="NonProductionFuelTons">[23]Assumption!$E$196:$AV$196</definedName>
    <definedName name="NoP">#REF!</definedName>
    <definedName name="NOPLAT">#REF!</definedName>
    <definedName name="NOPLATP">#REF!</definedName>
    <definedName name="norma_otchisl_affinag">#REF!</definedName>
    <definedName name="norma_sapasa_oborot_sredstv">#REF!</definedName>
    <definedName name="noted">'[98]Currency _ Location Sheet '!$A$1:$Y$79</definedName>
    <definedName name="NOTICE">#N/A</definedName>
    <definedName name="November_Days">#REF!</definedName>
    <definedName name="NovL3">#REF!</definedName>
    <definedName name="NovL4">#REF!</definedName>
    <definedName name="NovL5">#REF!</definedName>
    <definedName name="NovNI1">#REF!</definedName>
    <definedName name="NovNI2">#REF!</definedName>
    <definedName name="NovNI3">#REF!</definedName>
    <definedName name="NovNI4">#REF!</definedName>
    <definedName name="NovNI5">#REF!</definedName>
    <definedName name="NOZZINT">#REF!</definedName>
    <definedName name="npi">#REF!</definedName>
    <definedName name="npv">#REF!</definedName>
    <definedName name="npv_b">#REF!</definedName>
    <definedName name="npv_doll">#REF!</definedName>
    <definedName name="npvdop">#REF!</definedName>
    <definedName name="nRes">[95]Variables!$B$3</definedName>
    <definedName name="NS">#REF!</definedName>
    <definedName name="NSCAPFACT">#N/A</definedName>
    <definedName name="Number_of_Payments">#REF!</definedName>
    <definedName name="NUMCHECK">AND(ISNUMBER(#REF!),ISNUMBER(#REF!),ISNUMBER(#REF!),ISNUMBER(#REF!))</definedName>
    <definedName name="NUMENTRIES">'[57]Loan Amortization Table'!#REF!</definedName>
    <definedName name="NY_Cap_Tax">'[25]#REF'!$F$99</definedName>
    <definedName name="NY_GR_Tax">'[25]#REF'!$F$100</definedName>
    <definedName name="NY_GR_Tax_sw">'[25]#REF'!$F$101</definedName>
    <definedName name="NY_Tax">'[25]#REF'!$F$98</definedName>
    <definedName name="o">#REF!</definedName>
    <definedName name="O_M_ESC">#N/A</definedName>
    <definedName name="O_M91">#N/A</definedName>
    <definedName name="object">#REF!</definedName>
    <definedName name="Oborot_sredstva">[99]Калькуляция!$B$63</definedName>
    <definedName name="OctL3">#REF!</definedName>
    <definedName name="OctL4">#REF!</definedName>
    <definedName name="OctL5">#REF!</definedName>
    <definedName name="OctNI1">#REF!</definedName>
    <definedName name="OctNI2">#REF!</definedName>
    <definedName name="OctNI3">#REF!</definedName>
    <definedName name="OctNI4">#REF!</definedName>
    <definedName name="OctNI5">#REF!</definedName>
    <definedName name="October_Days">#REF!</definedName>
    <definedName name="OGECOALFORECAST">#N/A</definedName>
    <definedName name="OH">'[22]Corp OH'!$C$12</definedName>
    <definedName name="OLE_LINK1_57">'[100]Перечень связанных сторон'!#REF!</definedName>
    <definedName name="OLE_LINK2_1">#REF!</definedName>
    <definedName name="OM">#REF!</definedName>
    <definedName name="OM_Table2.1">#REF!</definedName>
    <definedName name="OM_Table2.2">#REF!</definedName>
    <definedName name="OM_Table2.3">#REF!</definedName>
    <definedName name="oo">[82]const!#REF!</definedName>
    <definedName name="OP_SYS">#REF!</definedName>
    <definedName name="Op_year">'[25]#REF'!$A$2:$IV$2</definedName>
    <definedName name="opbs">[36]BSUSD!$B$7:$D$108</definedName>
    <definedName name="OPCAPFACT">#N/A</definedName>
    <definedName name="OpCash_2005">'[36]CF$'!$Q$21</definedName>
    <definedName name="opening">#REF!</definedName>
    <definedName name="OperatFixedCostInclVATKxt">#REF!</definedName>
    <definedName name="OperatFixedCostNetVATKxt">#REF!</definedName>
    <definedName name="OPERATING">#REF!</definedName>
    <definedName name="OPERATION_DATE">#REF!</definedName>
    <definedName name="OperationAESpeopleQuantity">[23]Assumption!$E$162:$AV$162</definedName>
    <definedName name="OperationalBonusKzt">[23]Assumption!$E$154:$AV$154</definedName>
    <definedName name="OperationalContractorsQuantity">[24]Assumption!#REF!</definedName>
    <definedName name="OperationalContractorsQuontaty">[24]Assumption!#REF!</definedName>
    <definedName name="OperationalContractorsSalaryKzt">[24]Assumption!#REF!</definedName>
    <definedName name="OperationalContractorsSalaryKztIn">[24]Assumption!#REF!</definedName>
    <definedName name="OperationalFixedAssetsKzt">[24]Assumption!#REF!</definedName>
    <definedName name="OperationalPeopleQuantity">[24]Assumption!#REF!</definedName>
    <definedName name="OperationalPeopleQuontaty">[24]Assumption!#REF!</definedName>
    <definedName name="OperationalPersonTrainingKzt">[24]Assumption!#REF!</definedName>
    <definedName name="OperationalSafetySuppliesKzt">[23]Assumption!$E$205:$AV$205</definedName>
    <definedName name="OperationalSalaryKztPerson">[24]Assumption!#REF!</definedName>
    <definedName name="OperationalSalaryKztPersonIn">[24]Assumption!#REF!</definedName>
    <definedName name="OperationalTaxesKzt">[23]Calculations!$E$343:$AV$343</definedName>
    <definedName name="OperationContactorsPeopleQuantity">[23]Assumption!$E$163:$AV$163</definedName>
    <definedName name="OperationContractorsPeopleSalaryKztPerson">[23]Assumption!$E$152:$AV$152</definedName>
    <definedName name="OperCash">#REF!</definedName>
    <definedName name="OperFormat">#REF!</definedName>
    <definedName name="OperFormat2">#REF!</definedName>
    <definedName name="OperFormat3">#REF!</definedName>
    <definedName name="Operformat4">#REF!</definedName>
    <definedName name="OperFormat5">#REF!</definedName>
    <definedName name="OperFormat6">#REF!</definedName>
    <definedName name="opsyear">#REF!</definedName>
    <definedName name="OpYear">'[2]Plant Operations'!$A$3:$IV$3</definedName>
    <definedName name="OTH1O">#REF!</definedName>
    <definedName name="Other">'[22]Other Contract Services'!$C$17</definedName>
    <definedName name="OTHER_ESC">#REF!</definedName>
    <definedName name="Other_expnese">#REF!</definedName>
    <definedName name="OTHER_REV">#REF!</definedName>
    <definedName name="other2">#REF!</definedName>
    <definedName name="OtherAdminFixedCostKzt">[23]Assumption!$E$255:$AV$255</definedName>
    <definedName name="OtherCoalPurchaseInclVATKzt">#REF!</definedName>
    <definedName name="OtherCoalPurchaseInclVATKztIn">#REF!</definedName>
    <definedName name="othercorp">#REF!</definedName>
    <definedName name="othercorpusd">#REF!</definedName>
    <definedName name="OtherCustomersDaysInMonth">[23]Assumption!$E$53:$AV$53</definedName>
    <definedName name="OtherCustomersLoad">[23]Assumption!$E$11:$AV$11</definedName>
    <definedName name="OtherOperatFixedCostKzt">[23]Assumption!$E$217:$AV$217</definedName>
    <definedName name="OtherOutOfProfitKzt">[23]Assumption!$E$258:$AV$258</definedName>
    <definedName name="OtherOutsideCustomersAverTariffRR">[23]Assumption!$E$79:$AV$79</definedName>
    <definedName name="OtherOutsideCustomersBDPKzt">#REF!</definedName>
    <definedName name="OtherOutsideCustomersBDPPersent">[23]Assumption!$E$85:$AV$85</definedName>
    <definedName name="OtherOutsideCustomersLossesPercent">[24]Assumption!#REF!</definedName>
    <definedName name="OtherOutsideCustomersLossesPersent">[23]Assumption!$E$91:$AV$91</definedName>
    <definedName name="OtherOutsideCustomersSaleskWh">#REF!</definedName>
    <definedName name="OtherServisesKzt">[23]Assumption!$E$269:$AV$269</definedName>
    <definedName name="OtherSupplCoalConsumpKzt">#REF!</definedName>
    <definedName name="OtherSupplCoalConsumpTons">#REF!</definedName>
    <definedName name="OtherSupplCoalPaymInclVATKzt">#REF!</definedName>
    <definedName name="OtherSupplierCoalPriceKztPerTon">[23]Assumption!$E$100:$AV$100</definedName>
    <definedName name="OtherSupplierCoalPurchaseKzt">#REF!</definedName>
    <definedName name="OtherSupplierCoalPurchaseTons">#REF!</definedName>
    <definedName name="OtherSupplierCoalRailWaysTariffKztPerTon">[23]Assumption!$E$112:$AV$112</definedName>
    <definedName name="OtherSupplierCoalTransportationKzt">#REF!</definedName>
    <definedName name="OtherTaxesKzt">[23]Assumption!$E$193:$AV$193</definedName>
    <definedName name="OtherTaxesMunicipalKzt">#REF!</definedName>
    <definedName name="OtherTaxesMunicipalKztIn">#REF!</definedName>
    <definedName name="OtherVariableCostKzt">#REF!</definedName>
    <definedName name="OtherVariableCostNetVatKzt">#REF!</definedName>
    <definedName name="otop">[101]Отопление!$G$173</definedName>
    <definedName name="OutageHR">'[72]Reference #''s'!#REF!</definedName>
    <definedName name="outlevtariff">[2]Outputs!#REF!</definedName>
    <definedName name="outmaxtariff">[2]Outputs!#REF!</definedName>
    <definedName name="outnpv">[2]Outputs!#REF!</definedName>
    <definedName name="output">#REF!</definedName>
    <definedName name="OUTRAS_EMPRESAS">#REF!</definedName>
    <definedName name="OutsideCustomersLosseskWh">#REF!</definedName>
    <definedName name="outyr1tariff">[2]Outputs!#REF!</definedName>
    <definedName name="OverContractEkiCoalPriceKztPerTon">[23]Assumption!$E$98:$AV$98</definedName>
    <definedName name="OverContractEkiCoalRailWaysTariffKztPerTon">[23]Assumption!$E$109:$AV$109</definedName>
    <definedName name="OverContractialCoalPurchaseKzt">#REF!</definedName>
    <definedName name="OverContractialCoalPurchaseTons">#REF!</definedName>
    <definedName name="OverContractialCoalTransportationKzt">#REF!</definedName>
    <definedName name="Overhead_tax_rate">[15]ASSUMPTIONS!#REF!</definedName>
    <definedName name="Overs">#REF!</definedName>
    <definedName name="ownership">[2]Inputs!#REF!</definedName>
    <definedName name="ownership2">[2]Inputs!#REF!</definedName>
    <definedName name="OWNSUMa">[91]Capital!#REF!</definedName>
    <definedName name="oz">'[102]3.3. Inventories'!$D$3</definedName>
    <definedName name="Ozoneremovalrate">'[77]SCR O&amp;M'!#REF!</definedName>
    <definedName name="p">[17]SGV_Oz!#REF!</definedName>
    <definedName name="P_doll_oz">#REF!</definedName>
    <definedName name="P_gold_Rub_kg">#REF!</definedName>
    <definedName name="P_kg_gold">#REF!</definedName>
    <definedName name="P02U2">#REF!</definedName>
    <definedName name="P1b">[17]SGV_Oz!#REF!</definedName>
    <definedName name="P1n">[17]SGV_Oz!#REF!</definedName>
    <definedName name="pag_ccc">#REF!</definedName>
    <definedName name="pag_ecf">#REF!</definedName>
    <definedName name="pag_ecf_sucum">#REF!</definedName>
    <definedName name="pag_furnas">#REF!</definedName>
    <definedName name="pag_furnas1">#REF!</definedName>
    <definedName name="pag_rgr">#REF!</definedName>
    <definedName name="pag_sd">#REF!</definedName>
    <definedName name="pag_sd_retrati">#REF!</definedName>
    <definedName name="PARANAPANEMA">#REF!</definedName>
    <definedName name="passivo2">'[1]BRGAAP '!#REF!</definedName>
    <definedName name="Payment_Date">#N/A</definedName>
    <definedName name="Payment_Number">ROW()-[0]!Header_Row</definedName>
    <definedName name="Payroll">[22]Payroll!$F$31</definedName>
    <definedName name="PB">#REF!</definedName>
    <definedName name="PBASE">#REF!</definedName>
    <definedName name="Pbb">[17]SGV_Oz!#REF!</definedName>
    <definedName name="Pbc">[17]SGV_Oz!#REF!</definedName>
    <definedName name="PCASHTAX">#REF!</definedName>
    <definedName name="PCOGS">#REF!</definedName>
    <definedName name="PCONSTANT">#REF!</definedName>
    <definedName name="PcrushOS">[10]PDC_Worksheet!$H$221</definedName>
    <definedName name="PDEPRECIATION">#REF!</definedName>
    <definedName name="PE">'[2]Finance data'!#REF!</definedName>
    <definedName name="PensionersFinancialAssistanceKzt">[24]Assumption!#REF!</definedName>
    <definedName name="per_sroch_upl">#REF!</definedName>
    <definedName name="PER1O">#REF!</definedName>
    <definedName name="PERC_INADIMP">#REF!</definedName>
    <definedName name="perdata">[2]Inputs!#REF!</definedName>
    <definedName name="PERIOD">[49]Details!$B$7:$EO$7</definedName>
    <definedName name="period_0">#REF!</definedName>
    <definedName name="period_0_var2">#REF!</definedName>
    <definedName name="period_0_var3">#REF!</definedName>
    <definedName name="period_0_var4">#REF!</definedName>
    <definedName name="period_0_var5">#REF!</definedName>
    <definedName name="period_0_vardop">#REF!</definedName>
    <definedName name="period_expluatacii">#REF!</definedName>
    <definedName name="pervyj_god">#REF!</definedName>
    <definedName name="PERYR">#REF!</definedName>
    <definedName name="petro">#REF!</definedName>
    <definedName name="petro_currency">#REF!</definedName>
    <definedName name="petrobv">#REF!</definedName>
    <definedName name="petrobvusd">#REF!</definedName>
    <definedName name="PetrolPriceNetVATKzt">[23]Assumption!$E$200:$AV$200</definedName>
    <definedName name="PetrolPriceSupportKzt">[23]Assumption!$E$202:$AV$202</definedName>
    <definedName name="PetrolStatonQuantatyLitres">[23]Assumption!$E$199:$AV$199</definedName>
    <definedName name="PetrolSupportQuantatyLitres">[23]Assumption!$E$201:$AV$201</definedName>
    <definedName name="petrousd">#REF!</definedName>
    <definedName name="PEVA">#REF!</definedName>
    <definedName name="pf">#REF!</definedName>
    <definedName name="PG11A">'[4]Sch17  Guarantees'!#REF!</definedName>
    <definedName name="PGROWTH">#REF!</definedName>
    <definedName name="PHISTORICAL">#REF!</definedName>
    <definedName name="PI">#REF!</definedName>
    <definedName name="PINCREASED">#REF!</definedName>
    <definedName name="PINETOTHER">#REF!</definedName>
    <definedName name="PINETPPE">#REF!</definedName>
    <definedName name="PINTENSITY">#REF!</definedName>
    <definedName name="PINVESTMENT">#REF!</definedName>
    <definedName name="PINVESTYEARS">#REF!</definedName>
    <definedName name="Pipingrate">#REF!</definedName>
    <definedName name="PipVal">#REF!</definedName>
    <definedName name="PitLife">[47]Parameters!$E$65</definedName>
    <definedName name="pittt">[43]Master!$F$20,[43]Master!$F$23:$F$24</definedName>
    <definedName name="PIWORKING">#REF!</definedName>
    <definedName name="Plant_Area">#REF!</definedName>
    <definedName name="PLANT_CAPACITY">#REF!</definedName>
    <definedName name="Plant_Exp">'[25]#REF'!$A$23:$IV$23</definedName>
    <definedName name="Plant_Rev">'[25]#REF'!$A$18:$IV$18</definedName>
    <definedName name="PlantMargin">'[2]Plant Operations'!$A$63:$IV$63</definedName>
    <definedName name="plc">#REF!</definedName>
    <definedName name="plcusd">#REF!</definedName>
    <definedName name="PMARGIN">#REF!</definedName>
    <definedName name="pmnt">#REF!</definedName>
    <definedName name="PNETPPE">#REF!</definedName>
    <definedName name="PNOPLAT">#REF!</definedName>
    <definedName name="POCF_2005">'[36]CF$'!$Q$48</definedName>
    <definedName name="PopDate">[30]SMSTemp!$B$7</definedName>
    <definedName name="PortableWaterChemicalTreatmentCostPerM3">[23]Assumption!$E$127:$AV$127</definedName>
    <definedName name="PortableWaterKzt">[24]Calculations!#REF!</definedName>
    <definedName name="PortableWaterPer1HourM3">[23]Assumption!$E$126:$AV$126</definedName>
    <definedName name="PortableWoterM3">#REF!</definedName>
    <definedName name="PotableWaterCostKzt">#REF!</definedName>
    <definedName name="POTHER">#REF!</definedName>
    <definedName name="POWER">#REF!</definedName>
    <definedName name="power_currency">#REF!</definedName>
    <definedName name="power_disposal">#REF!</definedName>
    <definedName name="Power_Gland">#REF!</definedName>
    <definedName name="PowerDieselIns">#REF!</definedName>
    <definedName name="PowerDieselOps">#REF!</definedName>
    <definedName name="PowerIns">#REF!</definedName>
    <definedName name="PowerOps">#REF!</definedName>
    <definedName name="PowerPriceForHLPurchaseKzt">#REF!</definedName>
    <definedName name="PowerPurchaseForHLcostkWh">#REF!</definedName>
    <definedName name="PowerPurchaseForHLkWh">#REF!</definedName>
    <definedName name="PowerPurchaseForKazakhstanMW">[23]Assumption!$E$35:$AV$35</definedName>
    <definedName name="PowerPurchaseForOtherOutsideCustomersMW">[23]Assumption!$E$38:$AV$38</definedName>
    <definedName name="PowerPurchaseForRussiaMW">[23]Assumption!$E$36:$AV$36</definedName>
    <definedName name="PowerPurchaseForRussiaTraderMW">[23]Assumption!$E$37:$AV$37</definedName>
    <definedName name="PowerPurchaseTariffFromPOOL">[23]Assumption!$E$60:$AV$60</definedName>
    <definedName name="powerusd">#REF!</definedName>
    <definedName name="PPA_TERM">#REF!</definedName>
    <definedName name="PPA_TERM_DATE">#REF!</definedName>
    <definedName name="PpaHR">[2]SHELL!$E$188</definedName>
    <definedName name="ppp">F_INCOME,F_BALANCE,f_free_cash_flow,f_ratios,f_valuation</definedName>
    <definedName name="pppp">[0]!F_INCOME,[0]!F_BALANCE,[0]!f_free_cash_flow,[0]!f_ratios,[0]!f_valuation</definedName>
    <definedName name="PPREROIC">#REF!</definedName>
    <definedName name="PR_COST">#REF!</definedName>
    <definedName name="PR_ESC">#REF!</definedName>
    <definedName name="pr12crft">#REF!</definedName>
    <definedName name="prange">F_INCOME,F_BALANCE,f_free_cash_flow,f_ratios,f_valuation</definedName>
    <definedName name="prange2">F_INCOME,F_BALANCE,f_free_cash_flow,f_ratios,f_valuation</definedName>
    <definedName name="PRECOM">#REF!</definedName>
    <definedName name="PREPAdr">[103]Assumptions!$G$4</definedName>
    <definedName name="PrepBy">[30]SMSTemp!$B$6</definedName>
    <definedName name="PRERES">#REF!</definedName>
    <definedName name="PREROIC">#REF!</definedName>
    <definedName name="PreviosYearDebtsRecoveryKzt">#REF!</definedName>
    <definedName name="PRICE">#REF!</definedName>
    <definedName name="price_accum132">[82]const!$E$24</definedName>
    <definedName name="price_accum190">[82]const!$E$25</definedName>
    <definedName name="price_accum75">[104]Const!$D$23</definedName>
    <definedName name="price_antifreez">[104]Const!$D$17</definedName>
    <definedName name="price_bit_78221">[104]Const!$D$32</definedName>
    <definedName name="price_bit_dozer350">#REF!</definedName>
    <definedName name="price_bit_EKG5">#REF!</definedName>
    <definedName name="price_bit_EO">[104]Const!$D$31</definedName>
    <definedName name="price_calculated">#REF!</definedName>
    <definedName name="price_compress_oil">[104]Const!$D$11</definedName>
    <definedName name="price_diesel">[82]const!$E$5</definedName>
    <definedName name="price_distopliva">#REF!</definedName>
    <definedName name="price_distopliva_litr">[105]Общая_информация!$F$29</definedName>
    <definedName name="price_drill_bit_imp">[82]const!#REF!</definedName>
    <definedName name="price_drill_bit_rus">[82]const!#REF!</definedName>
    <definedName name="price_drillrod_imp">[104]Const!$D$22</definedName>
    <definedName name="price_drillrod_rus">[104]Const!$D$21</definedName>
    <definedName name="price_eenergy">#REF!</definedName>
    <definedName name="price_electroen">#REF!</definedName>
    <definedName name="price_estimated">#REF!</definedName>
    <definedName name="price_gasoline">[104]Const!$D$6</definedName>
    <definedName name="price_graphit">[104]Const!$D$15</definedName>
    <definedName name="price_hydro_oil">[82]const!$E$10</definedName>
    <definedName name="price_hydro_oil_litr">[105]Общая_информация!$F$37</definedName>
    <definedName name="price_industr_oil">#REF!</definedName>
    <definedName name="price_kerosene">[104]Const!$D$16</definedName>
    <definedName name="price_knife_dozer100">[106]Const!#REF!</definedName>
    <definedName name="price_knife_dozer350">#REF!</definedName>
    <definedName name="price_knife_dozer350.">#REF!</definedName>
    <definedName name="price_litol24">[104]Const!$D$14</definedName>
    <definedName name="price_oil_import">[104]Const!$D$8</definedName>
    <definedName name="price_oil_import_litr">[105]Общая_информация!$F$33</definedName>
    <definedName name="price_oil_rus">[82]const!$E$7</definedName>
    <definedName name="price_oil_rus_litr">[105]Общая_информация!$F$31</definedName>
    <definedName name="price_rollerbit_imp">[104]Const!$D$20</definedName>
    <definedName name="price_rollerbit_rus">[104]Const!$D$19</definedName>
    <definedName name="price_solidol_rub">[105]Общая_информация!$B$39</definedName>
    <definedName name="price_solydol">[82]const!$E$13</definedName>
    <definedName name="price_tire_7540">[82]const!$E$27</definedName>
    <definedName name="price_tire_78221">[104]Const!$D$26</definedName>
    <definedName name="price_tire_kamaz">[82]const!$E$29</definedName>
    <definedName name="price_tire_kraz">[82]const!$E$28</definedName>
    <definedName name="price_trans_oil">[82]const!$E$9</definedName>
    <definedName name="price_trans_oil_litr">[105]Общая_информация!$F$35</definedName>
    <definedName name="pridev">[43]Master!$F$8</definedName>
    <definedName name="pridevtpm">[43]Master!$E$47</definedName>
    <definedName name="Principal">#REF!</definedName>
    <definedName name="Print_Area_MI">#REF!</definedName>
    <definedName name="print_area2">[2]Statements!$A$2:$AZ$156</definedName>
    <definedName name="PRINT_CURR">#REF!</definedName>
    <definedName name="Print_Titles_MI">#REF!,#REF!</definedName>
    <definedName name="PRINT1">#REF!</definedName>
    <definedName name="PRINT10">#REF!</definedName>
    <definedName name="PRINT10T">#REF!</definedName>
    <definedName name="PRINT2">#REF!</definedName>
    <definedName name="PRINT2T">#REF!</definedName>
    <definedName name="PRINT3">#REF!</definedName>
    <definedName name="PRINT3T">#REF!</definedName>
    <definedName name="PRINT4">#REF!</definedName>
    <definedName name="PRINT4T">#REF!</definedName>
    <definedName name="PRINT5">#REF!</definedName>
    <definedName name="PRINT5T">#REF!</definedName>
    <definedName name="PRINT6">#REF!</definedName>
    <definedName name="PRINT6T">#REF!</definedName>
    <definedName name="PRINT7">#REF!</definedName>
    <definedName name="PRINT7T">#REF!</definedName>
    <definedName name="PRINT8">#REF!</definedName>
    <definedName name="PRINT8T">#REF!</definedName>
    <definedName name="PRINT9">#REF!</definedName>
    <definedName name="print99" hidden="1">{#N/A,#N/A,FALSE,"Resid CPRIV";#N/A,#N/A,FALSE,"Comer_CPRIVKsum";#N/A,#N/A,FALSE,"General (2)";#N/A,#N/A,FALSE,"Oficial";#N/A,#N/A,FALSE,"Resumen";#N/A,#N/A,FALSE,"Escenarios"}</definedName>
    <definedName name="PRINT9T">#REF!</definedName>
    <definedName name="PriorMonth">[107]System!$B$3</definedName>
    <definedName name="ProcessSystem">#REF!</definedName>
    <definedName name="PRODSUMa">'[91]Prod Stats'!#REF!</definedName>
    <definedName name="Prof_fee">'[22]Professional Services'!$D$17</definedName>
    <definedName name="ProfessionalServisesKzt">#REF!</definedName>
    <definedName name="prog12">#REF!</definedName>
    <definedName name="PROIC">#REF!</definedName>
    <definedName name="PROICF">#REF!</definedName>
    <definedName name="PROICYEARS">#REF!</definedName>
    <definedName name="project">[84]Изменение_оборотных_средств!#REF!</definedName>
    <definedName name="Project_Title">#REF!</definedName>
    <definedName name="ProjectName">[26]Sheet3!$B$3:$B$11</definedName>
    <definedName name="projectusd">#REF!</definedName>
    <definedName name="projval">[2]Inputs!#REF!</definedName>
    <definedName name="Prop_Tax">[22]Property!$D$44</definedName>
    <definedName name="PropertyTaxKzt">#REF!</definedName>
    <definedName name="PRT_ALL">#REF!</definedName>
    <definedName name="PRT_FACTORS">#REF!</definedName>
    <definedName name="PRT_FINAL">#REF!</definedName>
    <definedName name="PRT_INPUT">#REF!</definedName>
    <definedName name="PRT_OUTPUT">#REF!</definedName>
    <definedName name="PSG_A">#REF!</definedName>
    <definedName name="PTC">#REF!</definedName>
    <definedName name="PTC_2005">'[36]IS$'!$Q$55</definedName>
    <definedName name="PTURNOVER">#REF!</definedName>
    <definedName name="Puerto_Rico_income_tax_rate">[15]ASSUMPTIONS!$D$55</definedName>
    <definedName name="Puerto_Rico_mortgage_tax_switch">[15]SUMMARY!#REF!</definedName>
    <definedName name="Puerto_Rico_withholding_tax_rate">#REF!</definedName>
    <definedName name="PULPSG">#REF!</definedName>
    <definedName name="PURCHASE_DATE">#REF!</definedName>
    <definedName name="PurchaseForKazakhstankWh">#REF!</definedName>
    <definedName name="PurchaseForOutsideCustomerskWh">#REF!</definedName>
    <definedName name="PurchaseForRussiakWh">#REF!</definedName>
    <definedName name="PurchaseForRussiaTraderkWh">#REF!</definedName>
    <definedName name="PurchaseforStationHouseLoadkWh">#REF!</definedName>
    <definedName name="PWORKING">#REF!</definedName>
    <definedName name="PYTB">[108]PYTB!$A$1:$B$835</definedName>
    <definedName name="q">#REF!</definedName>
    <definedName name="q_36">'[109]Cost 99v98'!$S$10</definedName>
    <definedName name="qq">#REF!</definedName>
    <definedName name="qq38q" hidden="1">[14]HOne!$E$86:$E$110</definedName>
    <definedName name="qqq" hidden="1">{#N/A,#N/A,FALSE,"Supuestos";#N/A,#N/A,FALSE,"Totales";#N/A,#N/A,FALSE,"UTE TDF";#N/A,#N/A,FALSE,"C. AUSTRAL";#N/A,#N/A,FALSE,"L. ATRAVESADO";#N/A,#N/A,FALSE,"FERNANDEZ  ORO";#N/A,#N/A,FALSE,"PORTEZUELOS";#N/A,#N/A,FALSE,"25 MM";#N/A,#N/A,FALSE,"SAN ROQUE";#N/A,#N/A,FALSE,"A.  PICHANA"}</definedName>
    <definedName name="Qty_Civil">#REF!</definedName>
    <definedName name="Qty_Steel">#REF!</definedName>
    <definedName name="QUANTITY">#REF!</definedName>
    <definedName name="Query3">#REF!</definedName>
    <definedName name="QW" hidden="1">{#N/A,#N/A,FALSE,"Aging Summary";#N/A,#N/A,FALSE,"Ratio Analysis";#N/A,#N/A,FALSE,"Test 120 Day Accts";#N/A,#N/A,FALSE,"Tickmarks"}</definedName>
    <definedName name="qwe" hidden="1">[14]Calc!$D$38:$D$83</definedName>
    <definedName name="qwer" hidden="1">{#N/A,#N/A,FALSE,"Aging Summary";#N/A,#N/A,FALSE,"Ratio Analysis";#N/A,#N/A,FALSE,"Test 120 Day Accts";#N/A,#N/A,FALSE,"Tickmarks"}</definedName>
    <definedName name="qwerty" hidden="1">{#N/A,#N/A,FALSE,"Aging Summary";#N/A,#N/A,FALSE,"Ratio Analysis";#N/A,#N/A,FALSE,"Test 120 Day Accts";#N/A,#N/A,FALSE,"Tickmarks"}</definedName>
    <definedName name="R_">#REF!</definedName>
    <definedName name="raise">[43]Master!$F$10</definedName>
    <definedName name="raisetpm">[43]Master!$E$49</definedName>
    <definedName name="Random_Book_Value_Totals">[30]SMSTemp!$B$48</definedName>
    <definedName name="Random_Net_Book_Value">[30]SMSTemp!$B$45</definedName>
    <definedName name="Random_Population_Count">[30]SMSTemp!$B$46</definedName>
    <definedName name="Random_Sample_Size">[30]SMSTemp!$B$47</definedName>
    <definedName name="RATE">#REF!</definedName>
    <definedName name="rate_share">[110]Inputs!$G$153</definedName>
    <definedName name="RATES___Unit_Prices">#REF!</definedName>
    <definedName name="rateskidinstallation">#REF!</definedName>
    <definedName name="ratios">#REF!</definedName>
    <definedName name="rbb">[17]SGV_Oz!#REF!</definedName>
    <definedName name="rbn">[17]SGV_Oz!#REF!</definedName>
    <definedName name="RBORDER">#REF!</definedName>
    <definedName name="Rcb">[17]SGV_Oz!#REF!</definedName>
    <definedName name="Rcn">[17]SGV_Oz!#REF!</definedName>
    <definedName name="RECEITA1">#REF!</definedName>
    <definedName name="receita2">#REF!</definedName>
    <definedName name="receita3">#REF!</definedName>
    <definedName name="receita4">#REF!</definedName>
    <definedName name="receita5">#REF!</definedName>
    <definedName name="receita6">#REF!</definedName>
    <definedName name="receita7">#REF!</definedName>
    <definedName name="receita8">#REF!</definedName>
    <definedName name="Receivables_from_affiliates">#REF!</definedName>
    <definedName name="RECONC">'[6]99 cons YTD'!#REF!</definedName>
    <definedName name="refinery">[43]Master!$C$51</definedName>
    <definedName name="RefreshArea">#REF!</definedName>
    <definedName name="Renato">#REF!</definedName>
    <definedName name="reneg_furnas1">#REF!</definedName>
    <definedName name="reneg_furnas2">#REF!</definedName>
    <definedName name="Repair">#REF!</definedName>
    <definedName name="repairclass">#REF!</definedName>
    <definedName name="RepairCostPerMonthKzt">#REF!</definedName>
    <definedName name="Repayment_Flag">[2]SHELL!#REF!</definedName>
    <definedName name="RepExp">#REF!</definedName>
    <definedName name="RepMonth">[107]System!$B$2</definedName>
    <definedName name="Repomo99" hidden="1">{#N/A,#N/A,FALSE,"Aging Summary";#N/A,#N/A,FALSE,"Ratio Analysis";#N/A,#N/A,FALSE,"Test 120 Day Accts";#N/A,#N/A,FALSE,"Tickmarks"}</definedName>
    <definedName name="report99" hidden="1">{"Rep 1",#N/A,FALSE,"Reports";"Rep 2",#N/A,FALSE,"Reports";"Rep 3",#N/A,FALSE,"Reports";"Rep 4",#N/A,FALSE,"Reports"}</definedName>
    <definedName name="Req">#REF!</definedName>
    <definedName name="RESINTRATE">#N/A</definedName>
    <definedName name="REST">'[1]Cashflow Forecast Port'!$BV$22:$BV$22</definedName>
    <definedName name="RESULTS">#REF!</definedName>
    <definedName name="rett">[111]Статьи!$A$3:$B$55</definedName>
    <definedName name="reva">[90]Revenue!$AF$1:$AS$65</definedName>
    <definedName name="revaa">[90]Revenue!$S$1:$AE$65</definedName>
    <definedName name="REVAPRACT">'[1]Cashflow Forecast Port'!#REF!</definedName>
    <definedName name="REVAPRBUD">'[1]Cashflow Forecast Port'!#REF!</definedName>
    <definedName name="REVASSUMPS">"$A$56"</definedName>
    <definedName name="REVAUGACT">'[1]Cashflow Forecast Port'!#REF!</definedName>
    <definedName name="REVAUGBUD">'[1]Cashflow Forecast Port'!#REF!</definedName>
    <definedName name="REVDECACT">'[1]Cashflow Forecast Port'!#REF!</definedName>
    <definedName name="REVDECBUD">'[1]Cashflow Forecast Port'!#REF!</definedName>
    <definedName name="revdsd">#REF!</definedName>
    <definedName name="revendgw">#REF!</definedName>
    <definedName name="Revenue">'[2]P &amp; L'!#REF!</definedName>
    <definedName name="REVENUEa">'[91]Prod Value'!#REF!</definedName>
    <definedName name="RevenueRange">[112]ISvsOB!$E$9:$E$16,[112]ISvsOB!$E$18:$E$21,[112]ISvsOB!$E$23:$E$28,[112]ISvsOB!$E$30:$E$31,[112]ISvsOB!$E$33:$E$36,[112]ISvsOB!$E$38:$E$49,[112]ISvsOB!$H$9:$H$16,[112]ISvsOB!$H$18:$H$21,[112]ISvsOB!$H$23:$H$28,[112]ISvsOB!$H$30:$H$31,[112]ISvsOB!$H$33:$H$36,[112]ISvsOB!$H$38:$H$49</definedName>
    <definedName name="REVFEBACT">'[1]Cashflow Forecast Port'!#REF!</definedName>
    <definedName name="REVFEBBUD">'[1]Cashflow Forecast Port'!#REF!</definedName>
    <definedName name="revff">#REF!</definedName>
    <definedName name="reviewoutput">#REF!</definedName>
    <definedName name="Revised_EPC_schedule_switch">[15]SUMMARY!#REF!</definedName>
    <definedName name="REVJANACT">'[1]Cashflow Forecast Port'!#REF!</definedName>
    <definedName name="REVJANBUD">'[1]Cashflow Forecast Port'!#REF!</definedName>
    <definedName name="REVJULACT">'[1]Cashflow Forecast Port'!#REF!</definedName>
    <definedName name="REVJULBUD">'[1]Cashflow Forecast Port'!#REF!</definedName>
    <definedName name="REVJUNACT">'[1]Cashflow Forecast Port'!#REF!</definedName>
    <definedName name="REVJUNBUD">'[1]Cashflow Forecast Port'!#REF!</definedName>
    <definedName name="REVMARACT">'[1]Cashflow Forecast Port'!#REF!</definedName>
    <definedName name="REVMARBUD">'[1]Cashflow Forecast Port'!#REF!</definedName>
    <definedName name="REVMAYACT">'[1]Cashflow Forecast Port'!#REF!</definedName>
    <definedName name="REVMAYBUD">'[1]Cashflow Forecast Port'!#REF!</definedName>
    <definedName name="REVNOVACT">'[1]Cashflow Forecast Port'!#REF!</definedName>
    <definedName name="REVNOVBUD">'[1]Cashflow Forecast Port'!#REF!</definedName>
    <definedName name="REVOCTACT">'[1]Cashflow Forecast Port'!#REF!</definedName>
    <definedName name="REVOCTBUD">'[1]Cashflow Forecast Port'!#REF!</definedName>
    <definedName name="REVSEPACT">'[1]Cashflow Forecast Port'!#REF!</definedName>
    <definedName name="REVSEPBUD">'[1]Cashflow Forecast Port'!#REF!</definedName>
    <definedName name="rggggtg" hidden="1">{#N/A,#N/A,FALSE,"Aging Summary";#N/A,#N/A,FALSE,"Ratio Analysis";#N/A,#N/A,FALSE,"Test 120 Day Accts";#N/A,#N/A,FALSE,"Tickmarks"}</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free">#REF!</definedName>
    <definedName name="RiskGenerateExcelReportsAtEndOfSimulation">FALSE</definedName>
    <definedName name="RiskHasSettings">TRUE</definedName>
    <definedName name="RiskMinimizeOnStart">FALSE</definedName>
    <definedName name="RiskMonitorConvergence">TRUE</definedName>
    <definedName name="RiskNumIterations">5000</definedName>
    <definedName name="RiskNumSimulations">1</definedName>
    <definedName name="RiskPauseOnError">FALSE</definedName>
    <definedName name="riskpremium">#REF!</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ndLab">#REF!</definedName>
    <definedName name="RndMat">#REF!</definedName>
    <definedName name="RndMH">#REF!</definedName>
    <definedName name="RndRt">#REF!</definedName>
    <definedName name="RndSC">#REF!</definedName>
    <definedName name="roic">#REF!</definedName>
    <definedName name="roic_print">#REF!</definedName>
    <definedName name="ROICF">#REF!</definedName>
    <definedName name="ROICYEARS">#REF!</definedName>
    <definedName name="RRROIC">#REF!</definedName>
    <definedName name="rs_dep">[2]Return!#REF!</definedName>
    <definedName name="Rtas">#REF!</definedName>
    <definedName name="RTREE">#REF!</definedName>
    <definedName name="rty" hidden="1">[14]Calc!$Z$153:$Z$315</definedName>
    <definedName name="ruble_dollar">[104]Const!$D$53</definedName>
    <definedName name="rupee_depreciation">[2]Return!#REF!</definedName>
    <definedName name="RUR">4.97</definedName>
    <definedName name="RussiaAverTariffKzt">[23]Assumption!$E$74:$AV$74</definedName>
    <definedName name="RussiaBDPKzt">#REF!</definedName>
    <definedName name="RussiaBDPPersent">[23]Assumption!$E$83:$AV$83</definedName>
    <definedName name="RussiaDaysInMonth">[23]Assumption!$E$51:$AV$51</definedName>
    <definedName name="RussiaLoadMW">[23]Assumption!$E$9:$AV$9</definedName>
    <definedName name="RussiaLosseskWh">#REF!</definedName>
    <definedName name="RussiaLossesPersent">[23]Assumption!$E$89:$AV$89</definedName>
    <definedName name="RussianTransmissionCostKzt">[23]Calculations!$E$332:$AV$332</definedName>
    <definedName name="RussiaSaleskWh">#REF!</definedName>
    <definedName name="RussiaTariffIncreasePercent">[24]Assumption!#REF!</definedName>
    <definedName name="RussiaTraderAverTariffRR">[23]Assumption!$E$76:$AV$76</definedName>
    <definedName name="RussiaTraderBDPKzt">#REF!</definedName>
    <definedName name="RussiaTraderBDPPersent">[23]Assumption!$E$84:$AV$84</definedName>
    <definedName name="RussiaTraderDaysInMonth">[23]Assumption!$E$52:$AV$52</definedName>
    <definedName name="RussiaTraderLoad">[23]Assumption!$E$10:$AV$10</definedName>
    <definedName name="RussiaTraderLosseskWh">#REF!</definedName>
    <definedName name="RussiaTraderLossesPersent">[23]Assumption!$E$90:$AV$90</definedName>
    <definedName name="RussiaTraderSaleskWh">#REF!</definedName>
    <definedName name="RussiaTransmissionTariffKzt">[23]Assumption!$E$61:$AV$61</definedName>
    <definedName name="s">#REF!</definedName>
    <definedName name="s_3">'[20]COA Sumry by RG'!$A$7</definedName>
    <definedName name="S1a">[17]SGV_Oz!#REF!</definedName>
    <definedName name="S1b">[17]SGV_Oz!#REF!</definedName>
    <definedName name="S1bb">[17]SGV_Oz!#REF!</definedName>
    <definedName name="S1cb">[17]SGV_Oz!#REF!</definedName>
    <definedName name="S1n">[17]SGV_Oz!#REF!</definedName>
    <definedName name="S2b">[17]SGV_Oz!#REF!</definedName>
    <definedName name="S2c">[17]SGV_Oz!#REF!</definedName>
    <definedName name="SA">#REF!</definedName>
    <definedName name="SADDLES">#REF!</definedName>
    <definedName name="sads" hidden="1">#REF!</definedName>
    <definedName name="SAL">#REF!</definedName>
    <definedName name="SALa">#REF!</definedName>
    <definedName name="Salary">#REF!</definedName>
    <definedName name="SalaryIncreasePercent">[23]Assumption!$E$153:$AV$153</definedName>
    <definedName name="saldo">'[113]Trial Balance'!$H$6:$AK$237</definedName>
    <definedName name="Sales" hidden="1">{#N/A,#N/A,FALSE,"Aging Summary";#N/A,#N/A,FALSE,"Ratio Analysis";#N/A,#N/A,FALSE,"Test 120 Day Accts";#N/A,#N/A,FALSE,"Tickmarks"}</definedName>
    <definedName name="Sales_to_related_parties">#REF!</definedName>
    <definedName name="SalesKazakhstanInclVATKzt">#REF!</definedName>
    <definedName name="SalesOtherOutsideCustInclVATKzt">#REF!</definedName>
    <definedName name="SalesRussiaInclVATKzt">#REF!</definedName>
    <definedName name="SalesRussiaTraderInclVATKzt">#REF!</definedName>
    <definedName name="SaltConsumptionPerTonOfWaterKg">[23]Assumption!$E$131:$AV$131</definedName>
    <definedName name="SaltPricePerTonKzt">[23]Assumption!$E$137:$AV$137</definedName>
    <definedName name="SameMonthPaymentKzt">#REF!</definedName>
    <definedName name="Sapasy">#REF!</definedName>
    <definedName name="SAPlicense">#REF!</definedName>
    <definedName name="SAPopex">[23]Assumption!$E$264:$AV$264</definedName>
    <definedName name="SAPsupport">[23]Assumption!$E$265:$AV$265</definedName>
    <definedName name="SATBLT">[35]!SATBLT</definedName>
    <definedName name="SATBUS">[35]!SATBUS</definedName>
    <definedName name="SATRAP">[35]!SATRAP</definedName>
    <definedName name="Sb">[17]SGV_Oz!#REF!</definedName>
    <definedName name="sbor_na_soder_milicii">#REF!</definedName>
    <definedName name="Sc">[17]SGV_Oz!#REF!</definedName>
    <definedName name="scala">#REF!</definedName>
    <definedName name="SCAPFACT">#N/A</definedName>
    <definedName name="Scene">#REF!</definedName>
    <definedName name="SCH01A">#REF!</definedName>
    <definedName name="SCH01A1">#REF!</definedName>
    <definedName name="SCH01A2">#REF!</definedName>
    <definedName name="SCH01A3">#REF!</definedName>
    <definedName name="SCH01B">#REF!</definedName>
    <definedName name="SCH01B1">#REF!</definedName>
    <definedName name="SCH01B2">#REF!</definedName>
    <definedName name="SCH01B3">#REF!</definedName>
    <definedName name="SCH02A">#REF!</definedName>
    <definedName name="SCH02B">#REF!</definedName>
    <definedName name="SCH02C">#REF!</definedName>
    <definedName name="SCH02D">#REF!</definedName>
    <definedName name="SCH02E">#REF!</definedName>
    <definedName name="SCH02F">#REF!</definedName>
    <definedName name="SCH02G">#REF!</definedName>
    <definedName name="SCH02H">#REF!</definedName>
    <definedName name="SCH02I">#REF!</definedName>
    <definedName name="SCH02J">#REF!</definedName>
    <definedName name="SCH02K">#REF!</definedName>
    <definedName name="SCH02L">#REF!</definedName>
    <definedName name="SCH02M">#REF!</definedName>
    <definedName name="SCH03C">[18]sch03!#REF!</definedName>
    <definedName name="SCH03D">[18]sch03!#REF!</definedName>
    <definedName name="SCH03E">[18]sch03!#REF!</definedName>
    <definedName name="SCH03F">[18]sch03!#REF!</definedName>
    <definedName name="SCH03G">[18]sch03!#REF!</definedName>
    <definedName name="SCH03H">[18]sch03!#REF!</definedName>
    <definedName name="SCH03I">[18]sch03!#REF!</definedName>
    <definedName name="SCH03J">[18]sch03!#REF!</definedName>
    <definedName name="SCH03K">[18]sch03!#REF!</definedName>
    <definedName name="SCH03L">[18]sch03!#REF!</definedName>
    <definedName name="SCH03M">[18]sch03!#REF!</definedName>
    <definedName name="SCH03N">[18]sch03!#REF!</definedName>
    <definedName name="SCH03O">[18]sch03!#REF!</definedName>
    <definedName name="SCH03P">[18]sch03!#REF!</definedName>
    <definedName name="SCH03Q">[18]sch03!#REF!</definedName>
    <definedName name="SCH03R">[18]sch03!#REF!</definedName>
    <definedName name="SCH03S">[18]sch03!#REF!</definedName>
    <definedName name="SCH03T">[18]sch03!#REF!</definedName>
    <definedName name="SCH03U">[18]sch03!#REF!</definedName>
    <definedName name="SCH03V">[18]sch03!#REF!</definedName>
    <definedName name="SCH03W">[18]sch03!#REF!</definedName>
    <definedName name="SCH03X">[18]sch03!#REF!</definedName>
    <definedName name="SCH03Y">[18]sch03!#REF!</definedName>
    <definedName name="SCH03Z">[18]sch03!#REF!</definedName>
    <definedName name="SCH03ZA">[18]sch03!#REF!</definedName>
    <definedName name="SCH03ZB">[18]sch03!#REF!</definedName>
    <definedName name="SCH04A">#REF!</definedName>
    <definedName name="SCH06A">[18]sch06!#REF!</definedName>
    <definedName name="SCH06B">[18]sch06!#REF!</definedName>
    <definedName name="SCH06D">[18]sch06!#REF!</definedName>
    <definedName name="SCH06E">[18]sch06!#REF!</definedName>
    <definedName name="SCH07A">[18]sch02!#REF!</definedName>
    <definedName name="SCH07C">[18]sch02!#REF!</definedName>
    <definedName name="SCH07D">[18]sch02!#REF!</definedName>
    <definedName name="SCH07E">[18]sch02!#REF!</definedName>
    <definedName name="SCH07F">[18]sch02!#REF!</definedName>
    <definedName name="SCH07G">[18]sch02!#REF!</definedName>
    <definedName name="scha">#REF!</definedName>
    <definedName name="Scope">#REF!</definedName>
    <definedName name="SCOPE_OF_SUPPLY___RESPONSIBILITIES">#REF!</definedName>
    <definedName name="Scrub_Cost_Esc">'[25]#REF'!$G$29</definedName>
    <definedName name="SDBSX">'[2]Op Assmp'!#REF!</definedName>
    <definedName name="SDInt">'[68]Cash Flow &amp; Coverages'!$A$13:$IV$13</definedName>
    <definedName name="sdr">[10]PDC_Worksheet!$E$175</definedName>
    <definedName name="SDTerm">'[2]Finance &amp; Economic Data'!$E$53</definedName>
    <definedName name="SecBreak">[47]Parameters!$E$64</definedName>
    <definedName name="SecCrushFeed">[10]PDC_Worksheet!$C$284</definedName>
    <definedName name="secdev">[43]Master!$F$9</definedName>
    <definedName name="secdevtpm">[43]Master!$E$48</definedName>
    <definedName name="SecondMonthPaymentKzt">#REF!</definedName>
    <definedName name="SEIyBal">#REF!</definedName>
    <definedName name="SEIyCash">#REF!</definedName>
    <definedName name="SEIyInc">#REF!</definedName>
    <definedName name="SenInt">[2]Debt!#REF!</definedName>
    <definedName name="SenPrinPmt">[2]Debt!#REF!</definedName>
    <definedName name="SepL3">#REF!</definedName>
    <definedName name="SepL4">#REF!</definedName>
    <definedName name="SepL5">#REF!</definedName>
    <definedName name="SepNI1">#REF!</definedName>
    <definedName name="SepNI2">#REF!</definedName>
    <definedName name="SepNI3">#REF!</definedName>
    <definedName name="SepNI4">#REF!</definedName>
    <definedName name="SepNI5">#REF!</definedName>
    <definedName name="September_Days">#REF!</definedName>
    <definedName name="SeptHR">'[72]Reference #''s'!#REF!</definedName>
    <definedName name="Services">#REF!</definedName>
    <definedName name="servicesusd">#REF!</definedName>
    <definedName name="Sf">[17]SGV_Oz!#REF!</definedName>
    <definedName name="SG_A">#REF!</definedName>
    <definedName name="sgcopper">#REF!</definedName>
    <definedName name="sgcopper_elim">#REF!</definedName>
    <definedName name="sgcorp">#REF!</definedName>
    <definedName name="sgcorp_elim">#REF!</definedName>
    <definedName name="sggold_elim">#REF!</definedName>
    <definedName name="SGR">[114]ао!#REF!</definedName>
    <definedName name="SGR_6">NA()</definedName>
    <definedName name="SGR_7">#N/A</definedName>
    <definedName name="SHAFTEFFICIENCY">#REF!</definedName>
    <definedName name="Shares">'[2]Finance data'!#REF!</definedName>
    <definedName name="SHIPPING">'[78]Major Maint'!$B$464</definedName>
    <definedName name="shit" hidden="1">{#N/A,#N/A,FALSE,"Aging Summary";#N/A,#N/A,FALSE,"Ratio Analysis";#N/A,#N/A,FALSE,"Test 120 Day Accts";#N/A,#N/A,FALSE,"Tickmarks"}</definedName>
    <definedName name="shit1" hidden="1">{#N/A,#N/A,FALSE,"Aging Summary";#N/A,#N/A,FALSE,"Ratio Analysis";#N/A,#N/A,FALSE,"Test 120 Day Accts";#N/A,#N/A,FALSE,"Tickmarks"}</definedName>
    <definedName name="Shit2" hidden="1">{#N/A,#N/A,FALSE,"Aging Summary";#N/A,#N/A,FALSE,"Ratio Analysis";#N/A,#N/A,FALSE,"Test 120 Day Accts";#N/A,#N/A,FALSE,"Tickmarks"}</definedName>
    <definedName name="shit3" hidden="1">{#N/A,#N/A,FALSE,"Aging Summary";#N/A,#N/A,FALSE,"Ratio Analysis";#N/A,#N/A,FALSE,"Test 120 Day Accts";#N/A,#N/A,FALSE,"Tickmarks"}</definedName>
    <definedName name="silverprice">[70]Input!$B$12</definedName>
    <definedName name="site">[43]Master!$F$36</definedName>
    <definedName name="SITESURFFACDET">#REF!</definedName>
    <definedName name="SITESURFFACDET1">#REF!</definedName>
    <definedName name="SITESURFFACDETa">#REF!</definedName>
    <definedName name="SITESURFFACSUM">#REF!</definedName>
    <definedName name="SITESURFFACSUM1">#REF!</definedName>
    <definedName name="SITESURFFACSUMa">#REF!</definedName>
    <definedName name="sitett">[43]Master!$F$27</definedName>
    <definedName name="Sn">[17]SGV_Oz!#REF!</definedName>
    <definedName name="SocialInsurancePercent">[23]Assumption!$E$179:$AV$179</definedName>
    <definedName name="SocialTaxPercent">[23]Assumption!$E$178:$AV$178</definedName>
    <definedName name="soder_ser_2">#REF!</definedName>
    <definedName name="soder_ser1">#REF!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0.8</definedName>
    <definedName name="SORT">#REF!</definedName>
    <definedName name="source">'[115]TB Atai excel'!$D$1:$E$65536</definedName>
    <definedName name="Sp">[17]SGV_Oz!#REF!</definedName>
    <definedName name="SPAYB">#REF!</definedName>
    <definedName name="spooler">#REF!</definedName>
    <definedName name="SPOT_ESC">#REF!</definedName>
    <definedName name="SPOT_PRICE">#REF!</definedName>
    <definedName name="sred_sarplata">#REF!</definedName>
    <definedName name="SS">#REF!</definedName>
    <definedName name="STAND_COST">#REF!</definedName>
    <definedName name="STAND_ESC">#REF!</definedName>
    <definedName name="Start">'[2]Project Data'!$E$13</definedName>
    <definedName name="Stat">[26]Input!$G$10</definedName>
    <definedName name="staterate">'[2]MODEL INPUTS'!$J$17</definedName>
    <definedName name="StateTax">'[2]Finance &amp; Economic Data'!$E$113</definedName>
    <definedName name="StationAshDisposalTaxKzt">#REF!</definedName>
    <definedName name="StationEmissionTaxKzt">#REF!</definedName>
    <definedName name="StationHouseLoadkWh">#REF!</definedName>
    <definedName name="StationHouseLoadMW">[23]Assumption!$E$12:$AV$12</definedName>
    <definedName name="STEAM_AMOUNT">#REF!</definedName>
    <definedName name="STEAM_ESC">#REF!</definedName>
    <definedName name="STEAM_PRICE">#REF!</definedName>
    <definedName name="SteamCycleEvaporationKzt">#REF!</definedName>
    <definedName name="SteamCycleEvaporationPerBlockM3">[23]Assumption!$E$122:$AV$122</definedName>
    <definedName name="SteamCycleEvaporationWaterM3">#REF!</definedName>
    <definedName name="SteamWaterKzt">#REF!</definedName>
    <definedName name="SteamWaterQuantatyM3">#REF!</definedName>
    <definedName name="SteamWaterQuantatyPerMwh">[23]Assumption!$E$123:$AV$123</definedName>
    <definedName name="Steel">#REF!</definedName>
    <definedName name="steelrate">#REF!</definedName>
    <definedName name="Steelworkprices">'[89]_RISK Correlations'!$C$11:$E$13</definedName>
    <definedName name="STOCKOP">#REF!</definedName>
    <definedName name="StoE_e">'[116]X-rates'!#REF!</definedName>
    <definedName name="Stops">#REF!</definedName>
    <definedName name="Struct">#REF!</definedName>
    <definedName name="SU01F">#REF!</definedName>
    <definedName name="SUB_COST">#REF!</definedName>
    <definedName name="SUB_ESC">#REF!</definedName>
    <definedName name="subdebtratio">[2]Inputs!#REF!</definedName>
    <definedName name="sublevel">[43]Master!$F$12</definedName>
    <definedName name="sul">#REF!</definedName>
    <definedName name="SulfuricAcidConsumptionPerTonOfWaterKg">[23]Assumption!$E$132:$AV$132</definedName>
    <definedName name="SulfuricAcidPricePerTonKzt">[23]Assumption!$E$138:$AV$138</definedName>
    <definedName name="sum">#REF!</definedName>
    <definedName name="SUM_BACK">#REF!</definedName>
    <definedName name="Sum_Print_Area">#REF!</definedName>
    <definedName name="Sum_Print_Titles">[2]Statements!$A$1:$C$65536,[2]Statements!#REF!</definedName>
    <definedName name="SUMMARY">#REF!</definedName>
    <definedName name="summary_2013">#REF!</definedName>
    <definedName name="SummerHR">'[72]Reference #''s'!#REF!</definedName>
    <definedName name="SUP_CALC">#REF!</definedName>
    <definedName name="SURFEQUIP">#REF!</definedName>
    <definedName name="SURFEQUIP1">#REF!</definedName>
    <definedName name="SURFEQUIPa">#REF!</definedName>
    <definedName name="SURFTRANSVEH">#REF!</definedName>
    <definedName name="SURFTRANSVEH1">#REF!</definedName>
    <definedName name="SURFTRANSVEHa">#REF!</definedName>
    <definedName name="swapadj">[37]curve!#REF!</definedName>
    <definedName name="SwapRate">'[2]MODEL INPUTS'!#REF!</definedName>
    <definedName name="SwapsLib">#REF!</definedName>
    <definedName name="SWITCH">#REF!</definedName>
    <definedName name="switchgear">#REF!</definedName>
    <definedName name="SWITCHLEFT">#REF!</definedName>
    <definedName name="SWITCHTOP">#REF!</definedName>
    <definedName name="t">#REF!</definedName>
    <definedName name="TA">#REF!</definedName>
    <definedName name="tab">#REF!</definedName>
    <definedName name="tab_ccc">#REF!</definedName>
    <definedName name="tab_ecf">#REF!</definedName>
    <definedName name="tab_furnas">#REF!</definedName>
    <definedName name="tab_furnas1">#REF!</definedName>
    <definedName name="tab_mat_satr">#REF!</definedName>
    <definedName name="tab_rgr">#REF!</definedName>
    <definedName name="tab_rgr2">#REF!</definedName>
    <definedName name="tab_sd">#REF!</definedName>
    <definedName name="tab_sd_retrati">#REF!</definedName>
    <definedName name="TABL6.1">#REF!</definedName>
    <definedName name="TABLE">#REF!</definedName>
    <definedName name="table1">#REF!</definedName>
    <definedName name="table2">#REF!</definedName>
    <definedName name="targetirr">[2]Outputs!#REF!</definedName>
    <definedName name="Tariff">#REF!</definedName>
    <definedName name="Tariff_1">'[2]Project Data'!#REF!</definedName>
    <definedName name="Tariff_2">'[2]Project Data'!#REF!</definedName>
    <definedName name="Tariff_3">'[2]Project Data'!#REF!</definedName>
    <definedName name="TariffTbl">#REF!</definedName>
    <definedName name="TAX">#N/A</definedName>
    <definedName name="TAX_BASE">#REF!</definedName>
    <definedName name="TAX_DURATION">#REF!</definedName>
    <definedName name="tax_property">#REF!</definedName>
    <definedName name="Tax_Rate">#REF!</definedName>
    <definedName name="TAXa">[91]Tax!#REF!</definedName>
    <definedName name="TAXA_JUROS">#REF!</definedName>
    <definedName name="TaxDepBase">'[2]Finance &amp; Economic Data'!$E$104</definedName>
    <definedName name="taxes">[43]Master!$F$40</definedName>
    <definedName name="TAXFLOW">#REF!</definedName>
    <definedName name="TAXFLOWLEFT">#REF!</definedName>
    <definedName name="TAXFLOWTOP">#REF!</definedName>
    <definedName name="TAXRATE">'[1]Cashflow Forecast Port'!#REF!</definedName>
    <definedName name="taxvq">#REF!</definedName>
    <definedName name="taxvv">#REF!</definedName>
    <definedName name="taxvvs">#REF!</definedName>
    <definedName name="TblBoydSpot">#REF!</definedName>
    <definedName name="tc">[17]SGV_Oz!#REF!</definedName>
    <definedName name="TCORATE">#REF!</definedName>
    <definedName name="team">#REF!</definedName>
    <definedName name="TechnicalDispatchFeeKztkWh">[23]Assumption!$E$66:$AV$66</definedName>
    <definedName name="TechnicaldispatchKzt">[23]Calculations!$E$336:$AV$336</definedName>
    <definedName name="temp_perm_diff">[117]temp_perm_diff!$B$7:$B$53</definedName>
    <definedName name="tenor">[2]Inputs!#REF!</definedName>
    <definedName name="TERMINAL_DATE">#REF!</definedName>
    <definedName name="test" hidden="1">{#N/A,#N/A,FALSE,"Aging Summary";#N/A,#N/A,FALSE,"Ratio Analysis";#N/A,#N/A,FALSE,"Test 120 Day Accts";#N/A,#N/A,FALSE,"Tickmarks"}</definedName>
    <definedName name="TEST_CASE_REDUCTIONS">#REF!</definedName>
    <definedName name="TEST_CASE_SALES_MIX">#REF!</definedName>
    <definedName name="TestDescription">[30]SMSTemp!$B$5</definedName>
    <definedName name="teste">#REF!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8">#REF!</definedName>
    <definedName name="TextRefCopy9">#REF!</definedName>
    <definedName name="TextRefCopyRangeCount" hidden="1">3</definedName>
    <definedName name="ThirdUnitLoadMW">[4]Assump!$D$26:$O$26</definedName>
    <definedName name="TIETE">#REF!</definedName>
    <definedName name="title">#REF!</definedName>
    <definedName name="title1">#REF!</definedName>
    <definedName name="titles">#REF!</definedName>
    <definedName name="Tolerance">[51]Assumptions!$E$14</definedName>
    <definedName name="TOT">#REF!</definedName>
    <definedName name="total">#REF!</definedName>
    <definedName name="Total_capital_cost">[15]ASSUMPTIONS!$F$34</definedName>
    <definedName name="Total_Cost">#REF!</definedName>
    <definedName name="Total_Interest">#REF!</definedName>
    <definedName name="TotalAdmFixedCostInclVATKzt">#REF!</definedName>
    <definedName name="TotalAdminFixedCostKzt">#REF!</definedName>
    <definedName name="TotalAdminPeopleQuantity">[24]Assumption!#REF!</definedName>
    <definedName name="TotalAdminPeopleQuontqty">[24]Assumption!#REF!</definedName>
    <definedName name="TotalBDPKzt">#REF!</definedName>
    <definedName name="TotalBlocksOnLine">[23]Assumption!$E$24:$AV$24</definedName>
    <definedName name="TotalCapExKzt">#REF!</definedName>
    <definedName name="TotalChemicalCostKzt">[23]Calculations!$E$312:$AV$312</definedName>
    <definedName name="TotalCoalConsumptionKzt">#REF!</definedName>
    <definedName name="TotalCoalConsumptionTons">#REF!</definedName>
    <definedName name="TotalCoalPurchaseTons">#REF!</definedName>
    <definedName name="TotalCoalTransportinclVATKzt">#REF!</definedName>
    <definedName name="TOTALCURRENCY">#REF!</definedName>
    <definedName name="TotalCurrentCollectionsKzt">#REF!</definedName>
    <definedName name="TotalCV">#REF!</definedName>
    <definedName name="TotalEkiCoalPurchaseKzt">#REF!</definedName>
    <definedName name="TotalElectricityPurchaseKzt">#REF!</definedName>
    <definedName name="TotalFixedAssetsKzt">[24]Assumption!#REF!</definedName>
    <definedName name="TotalFixedCostKzt">#REF!</definedName>
    <definedName name="TotalFixedWaterCostKzt">#REF!</definedName>
    <definedName name="TotalFloodPowerPurchaseKzt">#REF!</definedName>
    <definedName name="TotalFuelandFuelTransportationCostKzt">[23]Calculations!$E$283:$AV$283</definedName>
    <definedName name="TotalGrossSalesKzt">#REF!</definedName>
    <definedName name="TotalGrossSalesKzt000">#REF!</definedName>
    <definedName name="TotalInterestAccuredKzt">#REF!</definedName>
    <definedName name="TotalInterestAccuredUSD">#REF!</definedName>
    <definedName name="TotalkWhOutputedPerMonth">#REF!</definedName>
    <definedName name="TotalkWhProducedPerMonth">#REF!</definedName>
    <definedName name="TotalkWhSoldtoCustomers_000">#REF!</definedName>
    <definedName name="TotalLosseskWh">#REF!</definedName>
    <definedName name="TotalMaikCoalPurchaseKzt">#REF!</definedName>
    <definedName name="TotalNetSalesKzt">#REF!</definedName>
    <definedName name="TotalOperatFixedCostInclVATKxt">#REF!</definedName>
    <definedName name="TotalOperatFixedCostInclVATKzt">#REF!</definedName>
    <definedName name="TotalOperationalFixedCostsKzt">#REF!</definedName>
    <definedName name="TotalOperationalPeopleQuantity">[24]Assumption!#REF!</definedName>
    <definedName name="TotalOtherNetRevenueKZT">#REF!</definedName>
    <definedName name="TotalOtherSupplierCoalPurchaseKzt">#REF!</definedName>
    <definedName name="TotalOverContractualCoalPurchaseKzt">#REF!</definedName>
    <definedName name="TotalPen">'[25]#REF'!$A$94:$IV$94</definedName>
    <definedName name="TotalPortableWaterM3">#REF!</definedName>
    <definedName name="TotalPurchasekWh">#REF!</definedName>
    <definedName name="TotalRepairCostKzt">#REF!</definedName>
    <definedName name="TotalSaleskWh">#REF!</definedName>
    <definedName name="TotalStationCoalPurchaseKzt">#REF!</definedName>
    <definedName name="TotalStationkWhProduced">#REF!</definedName>
    <definedName name="TotalTransportCoalConsumedKzt">#REF!</definedName>
    <definedName name="TotalVariableWaterCostKzt">[23]Calculations!$E$302:$AV$302</definedName>
    <definedName name="TotalVATonSalesKzt">#REF!</definedName>
    <definedName name="TotalWaterCostKzt">#REF!</definedName>
    <definedName name="TotalWaterFixedCostKzt">#REF!</definedName>
    <definedName name="TotalWaterToBePurchasedM3">#REF!</definedName>
    <definedName name="TotCapEx">'[25]#REF'!$A$6:$IV$6</definedName>
    <definedName name="TotGen">'[25]#REF'!$E$191:$X$191</definedName>
    <definedName name="TP">#REF!</definedName>
    <definedName name="Trace">#REF!</definedName>
    <definedName name="trace_htg">#REF!</definedName>
    <definedName name="TRADCOMPS.SUMM">#REF!</definedName>
    <definedName name="TRADING.COMPS">#REF!</definedName>
    <definedName name="train5">#REF!</definedName>
    <definedName name="Trainigs">'[118]Обучение сотрудников'!#REF!</definedName>
    <definedName name="Tranche_1">'[25]#REF'!$L$5</definedName>
    <definedName name="Tranche_2">'[25]#REF'!$L$6</definedName>
    <definedName name="Tranche_3">'[25]#REF'!$L$7</definedName>
    <definedName name="TRANCHE1">#REF!</definedName>
    <definedName name="TRANCHE1LEFT">#REF!</definedName>
    <definedName name="TRANCHE1TOP">#REF!</definedName>
    <definedName name="TRANCHE2">#REF!</definedName>
    <definedName name="TRANCHE2LEFT">#REF!</definedName>
    <definedName name="TRANCHE2TOP">#REF!</definedName>
    <definedName name="TRANCHE3">#REF!</definedName>
    <definedName name="TRANCHE3LEFT">#REF!</definedName>
    <definedName name="TRANCHE3TOP">#REF!</definedName>
    <definedName name="TRANCHEI">#REF!</definedName>
    <definedName name="TRANCHEITOP">#REF!</definedName>
    <definedName name="TRANCHILEFT">#REF!</definedName>
    <definedName name="TRANSAC.COMPS">#REF!</definedName>
    <definedName name="transformers">#REF!</definedName>
    <definedName name="TransmissionTariffAltaiKzt">[23]Assumption!$E$56:$AV$56</definedName>
    <definedName name="TransportationDispatchKzt">#REF!</definedName>
    <definedName name="Travel">'[118]Ком. расходы'!#REF!</definedName>
    <definedName name="traylights">#REF!</definedName>
    <definedName name="traypowercable">#REF!</definedName>
    <definedName name="TREE_INVEST">#REF!</definedName>
    <definedName name="Troy_oz">[119]Inputs!#REF!</definedName>
    <definedName name="ttt">#REF!</definedName>
    <definedName name="tttttt">#REF!</definedName>
    <definedName name="tuf">[10]PDC_Worksheet!$E$102</definedName>
    <definedName name="TURNOVER">#REF!</definedName>
    <definedName name="TWEGRTFG">'[1]Cashflow Forecast Port'!#REF!</definedName>
    <definedName name="TXNTot">'[5]P&amp;L CCI Detail'!$T$223</definedName>
    <definedName name="TXTot">'[5]P&amp;L CCI Detail'!$T$183</definedName>
    <definedName name="ty">#REF!</definedName>
    <definedName name="TYPE">#REF!</definedName>
    <definedName name="tyu" hidden="1">[14]Calc!$X$153:$X$313</definedName>
    <definedName name="u">#REF!</definedName>
    <definedName name="U01U10">#REF!</definedName>
    <definedName name="U01U2">#REF!</definedName>
    <definedName name="UG_Grade">[47]Parameters!$F$71</definedName>
    <definedName name="UGMinCost">[47]Parameters!$F$78</definedName>
    <definedName name="ugot">[43]Master!$F$15</definedName>
    <definedName name="ugot2">[43]Master!$F$21</definedName>
    <definedName name="UGProd">[47]Parameters!$E$76</definedName>
    <definedName name="UGR">#REF!</definedName>
    <definedName name="ugtt">[43]Master!$F$14,[43]Master!$F$16,[43]Master!$F$17:$F$17</definedName>
    <definedName name="uksales">#REF!</definedName>
    <definedName name="uksales_currency">#REF!</definedName>
    <definedName name="uksalesusd">#REF!</definedName>
    <definedName name="Unconsol">[4]Unconsol!$A$1:$A$22</definedName>
    <definedName name="unhide">#REF!</definedName>
    <definedName name="unit">#REF!</definedName>
    <definedName name="unit_no">#REF!</definedName>
    <definedName name="Unit_sw">'[25]#REF'!$B$123:$B$133</definedName>
    <definedName name="unitMeasurement">[120]Parameters!$C$6</definedName>
    <definedName name="UnitVarExp">'[2]Project Data'!#REF!</definedName>
    <definedName name="Update_Price_Query">#REF!</definedName>
    <definedName name="upper">#REF!</definedName>
    <definedName name="ups">#REF!</definedName>
    <definedName name="USD">150.2</definedName>
    <definedName name="usd_end">'[116]X-rates'!#REF!</definedName>
    <definedName name="USD_rate">[26]Input!$C$4</definedName>
    <definedName name="usd_stg">#REF!</definedName>
    <definedName name="USD_to_EUR_av">'[116]X-rates'!$B$3</definedName>
    <definedName name="USD_to_EUR_end">'[116]X-rates'!$B$4</definedName>
    <definedName name="USD_to_EUR_open">'[116]X-rates'!$B$2</definedName>
    <definedName name="USD2003avg">'[12]FX rates'!$B$5</definedName>
    <definedName name="USD2004avg">'[12]FX rates'!$B$4</definedName>
    <definedName name="USDend">'[116]X-rates'!#REF!</definedName>
    <definedName name="USDIncreaseRatePercent">[24]Assumption!#REF!</definedName>
    <definedName name="USDLibor">[2]SHELL!#REF!</definedName>
    <definedName name="Utilities">[22]Utilities!$C$13</definedName>
    <definedName name="UtilitiesKzt">[24]Assumption!#REF!</definedName>
    <definedName name="uu">#REF!</definedName>
    <definedName name="v">#REF!</definedName>
    <definedName name="V_1полугодия">#REF!</definedName>
    <definedName name="v_hung">#REF!</definedName>
    <definedName name="V_kaz">#REF!</definedName>
    <definedName name="V_план">#REF!</definedName>
    <definedName name="V_план_год">#REF!</definedName>
    <definedName name="V_план_кварт">#REF!</definedName>
    <definedName name="V_план_кврт">#REF!</definedName>
    <definedName name="V_факт">#REF!</definedName>
    <definedName name="V_факт_год">#REF!</definedName>
    <definedName name="V_факт_кварт">#REF!</definedName>
    <definedName name="VACUUM">#REF!</definedName>
    <definedName name="VACUUM2">#REF!</definedName>
    <definedName name="vahta_nadbavka">[82]const!$E$48</definedName>
    <definedName name="VAL_SUM">#REF!</definedName>
    <definedName name="ValDate">#REF!</definedName>
    <definedName name="VALUAT.SUMMARY">#REF!</definedName>
    <definedName name="valuation">#REF!</definedName>
    <definedName name="ValuationDate">[51]Assumptions!$E$38</definedName>
    <definedName name="VALUE">#REF!</definedName>
    <definedName name="valuedate">[121]curve!$C$1</definedName>
    <definedName name="Values_Entered">IF([0]!Loan_Amount*[0]!Interest_Rate*[0]!Loan_Years*[0]!Loan_Start&gt;0,1,0)</definedName>
    <definedName name="VarEsc">'[25]#REF'!$G$31</definedName>
    <definedName name="VarFee">'[25]#REF'!#REF!</definedName>
    <definedName name="varoandmcost">#REF!</definedName>
    <definedName name="VAT">16%</definedName>
    <definedName name="VAT_36">16%</definedName>
    <definedName name="VATforExportPercent">[23]Assumption!$E$186:$AV$186</definedName>
    <definedName name="VATforKazakhstanPercent">[23]Assumption!$E$183:$AV$183</definedName>
    <definedName name="VATonAdminFixedCostKzt">#REF!</definedName>
    <definedName name="VATonCoalPurchaseKzt">#REF!</definedName>
    <definedName name="VATonCoalTransportKzt">#REF!</definedName>
    <definedName name="VATonKazakhstanSalesKzt">#REF!</definedName>
    <definedName name="VATonOperatFixedCostKxt">#REF!</definedName>
    <definedName name="VATonOperationalFixedCostsKzt">#REF!</definedName>
    <definedName name="VATonOtherOutsideCustSalesKzt">#REF!</definedName>
    <definedName name="VATonRussiaSalesKzt">#REF!</definedName>
    <definedName name="VATonRussiaTraderSalesKzt">#REF!</definedName>
    <definedName name="VATonVariableCostsKzt">#REF!</definedName>
    <definedName name="vent">[101]Вентиляция!$G$173</definedName>
    <definedName name="VERSION">#REF!</definedName>
    <definedName name="Vessel1">#REF!</definedName>
    <definedName name="VEVA">#REF!</definedName>
    <definedName name="VGR">#REF!</definedName>
    <definedName name="Volume">#REF!</definedName>
    <definedName name="VSA">#REF!</definedName>
    <definedName name="VSP">#REF!</definedName>
    <definedName name="vv">#REF!</definedName>
    <definedName name="w">#REF!</definedName>
    <definedName name="w_2">[32]Проект2002!#REF!</definedName>
    <definedName name="w_3">[32]Проект2002!#REF!</definedName>
    <definedName name="w_36">'[109]Cost 99v98'!$S$11</definedName>
    <definedName name="wacc">[2]Outputs!#REF!</definedName>
    <definedName name="wacdebt">[2]Outputs!#REF!</definedName>
    <definedName name="Wage_Esc">'[25]#REF'!$G$27</definedName>
    <definedName name="warn1">#REF!</definedName>
    <definedName name="warn2">#REF!</definedName>
    <definedName name="WaterAbsorbitionByTheGroundKzt">#REF!</definedName>
    <definedName name="WaterAbsorbitionByTheGroundM3">[23]Assumption!$E$125:$AV$125</definedName>
    <definedName name="WaterAbsorbtionCostKzt">#REF!</definedName>
    <definedName name="WaterChemicalTreatmentCostKzt">#REF!</definedName>
    <definedName name="WaterConsumptionTaxKzt">#REF!</definedName>
    <definedName name="WaterConsumptionTaxPerM3">[23]Assumption!$E$180:$AV$180</definedName>
    <definedName name="WaterEvaporationCostKzt">#REF!</definedName>
    <definedName name="WaterPricePerM3">[23]Assumption!$E$120:$AV$120</definedName>
    <definedName name="WBS">[50]WBS!$A$4:$A$97</definedName>
    <definedName name="WC">#REF!</definedName>
    <definedName name="we" hidden="1">{#N/A,#N/A,FALSE,"Aging Summary";#N/A,#N/A,FALSE,"Ratio Analysis";#N/A,#N/A,FALSE,"Test 120 Day Accts";#N/A,#N/A,FALSE,"Tickmarks"}</definedName>
    <definedName name="WEFRWS">#REF!</definedName>
    <definedName name="WEIGHT">#REF!</definedName>
    <definedName name="weight_compressoil">#REF!</definedName>
    <definedName name="weight_diesel">[106]Const!#REF!</definedName>
    <definedName name="weight_gasoline">#REF!</definedName>
    <definedName name="weight_hydrooil">#REF!</definedName>
    <definedName name="weight_inustroil">#REF!</definedName>
    <definedName name="weight_kerosene">#REF!</definedName>
    <definedName name="weight_motoroil">[122]Const!$E$7</definedName>
    <definedName name="weight_motoroil_imp">#REF!</definedName>
    <definedName name="weight_motoroil_rus">#REF!</definedName>
    <definedName name="weight_transoil">#REF!</definedName>
    <definedName name="WeightedAverCoalPriceKZTPerTon">#REF!</definedName>
    <definedName name="WeightedAverCoalTransportKZTPerTon">#REF!</definedName>
    <definedName name="wer">#REF!</definedName>
    <definedName name="whole_estimate">#REF!</definedName>
    <definedName name="whtonds">#REF!</definedName>
    <definedName name="WinterHR">'[72]Reference #''s'!#REF!</definedName>
    <definedName name="WithholdingTax10Percent">#REF!</definedName>
    <definedName name="WithholdingTax10PercentKzt">#REF!</definedName>
    <definedName name="WithholdingTax15PercentKzt">#REF!</definedName>
    <definedName name="WithHoldingTaxKzt">[23]Assumption!$E$177:$AV$177</definedName>
    <definedName name="WORKING">#REF!</definedName>
    <definedName name="wr"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5713phar." hidden="1">{#N/A,#N/A,FALSE,"SUM";#N/A,#N/A,FALSE,"M7A";#N/A,#N/A,FALSE,"S7A";#N/A,#N/A,FALSE,"M7B";#N/A,#N/A,FALSE,"S7B";#N/A,#N/A,FALSE,"M8A";#N/A,#N/A,FALSE,"S8A";#N/A,#N/A,FALSE,"M8B";#N/A,#N/A,FALSE,"S8B";#N/A,#N/A,FALSE,"M8C";#N/A,#N/A,FALSE,"S8C";#N/A,#N/A,FALSE,"MUTB";#N/A,#N/A,FALSE,"SUTB";#N/A,#N/A,FALSE,"M1A";#N/A,#N/A,FALSE,"S1A";#N/A,#N/A,FALSE,"M1B";#N/A,#N/A,FALSE,"S1B";#N/A,#N/A,FALSE,"MA08";#N/A,#N/A,FALSE,"SA08";#N/A,#N/A,FALSE,"MA04";#N/A,#N/A,FALSE,"SA04";#N/A,#N/A,FALSE,"MPFC";#N/A,#N/A,FALSE,"SPFC";#N/A,#N/A,FALSE,"MCB";#N/A,#N/A,FALSE,"SCB";#N/A,#N/A,FALSE,"MCPC";#N/A,#N/A,FALSE,"SCPC";#N/A,#N/A,FALSE,"MDTC";#N/A,#N/A,FALSE,"SDTC";#N/A,#N/A,FALSE,"MODC";#N/A,#N/A,FALSE,"SODC";#N/A,#N/A,FALSE,"MDB";#N/A,#N/A,FALSE,"SDB";#N/A,#N/A,FALSE,"SDB"}</definedName>
    <definedName name="wrn.AESreport."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ging._.and._.Trend._.Analisis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ging._and._.trend._analysis11123.." hidden="1">{#N/A,#N/A,FALSE,"Aging Summary";#N/A,#N/A,FALSE,"Ratio Analysis";#N/A,#N/A,FALSE,"Test 120 Day Accts";#N/A,#N/A,FALSE,"Tickmarks"}</definedName>
    <definedName name="wrn.Annual._.Report." hidden="1">{"ARPandL",#N/A,FALSE,"Report Annual";"ARCashflow",#N/A,FALSE,"Report Annual";"ARBalanceSheet",#N/A,FALSE,"Report Annual";"ARRatios",#N/A,FALSE,"Report Annual"}</definedName>
    <definedName name="wrn.BOOK1.XLS." hidden="1">{#N/A,#N/A,FALSE,"Sheet1"}</definedName>
    <definedName name="wrn.Calculations."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Finance." hidden="1">{"Finance 1",#N/A,FALSE,"FINANCE.XLS";"Finance 2",#N/A,FALSE,"FINANCE.XLS";"Finance 3",#N/A,FALSE,"FINANCE.XLS";"Finance 4",#N/A,FALSE,"FINANCE.XLS";"Finance 5",#N/A,FALSE,"FINANCE.XLS";"Finance 6",#N/A,FALSE,"FINANCE.XLS";"Finance 7",#N/A,FALSE,"FINANCE.XLS";"Finance 8",#N/A,FALSE,"FINANCE.XLS"}</definedName>
    <definedName name="wrn.FLUJO._.CAJA." hidden="1">{"FLUJO DE CAJA",#N/A,FALSE,"Hoja1";"ANEXOS FLUJO",#N/A,FALSE,"Hoja1"}</definedName>
    <definedName name="wrn.GANANCIAS._.Y._.PERDIDAS." hidden="1">{"GAN.Y PERD.RESUMIDO",#N/A,FALSE,"Hoja1";"GAN.Y PERD.DETALLADO",#N/A,FALSE,"Hoja1"}</definedName>
    <definedName name="wrn.Inputs." hidden="1">{"Inputs 1","Base",FALSE,"INPUTS";"Inputs 2","Base",FALSE,"INPUTS";"Inputs 3","Base",FALSE,"INPUTS";"Inputs 4","Base",FALSE,"INPUTS";"Inputs 5","Base",FALSE,"INPUTS"}</definedName>
    <definedName name="wrn.pg98o2a111" hidden="1">{#N/A,#N/A,FALSE,"Supuestos";#N/A,#N/A,FALSE,"Totales";#N/A,#N/A,FALSE,"UTE TDF";#N/A,#N/A,FALSE,"C. AUSTRAL";#N/A,#N/A,FALSE,"L. ATRAVESADO";#N/A,#N/A,FALSE,"FERNANDEZ  ORO";#N/A,#N/A,FALSE,"PORTEZUELOS";#N/A,#N/A,FALSE,"25 MM";#N/A,#N/A,FALSE,"SAN ROQUE";#N/A,#N/A,FALSE,"A.  PICHANA"}</definedName>
    <definedName name="wrn.pq98o2a." hidden="1">{#N/A,#N/A,FALSE,"Supuestos";#N/A,#N/A,FALSE,"Totales";#N/A,#N/A,FALSE,"UTE TDF";#N/A,#N/A,FALSE,"C. AUSTRAL";#N/A,#N/A,FALSE,"L. ATRAVESADO";#N/A,#N/A,FALSE,"FERNANDEZ  ORO";#N/A,#N/A,FALSE,"PORTEZUELOS";#N/A,#N/A,FALSE,"25 MM";#N/A,#N/A,FALSE,"SAN ROQUE";#N/A,#N/A,FALSE,"A.  PICHANA"}</definedName>
    <definedName name="wrn.Pricing._.Case." hidden="1">{#N/A,#N/A,TRUE,"RESULTS";#N/A,#N/A,TRUE,"REV REQUIRE";#N/A,#N/A,TRUE,"RATEBASE";#N/A,#N/A,TRUE,"LEVELIZED"}</definedName>
    <definedName name="wrn.pricing2._.case." hidden="1">{#N/A,#N/A,TRUE,"RESULTS";#N/A,#N/A,TRUE,"REV REQUIRE";#N/A,#N/A,TRUE,"RATEBASE";#N/A,#N/A,TRUE,"LEVELIZED"}</definedName>
    <definedName name="wrn.print." hidden="1">{#N/A,#N/A,FALSE,"Resid CPRIV";#N/A,#N/A,FALSE,"Comer_CPRIVKsum";#N/A,#N/A,FALSE,"General (2)";#N/A,#N/A,FALSE,"Oficial";#N/A,#N/A,FALSE,"Resumen";#N/A,#N/A,FALSE,"Escenarios"}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Report." hidden="1">{"Rep 1",#N/A,FALSE,"Reports";"Rep 2",#N/A,FALSE,"Reports";"Rep 3",#N/A,FALSE,"Reports";"Rep 4",#N/A,FALSE,"Reports"}</definedName>
    <definedName name="wrn.SALARIOS._.PRESUPUESTO." hidden="1">{"SALARIOS",#N/A,FALSE,"Hoja3";"SUELDOS EMPLEADOS",#N/A,FALSE,"Hoja4";"SUELDOS EJECUTIVOS",#N/A,FALSE,"Hoja5"}</definedName>
    <definedName name="wrn.Потери." hidden="1">{#N/A,#N/A,TRUE,"ИсхМстржд";#N/A,#N/A,TRUE,"Исх-Центр";#N/A,#N/A,TRUE,"Исх-2рт ";#N/A,#N/A,TRUE,"Исх-2рт ";#N/A,#N/A,TRUE,"Исх-3рт";#N/A,#N/A,TRUE,"Вар1";#N/A,#N/A,TRUE,"Вар2";#N/A,#N/A,TRUE,"Вар2-блоки";#N/A,#N/A,TRUE,"В3-Центр";#N/A,#N/A,TRUE,"В3-2рт";#N/A,#N/A,TRUE,"В3-3рт"}</definedName>
    <definedName name="WSP">[110]Inputs!$F$37</definedName>
    <definedName name="WtdAvgPr">'[25]#REF'!$A$30:$IV$30</definedName>
    <definedName name="WtdCap">'[25]#REF'!$E$176:$X$176</definedName>
    <definedName name="ww" hidden="1">{"Rep 1",#N/A,FALSE,"Reports";"Rep 2",#N/A,FALSE,"Reports";"Rep 3",#N/A,FALSE,"Reports";"Rep 4",#N/A,FALSE,"Reports"}</definedName>
    <definedName name="X">#REF!</definedName>
    <definedName name="xcd" hidden="1">[73]!header1-1 &amp; "." &amp; MAX(1,COUNTA(INDEX(#REF!,MATCH([73]!header1-1,#REF!,FALSE)):#REF!))</definedName>
    <definedName name="XDVDSV">'[2]Op Assmp'!#REF!</definedName>
    <definedName name="XFCHGC">[15]SUMMARY!#REF!</definedName>
    <definedName name="xr">#REF!</definedName>
    <definedName name="XREF_COLUMN_1" hidden="1">'[123]VAT 2004'!#REF!</definedName>
    <definedName name="XREF_COLUMN_2" hidden="1">#REF!</definedName>
    <definedName name="XRefActiveRow" hidden="1">#REF!</definedName>
    <definedName name="XRefColumnsCount" hidden="1">2</definedName>
    <definedName name="XRefCopy1" hidden="1">'[123]VAT 2004'!#REF!</definedName>
    <definedName name="XRefCopy10" hidden="1">#REF!</definedName>
    <definedName name="xrefcopy100" hidden="1">#REF!</definedName>
    <definedName name="XRefCopy11" hidden="1">#REF!</definedName>
    <definedName name="XRefCopy11Row" hidden="1">#REF!</definedName>
    <definedName name="XRefCopy12" hidden="1">#REF!</definedName>
    <definedName name="XRefCopy12Row" hidden="1">[124]XREF!#REF!</definedName>
    <definedName name="XRefCopy13" hidden="1">#REF!</definedName>
    <definedName name="XRefCopy13Row" hidden="1">[124]XREF!#REF!</definedName>
    <definedName name="XRefCopy14" hidden="1">#REF!</definedName>
    <definedName name="XRefCopy14Row" hidden="1">[124]XREF!#REF!</definedName>
    <definedName name="XRefCopy15" hidden="1">#REF!</definedName>
    <definedName name="XRefCopy15Row" hidden="1">[124]XREF!#REF!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[124]XREF!#REF!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[124]XREF!#REF!</definedName>
    <definedName name="XRefCopy21" hidden="1">#REF!</definedName>
    <definedName name="XRefCopy21Row" hidden="1">#REF!</definedName>
    <definedName name="XRefCopy22"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[124]XREF!#REF!</definedName>
    <definedName name="XRefCopy2Row" hidden="1">#REF!</definedName>
    <definedName name="XRefCopy3" hidden="1">#REF!</definedName>
    <definedName name="XRefCopy3Row" hidden="1">[125]XREF!#REF!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[124]XREF!#REF!</definedName>
    <definedName name="XRefCopy7" hidden="1">#REF!</definedName>
    <definedName name="XRefCopy7Row" hidden="1">[124]XREF!#REF!</definedName>
    <definedName name="XRefCopy8" hidden="1">#REF!</definedName>
    <definedName name="XRefCopy8Row" hidden="1">[124]XREF!#REF!</definedName>
    <definedName name="XRefCopy9" hidden="1">#REF!</definedName>
    <definedName name="XRefCopy9Row" hidden="1">#REF!</definedName>
    <definedName name="XRefCopyRangeCount" hidden="1">1</definedName>
    <definedName name="XRefPaste1" hidden="1">#REF!</definedName>
    <definedName name="XRefPaste10" hidden="1">#REF!</definedName>
    <definedName name="XRefPaste11" hidden="1">#REF!</definedName>
    <definedName name="XRefPaste11Row" hidden="1">#REF!</definedName>
    <definedName name="XRefPaste16" hidden="1">#REF!</definedName>
    <definedName name="XRefPaste17" hidden="1">#REF!</definedName>
    <definedName name="XRefPaste18" hidden="1">#REF!</definedName>
    <definedName name="XRefPaste19" hidden="1">#REF!</definedName>
    <definedName name="XRefPaste1Row" hidden="1">#REF!</definedName>
    <definedName name="XRefPaste2" hidden="1">#REF!</definedName>
    <definedName name="XRefPaste20" hidden="1">#REF!</definedName>
    <definedName name="XRefPaste2Row" hidden="1">[125]XREF!#REF!</definedName>
    <definedName name="XRefPaste3" hidden="1">#REF!</definedName>
    <definedName name="XRefPaste3Row" hidden="1">#REF!</definedName>
    <definedName name="XRefPaste4"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[126]XREF!#REF!</definedName>
    <definedName name="XRefPasteRangeCount" hidden="1">1</definedName>
    <definedName name="xx" hidden="1">{#N/A,#N/A,FALSE,"Aging Summary";#N/A,#N/A,FALSE,"Ratio Analysis";#N/A,#N/A,FALSE,"Test 120 Day Accts";#N/A,#N/A,FALSE,"Tickmarks"}</definedName>
    <definedName name="xxxx"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y">#REF!</definedName>
    <definedName name="Y2002EkiCoalPriceKZTPerTon">[24]Assumption!#REF!</definedName>
    <definedName name="YAAPRCAP">'[1]Cashflow Forecast Port'!#REF!</definedName>
    <definedName name="YAAPRCO">'[1]Cashflow Forecast Port'!#REF!</definedName>
    <definedName name="YAAPRCOAL">'[1]Cashflow Forecast Port'!#REF!</definedName>
    <definedName name="YAAPRDA">'[1]Cashflow Forecast Port'!$J$43:$J$43</definedName>
    <definedName name="YAAPRDEP">'[1]Cashflow Forecast Port'!$J$59:$J$59</definedName>
    <definedName name="YAAPREOS">'[1]Cashflow Forecast Port'!#REF!</definedName>
    <definedName name="YAAPREQ">'[1]Cashflow Forecast Port'!$J$53:$J$53</definedName>
    <definedName name="YAAPRIAT">'[1]Cashflow Forecast Port'!$J$48:$J$48</definedName>
    <definedName name="YAAPRIBIT">'[1]Cashflow Forecast Port'!$J$47:$J$47</definedName>
    <definedName name="YAAPRINT">'[1]Cashflow Forecast Port'!$J$44:$J$44</definedName>
    <definedName name="YAAPRISN">'[1]Cashflow Forecast Port'!$J$54:$J$54</definedName>
    <definedName name="YAAPRNETCONT">'[1]Cashflow Forecast Port'!$J$67:$J$67</definedName>
    <definedName name="YAAPRSTEAM">'[1]Cashflow Forecast Port'!#REF!</definedName>
    <definedName name="YAAPRTAX">'[1]Cashflow Forecast Port'!$J$65:$J$65</definedName>
    <definedName name="YAAPRTO">'[1]Cashflow Forecast Port'!$J$45:$J$45</definedName>
    <definedName name="YAAPRWHEEL">'[1]Cashflow Forecast Port'!#REF!</definedName>
    <definedName name="YAAUGCAP">'[1]Cashflow Forecast Port'!#REF!</definedName>
    <definedName name="YAAUGCO">'[1]Cashflow Forecast Port'!#REF!</definedName>
    <definedName name="YAAUGCOAL">'[1]Cashflow Forecast Port'!#REF!</definedName>
    <definedName name="YAAUGDA">'[1]Cashflow Forecast Port'!$R$43:$R$43</definedName>
    <definedName name="YAAUGDEP">'[1]Cashflow Forecast Port'!$R$59:$R$59</definedName>
    <definedName name="YAAUGEOS">'[1]Cashflow Forecast Port'!#REF!</definedName>
    <definedName name="YAAUGEQ">'[1]Cashflow Forecast Port'!$R$53:$R$53</definedName>
    <definedName name="YAAUGIAT">'[1]Cashflow Forecast Port'!$R$48:$R$48</definedName>
    <definedName name="YAAUGIBIT">'[1]Cashflow Forecast Port'!$R$47:$R$47</definedName>
    <definedName name="YAAUGINT">'[1]Cashflow Forecast Port'!$R$44:$R$44</definedName>
    <definedName name="YAAUGISN">'[1]Cashflow Forecast Port'!$R$54:$R$54</definedName>
    <definedName name="YAAUGNETCONT">'[1]Cashflow Forecast Port'!$R$67:$R$67</definedName>
    <definedName name="YAAUGSTEAM">'[1]Cashflow Forecast Port'!#REF!</definedName>
    <definedName name="YAAUGTAX">'[1]Cashflow Forecast Port'!$R$65:$R$65</definedName>
    <definedName name="YAAUGTO">'[1]Cashflow Forecast Port'!$R$45:$R$45</definedName>
    <definedName name="YAAUGWHEEL">'[1]Cashflow Forecast Port'!#REF!</definedName>
    <definedName name="YACOTISN">'[1]Cashflow Forecast Port'!$V$54:$V$54</definedName>
    <definedName name="YADECCAP">'[1]Cashflow Forecast Port'!#REF!</definedName>
    <definedName name="YADECCO">'[1]Cashflow Forecast Port'!#REF!</definedName>
    <definedName name="YADECCOAL">'[1]Cashflow Forecast Port'!#REF!</definedName>
    <definedName name="YADECDA">'[1]Cashflow Forecast Port'!$Z$43:$Z$43</definedName>
    <definedName name="YADECDEP">'[1]Cashflow Forecast Port'!$Z$59:$Z$59</definedName>
    <definedName name="YADECEOS">'[1]Cashflow Forecast Port'!#REF!</definedName>
    <definedName name="YADECEQ">'[1]Cashflow Forecast Port'!$Z$53:$Z$53</definedName>
    <definedName name="YADECIAT">'[1]Cashflow Forecast Port'!$Z$48:$Z$48</definedName>
    <definedName name="YADECIBIT">'[1]Cashflow Forecast Port'!$Z$47:$Z$47</definedName>
    <definedName name="YADECINT">'[1]Cashflow Forecast Port'!$Z$44:$Z$44</definedName>
    <definedName name="YADECISN">'[1]Cashflow Forecast Port'!$Z$54:$Z$54</definedName>
    <definedName name="YADECNETCONT">'[1]Cashflow Forecast Port'!$Z$67:$Z$67</definedName>
    <definedName name="YADECSTEAM">'[1]Cashflow Forecast Port'!#REF!</definedName>
    <definedName name="YADECTAX">'[1]Cashflow Forecast Port'!$Z$65:$Z$65</definedName>
    <definedName name="YADECTO">'[1]Cashflow Forecast Port'!$Z$45:$Z$45</definedName>
    <definedName name="YADECWHEEL">'[1]Cashflow Forecast Port'!#REF!</definedName>
    <definedName name="YAFEBCAP">'[1]Cashflow Forecast Port'!#REF!</definedName>
    <definedName name="YAFEBCO">'[1]Cashflow Forecast Port'!#REF!</definedName>
    <definedName name="YAFEBCOAL">'[1]Cashflow Forecast Port'!#REF!</definedName>
    <definedName name="YAFEBDA">'[1]Cashflow Forecast Port'!$F$43:$F$43</definedName>
    <definedName name="YAFEBDEP">'[1]Cashflow Forecast Port'!$F$59:$F$59</definedName>
    <definedName name="YAFEBEOS">'[1]Cashflow Forecast Port'!#REF!</definedName>
    <definedName name="YAFEBEQ">'[1]Cashflow Forecast Port'!$F$53:$F$53</definedName>
    <definedName name="YAFEBIAT">'[1]Cashflow Forecast Port'!$F$48:$F$48</definedName>
    <definedName name="YAFEBIBIT">'[1]Cashflow Forecast Port'!$F$47:$F$47</definedName>
    <definedName name="YAFEBINT">'[1]Cashflow Forecast Port'!$F$44:$F$44</definedName>
    <definedName name="YAFEBISN">'[1]Cashflow Forecast Port'!$F$54:$F$54</definedName>
    <definedName name="YAFEBNETCONT">'[1]Cashflow Forecast Port'!$F$67:$F$67</definedName>
    <definedName name="YAFEBSTEAM">'[1]Cashflow Forecast Port'!#REF!</definedName>
    <definedName name="YAFEBTAX">'[1]Cashflow Forecast Port'!$F$65:$F$65</definedName>
    <definedName name="YAFEBTO">'[1]Cashflow Forecast Port'!$F$45:$F$45</definedName>
    <definedName name="YAFEBWHEEL">'[1]Cashflow Forecast Port'!#REF!</definedName>
    <definedName name="YAGWAPR">'[1]Cashflow Forecast Port'!$J$49:$J$49</definedName>
    <definedName name="YAGWAUG">'[1]Cashflow Forecast Port'!$R$49:$R$49</definedName>
    <definedName name="YAGWFEB">'[1]Cashflow Forecast Port'!$F$49:$F$49</definedName>
    <definedName name="YAGWJAN">'[1]Cashflow Forecast Port'!$D$49:$D$49</definedName>
    <definedName name="YAGWJUL">'[1]Cashflow Forecast Port'!$P$49:$P$49</definedName>
    <definedName name="YAGWJUN">'[1]Cashflow Forecast Port'!$N$49:$N$49</definedName>
    <definedName name="YAGWMAR">'[1]Cashflow Forecast Port'!$H$49:$H$49</definedName>
    <definedName name="YAGWMAY">'[1]Cashflow Forecast Port'!$L$49:$L$49</definedName>
    <definedName name="YAISNAPR">'[1]Cashflow Forecast Port'!$J$51:$J$51</definedName>
    <definedName name="YAISNFEB">'[1]Cashflow Forecast Port'!$F$51:$F$51</definedName>
    <definedName name="YAISNJAN">'[1]Cashflow Forecast Port'!$D$51:$D$51</definedName>
    <definedName name="YAISNJUN">'[1]Cashflow Forecast Port'!$N$51:$N$51</definedName>
    <definedName name="YAISNMAR">'[1]Cashflow Forecast Port'!$H$51:$H$51</definedName>
    <definedName name="YAISNMAY">'[1]Cashflow Forecast Port'!$L$51:$L$51</definedName>
    <definedName name="YAJANCAP">'[1]Cashflow Forecast Port'!#REF!</definedName>
    <definedName name="YAJANCO">'[1]Cashflow Forecast Port'!#REF!</definedName>
    <definedName name="YAJANCOAL">'[1]Cashflow Forecast Port'!#REF!</definedName>
    <definedName name="YAJANDA">'[1]Cashflow Forecast Port'!$D$43:$D$43</definedName>
    <definedName name="YAJANDEP">'[1]Cashflow Forecast Port'!$D$59:$D$59</definedName>
    <definedName name="YAJANEOS">'[1]Cashflow Forecast Port'!#REF!</definedName>
    <definedName name="YAJANEQ">'[1]Cashflow Forecast Port'!$D$53:$D$53</definedName>
    <definedName name="YAJANIAT">'[1]Cashflow Forecast Port'!$D$48:$D$48</definedName>
    <definedName name="YAJANIBIT">'[1]Cashflow Forecast Port'!$D$47:$D$47</definedName>
    <definedName name="YAJANINT">'[1]Cashflow Forecast Port'!$D$44:$D$44</definedName>
    <definedName name="YAJANISN">'[1]Cashflow Forecast Port'!$D$54:$D$54</definedName>
    <definedName name="YAJANNETCONT">'[1]Cashflow Forecast Port'!$D$67:$D$67</definedName>
    <definedName name="YAJANSTEAM">'[1]Cashflow Forecast Port'!#REF!</definedName>
    <definedName name="YAJANTAX">'[1]Cashflow Forecast Port'!$D$65:$D$65</definedName>
    <definedName name="YAJANTO">'[1]Cashflow Forecast Port'!$D$45:$D$45</definedName>
    <definedName name="YAJANWHEEL">'[1]Cashflow Forecast Port'!#REF!</definedName>
    <definedName name="YAJULCAP">'[1]Cashflow Forecast Port'!#REF!</definedName>
    <definedName name="YAJULCO">'[1]Cashflow Forecast Port'!#REF!</definedName>
    <definedName name="YAJULCOAL">'[1]Cashflow Forecast Port'!#REF!</definedName>
    <definedName name="YAJULDA">'[1]Cashflow Forecast Port'!$P$43:$P$43</definedName>
    <definedName name="YAJULDEP">'[1]Cashflow Forecast Port'!$P$59:$P$59</definedName>
    <definedName name="YAJULEOS">'[1]Cashflow Forecast Port'!#REF!</definedName>
    <definedName name="YAJULEQ">'[1]Cashflow Forecast Port'!$P$53:$P$53</definedName>
    <definedName name="YAJULIAT">'[1]Cashflow Forecast Port'!$P$48:$P$48</definedName>
    <definedName name="YAJULIBIT">'[1]Cashflow Forecast Port'!$P$47:$P$47</definedName>
    <definedName name="YAJULINT">'[1]Cashflow Forecast Port'!$P$44:$P$44</definedName>
    <definedName name="YAJULISN">'[1]Cashflow Forecast Port'!$P$54:$P$54</definedName>
    <definedName name="YAJULNETCONT">'[1]Cashflow Forecast Port'!$P$67:$P$67</definedName>
    <definedName name="YAJULSTEAM">'[1]Cashflow Forecast Port'!#REF!</definedName>
    <definedName name="YAJULTAX">'[1]Cashflow Forecast Port'!$P$65:$P$65</definedName>
    <definedName name="YAJULTO">'[1]Cashflow Forecast Port'!$P$45:$P$45</definedName>
    <definedName name="YAJULWHEEL">'[1]Cashflow Forecast Port'!#REF!</definedName>
    <definedName name="YAJULYCOAL">'[1]Cashflow Forecast Port'!#REF!</definedName>
    <definedName name="YAJUNCAP">'[1]Cashflow Forecast Port'!#REF!</definedName>
    <definedName name="YAJUNCO">'[1]Cashflow Forecast Port'!#REF!</definedName>
    <definedName name="YAJUNCOAL">'[1]Cashflow Forecast Port'!#REF!</definedName>
    <definedName name="YAJUNDA">'[1]Cashflow Forecast Port'!$N$43:$N$43</definedName>
    <definedName name="YAJUNDEP">'[1]Cashflow Forecast Port'!$N$59:$N$59</definedName>
    <definedName name="YAJUNEOS">'[1]Cashflow Forecast Port'!#REF!</definedName>
    <definedName name="YAJUNEQ">'[1]Cashflow Forecast Port'!$N$53:$N$53</definedName>
    <definedName name="YAJUNIAT">'[1]Cashflow Forecast Port'!$N$48:$N$48</definedName>
    <definedName name="YAJUNIBIT">'[1]Cashflow Forecast Port'!$N$47:$N$47</definedName>
    <definedName name="YAJUNINT">'[1]Cashflow Forecast Port'!$N$44:$N$44</definedName>
    <definedName name="YAJUNISN">'[1]Cashflow Forecast Port'!$N$54:$N$54</definedName>
    <definedName name="YAJUNNETCONT">'[1]Cashflow Forecast Port'!$N$67:$N$67</definedName>
    <definedName name="YAJUNSTEAM">'[1]Cashflow Forecast Port'!#REF!</definedName>
    <definedName name="YAJUNTAX">'[1]Cashflow Forecast Port'!$N$65:$N$65</definedName>
    <definedName name="YAJUNTO">'[1]Cashflow Forecast Port'!$N$45:$N$45</definedName>
    <definedName name="YAJUNWHEEL">'[1]Cashflow Forecast Port'!#REF!</definedName>
    <definedName name="YAMARCAP">'[1]Cashflow Forecast Port'!#REF!</definedName>
    <definedName name="YAMARCO">'[1]Cashflow Forecast Port'!#REF!</definedName>
    <definedName name="YAMARCOAL">'[1]Cashflow Forecast Port'!#REF!</definedName>
    <definedName name="YAMARDA">'[1]Cashflow Forecast Port'!$H$43:$H$43</definedName>
    <definedName name="YAMARDEP">'[1]Cashflow Forecast Port'!$H$59:$H$59</definedName>
    <definedName name="YAMAREOS">'[1]Cashflow Forecast Port'!#REF!</definedName>
    <definedName name="YAMAREQ">'[1]Cashflow Forecast Port'!$H$53:$H$53</definedName>
    <definedName name="YAMARIAT">'[1]Cashflow Forecast Port'!$H$48:$H$48</definedName>
    <definedName name="YAMARIBIT">'[1]Cashflow Forecast Port'!$H$47:$H$47</definedName>
    <definedName name="YAMARINT">'[1]Cashflow Forecast Port'!$H$44:$H$44</definedName>
    <definedName name="YAMARISN">'[1]Cashflow Forecast Port'!$H$54:$H$54</definedName>
    <definedName name="YAMARNETCONT">'[1]Cashflow Forecast Port'!$H$67:$H$67</definedName>
    <definedName name="YAMARSTEAM">'[1]Cashflow Forecast Port'!#REF!</definedName>
    <definedName name="YAMARTAX">'[1]Cashflow Forecast Port'!$H$65:$H$65</definedName>
    <definedName name="YAMARTO">'[1]Cashflow Forecast Port'!$H$45:$H$45</definedName>
    <definedName name="YAMARWHEEL">'[1]Cashflow Forecast Port'!#REF!</definedName>
    <definedName name="YAMAYCAP">'[1]Cashflow Forecast Port'!#REF!</definedName>
    <definedName name="YAMAYCO">'[1]Cashflow Forecast Port'!#REF!</definedName>
    <definedName name="YAMAYCOAL">'[1]Cashflow Forecast Port'!#REF!</definedName>
    <definedName name="YAMAYDA">'[1]Cashflow Forecast Port'!$L$43:$L$43</definedName>
    <definedName name="YAMAYDEP">'[1]Cashflow Forecast Port'!$L$59:$L$59</definedName>
    <definedName name="YAMAYEOS">'[1]Cashflow Forecast Port'!#REF!</definedName>
    <definedName name="YAMAYEQ">'[1]Cashflow Forecast Port'!$L$53:$L$53</definedName>
    <definedName name="YAMAYIAT">'[1]Cashflow Forecast Port'!$L$48:$L$48</definedName>
    <definedName name="YAMAYIBIT">'[1]Cashflow Forecast Port'!$L$47:$L$47</definedName>
    <definedName name="YAMAYINT">'[1]Cashflow Forecast Port'!$L$44:$L$44</definedName>
    <definedName name="YAMAYISN">'[1]Cashflow Forecast Port'!$L$54:$L$54</definedName>
    <definedName name="YAMAYNETCONT">'[1]Cashflow Forecast Port'!$L$67:$L$67</definedName>
    <definedName name="YAMAYSTEAM">'[1]Cashflow Forecast Port'!#REF!</definedName>
    <definedName name="YAMAYTAX">'[1]Cashflow Forecast Port'!$L$65:$L$65</definedName>
    <definedName name="YAMAYTO">'[1]Cashflow Forecast Port'!$L$45:$L$45</definedName>
    <definedName name="YAMAYWHEEL">'[1]Cashflow Forecast Port'!#REF!</definedName>
    <definedName name="YAMIAPR">'[1]Cashflow Forecast Port'!$J$61:$J$61</definedName>
    <definedName name="YAMIAUG">'[1]Cashflow Forecast Port'!$R$61:$R$61</definedName>
    <definedName name="YAMIDEC">'[1]Cashflow Forecast Port'!$Z$61:$Z$61</definedName>
    <definedName name="YAMIFEB">'[1]Cashflow Forecast Port'!$F$61:$F$61</definedName>
    <definedName name="YAMIJAN">'[1]Cashflow Forecast Port'!$D$61:$D$61</definedName>
    <definedName name="YAMIJUL">'[1]Cashflow Forecast Port'!$P$61:$P$61</definedName>
    <definedName name="YAMIJUN">'[1]Cashflow Forecast Port'!$N$61:$N$61</definedName>
    <definedName name="YAMIMAR">'[1]Cashflow Forecast Port'!$H$61:$H$61</definedName>
    <definedName name="YAMIMAY">'[1]Cashflow Forecast Port'!$L$61:$L$61</definedName>
    <definedName name="YAMINOV">'[1]Cashflow Forecast Port'!$X$61:$X$61</definedName>
    <definedName name="YAMIOCT">'[1]Cashflow Forecast Port'!$V$61:$V$61</definedName>
    <definedName name="YAMISEP">'[1]Cashflow Forecast Port'!$T$61:$T$61</definedName>
    <definedName name="YANOVCAP">'[1]Cashflow Forecast Port'!#REF!</definedName>
    <definedName name="YANOVCO">'[1]Cashflow Forecast Port'!#REF!</definedName>
    <definedName name="YANOVCOAL">'[1]Cashflow Forecast Port'!#REF!</definedName>
    <definedName name="YANOVDA">'[1]Cashflow Forecast Port'!$X$43:$X$43</definedName>
    <definedName name="YANOVDEP">'[1]Cashflow Forecast Port'!$X$59:$X$59</definedName>
    <definedName name="YANOVEOS">'[1]Cashflow Forecast Port'!#REF!</definedName>
    <definedName name="YANOVEQ">'[1]Cashflow Forecast Port'!$X$53:$X$53</definedName>
    <definedName name="YANOVIAT">'[1]Cashflow Forecast Port'!$X$48:$X$48</definedName>
    <definedName name="YANOVIBIT">'[1]Cashflow Forecast Port'!$X$47:$X$47</definedName>
    <definedName name="YANOVINT">'[1]Cashflow Forecast Port'!$X$44:$X$44</definedName>
    <definedName name="YANOVISN">'[1]Cashflow Forecast Port'!$X$54:$X$54</definedName>
    <definedName name="YANOVNETCONT">'[1]Cashflow Forecast Port'!$X$67:$X$67</definedName>
    <definedName name="YANOVSTEAM">'[1]Cashflow Forecast Port'!#REF!</definedName>
    <definedName name="YANOVTAX">'[1]Cashflow Forecast Port'!$X$65:$X$65</definedName>
    <definedName name="YANOVTO">'[1]Cashflow Forecast Port'!$X$45:$X$45</definedName>
    <definedName name="YANOVWHEEL">'[1]Cashflow Forecast Port'!#REF!</definedName>
    <definedName name="YAOCTCAP">'[1]Cashflow Forecast Port'!#REF!</definedName>
    <definedName name="YAOCTCO">'[1]Cashflow Forecast Port'!#REF!</definedName>
    <definedName name="YAOCTCOAL">'[1]Cashflow Forecast Port'!#REF!</definedName>
    <definedName name="YAOCTDA">'[1]Cashflow Forecast Port'!$V$43:$V$43</definedName>
    <definedName name="YAOCTDEP">'[1]Cashflow Forecast Port'!$V$59:$V$59</definedName>
    <definedName name="YAOCTEOS">'[1]Cashflow Forecast Port'!#REF!</definedName>
    <definedName name="YAOCTEQ">'[1]Cashflow Forecast Port'!$V$53:$V$53</definedName>
    <definedName name="YAOCTIAT">'[1]Cashflow Forecast Port'!$V$48:$V$48</definedName>
    <definedName name="YAOCTIBIT">'[1]Cashflow Forecast Port'!$V$47:$V$47</definedName>
    <definedName name="YAOCTINT">'[1]Cashflow Forecast Port'!$V$44:$V$44</definedName>
    <definedName name="YAOCTISN">'[1]Cashflow Forecast Port'!$U$54:$U$54</definedName>
    <definedName name="YAOCTNETCONT">'[1]Cashflow Forecast Port'!$V$67:$V$67</definedName>
    <definedName name="YAOCTSTEAM">'[1]Cashflow Forecast Port'!#REF!</definedName>
    <definedName name="YAOCTTAX">'[1]Cashflow Forecast Port'!$V$65:$V$65</definedName>
    <definedName name="YAOCTTO">'[1]Cashflow Forecast Port'!$V$45:$V$45</definedName>
    <definedName name="YAOCTWHEEL">'[1]Cashflow Forecast Port'!#REF!</definedName>
    <definedName name="YASEPCAP">'[1]Cashflow Forecast Port'!#REF!</definedName>
    <definedName name="YASEPCO">'[1]Cashflow Forecast Port'!#REF!</definedName>
    <definedName name="YASEPCOAL">'[1]Cashflow Forecast Port'!#REF!</definedName>
    <definedName name="YASEPDA">'[1]Cashflow Forecast Port'!$T$43:$T$43</definedName>
    <definedName name="YASEPDEP">'[1]Cashflow Forecast Port'!$T$59:$T$59</definedName>
    <definedName name="YASEPEOS">'[1]Cashflow Forecast Port'!#REF!</definedName>
    <definedName name="YASEPEQ">'[1]Cashflow Forecast Port'!$T$53:$T$53</definedName>
    <definedName name="YASEPIAT">'[1]Cashflow Forecast Port'!$T$48:$T$48</definedName>
    <definedName name="YASEPIBIT">'[1]Cashflow Forecast Port'!$T$47:$T$47</definedName>
    <definedName name="YASEPINT">'[1]Cashflow Forecast Port'!$T$44:$T$44</definedName>
    <definedName name="YASEPISN">'[1]Cashflow Forecast Port'!$T$54:$T$54</definedName>
    <definedName name="YASEPNETCONT">'[1]Cashflow Forecast Port'!$T$67:$T$67</definedName>
    <definedName name="YASEPSTEAM">'[1]Cashflow Forecast Port'!#REF!</definedName>
    <definedName name="YASEPTAX">'[1]Cashflow Forecast Port'!$T$65:$T$65</definedName>
    <definedName name="YASEPTO">'[1]Cashflow Forecast Port'!$T$45:$T$45</definedName>
    <definedName name="YASEPWHEEL">'[1]Cashflow Forecast Port'!#REF!</definedName>
    <definedName name="YBAPRBANKINT">'[1]Cashflow Forecast Port'!#REF!</definedName>
    <definedName name="YBAPRCAP">'[1]Cashflow Forecast Port'!$J$8:$J$8</definedName>
    <definedName name="YBAPRCO">'[1]Cashflow Forecast Port'!$J$21:$J$21</definedName>
    <definedName name="YBAPRCOAL">'[1]Cashflow Forecast Port'!$J$15:$J$15</definedName>
    <definedName name="YBAPRDA">'[1]Cashflow Forecast Port'!$J$26:$J$26</definedName>
    <definedName name="YBAPRDEP">'[1]Cashflow Forecast Port'!#REF!</definedName>
    <definedName name="YBAPREOS">'[1]Cashflow Forecast Port'!#REF!</definedName>
    <definedName name="YBAPREQ">'[1]Cashflow Forecast Port'!#REF!</definedName>
    <definedName name="YBAPRIAT">'[1]Cashflow Forecast Port'!#REF!</definedName>
    <definedName name="YBAPRIBIT">'[1]Cashflow Forecast Port'!$J$33:$J$33</definedName>
    <definedName name="YBAPRINT">'[1]Cashflow Forecast Port'!$J$31:$J$31</definedName>
    <definedName name="YBAPRNETCONT">'[1]Cashflow Forecast Port'!#REF!</definedName>
    <definedName name="YBAPRSTEAM">'[1]Cashflow Forecast Port'!#REF!</definedName>
    <definedName name="YBAPRTAX">'[1]Cashflow Forecast Port'!#REF!</definedName>
    <definedName name="YBAPRTO">'[1]Cashflow Forecast Port'!$J$20:$J$20</definedName>
    <definedName name="YBAPRWHEEL">'[1]Cashflow Forecast Port'!$J$18:$J$18</definedName>
    <definedName name="YBAUGBANKINT">'[1]Cashflow Forecast Port'!#REF!</definedName>
    <definedName name="YBAUGCAP">'[1]Cashflow Forecast Port'!$R$8:$R$8</definedName>
    <definedName name="YBAUGCO">'[1]Cashflow Forecast Port'!$R$21:$R$21</definedName>
    <definedName name="YBAUGCOAL">'[1]Cashflow Forecast Port'!$R$15:$R$15</definedName>
    <definedName name="YBAUGDA">'[1]Cashflow Forecast Port'!$R$26:$R$26</definedName>
    <definedName name="YBAUGDEP">'[1]Cashflow Forecast Port'!#REF!</definedName>
    <definedName name="YBAUGEOS">'[1]Cashflow Forecast Port'!#REF!</definedName>
    <definedName name="YBAUGEQ">'[1]Cashflow Forecast Port'!#REF!</definedName>
    <definedName name="YBAUGIAT">'[1]Cashflow Forecast Port'!#REF!</definedName>
    <definedName name="YBAUGIBIT">'[1]Cashflow Forecast Port'!$R$33:$R$33</definedName>
    <definedName name="YBAUGINT">'[1]Cashflow Forecast Port'!$R$31:$R$31</definedName>
    <definedName name="YBAUGNETCONT">'[1]Cashflow Forecast Port'!#REF!</definedName>
    <definedName name="YBAUGSTEAM">'[1]Cashflow Forecast Port'!#REF!</definedName>
    <definedName name="YBAUGTAX">'[1]Cashflow Forecast Port'!#REF!</definedName>
    <definedName name="YBAUGWHEEL">'[1]Cashflow Forecast Port'!$R$18:$R$18</definedName>
    <definedName name="YBDECBANKINT">'[1]Cashflow Forecast Port'!#REF!</definedName>
    <definedName name="YBDECCAP">'[1]Cashflow Forecast Port'!$Z$8:$Z$8</definedName>
    <definedName name="YBDECCO">'[1]Cashflow Forecast Port'!$Z$21:$Z$21</definedName>
    <definedName name="YBDECCOAL">'[1]Cashflow Forecast Port'!$Z$15:$Z$15</definedName>
    <definedName name="YBDECDA">'[1]Cashflow Forecast Port'!$Z$26:$Z$26</definedName>
    <definedName name="YBDECDEP">'[1]Cashflow Forecast Port'!#REF!</definedName>
    <definedName name="YBDECEOS">'[1]Cashflow Forecast Port'!#REF!</definedName>
    <definedName name="YBDECEQ">'[1]Cashflow Forecast Port'!#REF!</definedName>
    <definedName name="YBDECGW">'[1]Cashflow Forecast Port'!#REF!</definedName>
    <definedName name="YBDECIAT">'[1]Cashflow Forecast Port'!#REF!</definedName>
    <definedName name="YBDECIBIT">'[1]Cashflow Forecast Port'!$Z$33:$Z$33</definedName>
    <definedName name="YBDECINT">'[1]Cashflow Forecast Port'!$Z$31:$Z$31</definedName>
    <definedName name="YBDECISN">'[1]Cashflow Forecast Port'!#REF!</definedName>
    <definedName name="YBDECNETCONT">'[1]Cashflow Forecast Port'!#REF!</definedName>
    <definedName name="YBDECSTEAM">'[1]Cashflow Forecast Port'!#REF!</definedName>
    <definedName name="YBDECTAX">'[1]Cashflow Forecast Port'!#REF!</definedName>
    <definedName name="YBDECWHEEL">'[1]Cashflow Forecast Port'!$Z$18:$Z$18</definedName>
    <definedName name="YBFEBBANKINT">'[1]Cashflow Forecast Port'!#REF!</definedName>
    <definedName name="YBFEBCAP">'[1]Cashflow Forecast Port'!$F$8:$F$8</definedName>
    <definedName name="YBFEBCO">'[1]Cashflow Forecast Port'!$F$21:$F$21</definedName>
    <definedName name="YBFEBCOAL">'[1]Cashflow Forecast Port'!$F$15:$F$15</definedName>
    <definedName name="YBFEBDA">'[1]Cashflow Forecast Port'!$F$26:$F$26</definedName>
    <definedName name="YBFEBDEP">'[1]Cashflow Forecast Port'!#REF!</definedName>
    <definedName name="YBFEBEOS">'[1]Cashflow Forecast Port'!#REF!</definedName>
    <definedName name="YBFEBEQ">'[1]Cashflow Forecast Port'!#REF!</definedName>
    <definedName name="YBFEBIAT">'[1]Cashflow Forecast Port'!#REF!</definedName>
    <definedName name="YBFEBIBIT">'[1]Cashflow Forecast Port'!$F$33:$F$33</definedName>
    <definedName name="YBFEBINT">'[1]Cashflow Forecast Port'!$F$31:$F$31</definedName>
    <definedName name="YBFEBNETCONT">'[1]Cashflow Forecast Port'!#REF!</definedName>
    <definedName name="YBFEBSTEAM">'[1]Cashflow Forecast Port'!#REF!</definedName>
    <definedName name="YBFEBTAX">'[1]Cashflow Forecast Port'!#REF!</definedName>
    <definedName name="YBFEBTO">'[1]Cashflow Forecast Port'!$F$20:$F$20</definedName>
    <definedName name="YBFEBWHEEL">'[1]Cashflow Forecast Port'!$F$18:$F$18</definedName>
    <definedName name="YBISNAPR">'[1]Cashflow Forecast Port'!#REF!</definedName>
    <definedName name="YBISNAUG">'[1]Cashflow Forecast Port'!#REF!</definedName>
    <definedName name="YBISNDEC">'[1]Cashflow Forecast Port'!#REF!</definedName>
    <definedName name="YBISNFEB">'[1]Cashflow Forecast Port'!#REF!</definedName>
    <definedName name="YBISNJAN">'[1]Cashflow Forecast Port'!#REF!</definedName>
    <definedName name="YBISNJUL">'[1]Cashflow Forecast Port'!#REF!</definedName>
    <definedName name="YBISNJUN">'[1]Cashflow Forecast Port'!#REF!</definedName>
    <definedName name="YBISNMAR">'[1]Cashflow Forecast Port'!#REF!</definedName>
    <definedName name="YBISNMAY">'[1]Cashflow Forecast Port'!#REF!</definedName>
    <definedName name="YBISNNOV">'[1]Cashflow Forecast Port'!#REF!</definedName>
    <definedName name="YBISNOCT">'[1]Cashflow Forecast Port'!#REF!</definedName>
    <definedName name="YBISNSEP">'[1]Cashflow Forecast Port'!#REF!</definedName>
    <definedName name="YBJANBANKINT">'[1]Cashflow Forecast Port'!#REF!</definedName>
    <definedName name="YBJANCAP">'[1]Cashflow Forecast Port'!$D$8:$D$8</definedName>
    <definedName name="YBJANCO">'[1]Cashflow Forecast Port'!$D$21:$D$21</definedName>
    <definedName name="YBJANCOAL">'[1]Cashflow Forecast Port'!$D$15:$D$15</definedName>
    <definedName name="YBJANDA">'[1]Cashflow Forecast Port'!$D$26:$D$26</definedName>
    <definedName name="YBJANDEP">'[1]Cashflow Forecast Port'!#REF!</definedName>
    <definedName name="YBJANEOS">'[1]Cashflow Forecast Port'!#REF!</definedName>
    <definedName name="YBJANEQ">'[1]Cashflow Forecast Port'!#REF!</definedName>
    <definedName name="YBJANIAT">'[1]Cashflow Forecast Port'!#REF!</definedName>
    <definedName name="YBJANIBIT">'[1]Cashflow Forecast Port'!$D$33:$D$33</definedName>
    <definedName name="YBJANINT">'[1]Cashflow Forecast Port'!$D$31:$D$31</definedName>
    <definedName name="YBJANNETCONT">'[1]Cashflow Forecast Port'!#REF!</definedName>
    <definedName name="YBJANSTEAM">'[1]Cashflow Forecast Port'!#REF!</definedName>
    <definedName name="YBJANTAX">'[1]Cashflow Forecast Port'!#REF!</definedName>
    <definedName name="YBJANTO">'[1]Cashflow Forecast Port'!$D$20:$D$20</definedName>
    <definedName name="YBJANWHEEL">'[1]Cashflow Forecast Port'!$D$18:$D$18</definedName>
    <definedName name="YBJULBANKINT">'[1]Cashflow Forecast Port'!#REF!</definedName>
    <definedName name="YBJULCAP">'[1]Cashflow Forecast Port'!$P$8:$P$8</definedName>
    <definedName name="YBJULCO">'[1]Cashflow Forecast Port'!$P$21:$P$21</definedName>
    <definedName name="YBJULCOAL">'[1]Cashflow Forecast Port'!$P$15:$P$15</definedName>
    <definedName name="YBJULDA">'[1]Cashflow Forecast Port'!$P$26:$P$26</definedName>
    <definedName name="YBJULDEP">'[1]Cashflow Forecast Port'!#REF!</definedName>
    <definedName name="YBJULEOS">'[1]Cashflow Forecast Port'!#REF!</definedName>
    <definedName name="YBJULEQ">'[1]Cashflow Forecast Port'!#REF!</definedName>
    <definedName name="YBJULIAT">'[1]Cashflow Forecast Port'!#REF!</definedName>
    <definedName name="YBJULIBIT">'[1]Cashflow Forecast Port'!$P$33:$P$33</definedName>
    <definedName name="YBJULINT">'[1]Cashflow Forecast Port'!$P$31:$P$31</definedName>
    <definedName name="YBJULNETCONT">'[1]Cashflow Forecast Port'!#REF!</definedName>
    <definedName name="YBJULSTEAM">'[1]Cashflow Forecast Port'!#REF!</definedName>
    <definedName name="YBJULTAX">'[1]Cashflow Forecast Port'!#REF!</definedName>
    <definedName name="YBJULTO">'[1]Cashflow Forecast Port'!$P$20:$P$20</definedName>
    <definedName name="YBJULWHEEL">'[1]Cashflow Forecast Port'!$P$18:$P$18</definedName>
    <definedName name="YBJUNBANKINT">'[1]Cashflow Forecast Port'!#REF!</definedName>
    <definedName name="YBJUNCAP">'[1]Cashflow Forecast Port'!$N$8:$N$8</definedName>
    <definedName name="YBJUNCO">'[1]Cashflow Forecast Port'!$N$21:$N$21</definedName>
    <definedName name="YBJUNCOAL">'[1]Cashflow Forecast Port'!$N$15:$N$15</definedName>
    <definedName name="YBJUNDA">'[1]Cashflow Forecast Port'!$N$26:$N$26</definedName>
    <definedName name="YBJUNDEP">'[1]Cashflow Forecast Port'!#REF!</definedName>
    <definedName name="YBJUNEOS">'[1]Cashflow Forecast Port'!#REF!</definedName>
    <definedName name="YBJUNEQ">'[1]Cashflow Forecast Port'!#REF!</definedName>
    <definedName name="YBJUNIAT">'[1]Cashflow Forecast Port'!#REF!</definedName>
    <definedName name="YBJUNIBIT">'[1]Cashflow Forecast Port'!$N$33:$N$33</definedName>
    <definedName name="YBJUNINT">'[1]Cashflow Forecast Port'!$N$31:$N$31</definedName>
    <definedName name="YBJUNNETCONT">'[1]Cashflow Forecast Port'!#REF!</definedName>
    <definedName name="YBJUNSTEAM">'[1]Cashflow Forecast Port'!#REF!</definedName>
    <definedName name="YBJUNTAX">'[1]Cashflow Forecast Port'!#REF!</definedName>
    <definedName name="YBJUNTO">'[1]Cashflow Forecast Port'!$N$20:$N$20</definedName>
    <definedName name="YBJUNWHEEL">'[1]Cashflow Forecast Port'!$N$18:$N$18</definedName>
    <definedName name="YBMARBANKINT">'[1]Cashflow Forecast Port'!#REF!</definedName>
    <definedName name="YBMARCAP">'[1]Cashflow Forecast Port'!$H$8:$H$8</definedName>
    <definedName name="YBMARCO">'[1]Cashflow Forecast Port'!$H$21:$H$21</definedName>
    <definedName name="YBMARCOAL">'[1]Cashflow Forecast Port'!$H$15:$H$15</definedName>
    <definedName name="YBMARDA">'[1]Cashflow Forecast Port'!$H$26:$H$26</definedName>
    <definedName name="YBMARDEP">'[1]Cashflow Forecast Port'!#REF!</definedName>
    <definedName name="YBMAREOS">'[1]Cashflow Forecast Port'!#REF!</definedName>
    <definedName name="YBMAREQ">'[1]Cashflow Forecast Port'!#REF!</definedName>
    <definedName name="YBMARIAT">'[1]Cashflow Forecast Port'!#REF!</definedName>
    <definedName name="YBMARIBIT">'[1]Cashflow Forecast Port'!$H$33:$H$33</definedName>
    <definedName name="YBMARINT">'[1]Cashflow Forecast Port'!$H$31:$H$31</definedName>
    <definedName name="YBMARNETCONT">'[1]Cashflow Forecast Port'!#REF!</definedName>
    <definedName name="YBMARSTEAM">'[1]Cashflow Forecast Port'!#REF!</definedName>
    <definedName name="YBMARTAX">'[1]Cashflow Forecast Port'!#REF!</definedName>
    <definedName name="YBMARTO">'[1]Cashflow Forecast Port'!$H$20:$H$20</definedName>
    <definedName name="YBMARWHEEL">'[1]Cashflow Forecast Port'!$H$18:$H$18</definedName>
    <definedName name="YBMAYBANKINT">'[1]Cashflow Forecast Port'!#REF!</definedName>
    <definedName name="YBMAYCAP">'[1]Cashflow Forecast Port'!$L$8:$L$8</definedName>
    <definedName name="YBMAYCO">'[1]Cashflow Forecast Port'!$L$21:$L$21</definedName>
    <definedName name="YBMAYCOAL">'[1]Cashflow Forecast Port'!$L$15:$L$15</definedName>
    <definedName name="YBMAYDA">'[1]Cashflow Forecast Port'!$L$26:$L$26</definedName>
    <definedName name="YBMAYDEP">'[1]Cashflow Forecast Port'!#REF!</definedName>
    <definedName name="YBMAYEOS">'[1]Cashflow Forecast Port'!#REF!</definedName>
    <definedName name="YBMAYEQ">'[1]Cashflow Forecast Port'!#REF!</definedName>
    <definedName name="YBMAYIAT">'[1]Cashflow Forecast Port'!#REF!</definedName>
    <definedName name="YBMAYIBIT">'[1]Cashflow Forecast Port'!$L$33:$L$33</definedName>
    <definedName name="YBMAYINT">'[1]Cashflow Forecast Port'!$L$31:$L$31</definedName>
    <definedName name="YBMAYNETCONT">'[1]Cashflow Forecast Port'!#REF!</definedName>
    <definedName name="YBMAYSTEAM">'[1]Cashflow Forecast Port'!#REF!</definedName>
    <definedName name="YBMAYTAX">'[1]Cashflow Forecast Port'!#REF!</definedName>
    <definedName name="YBMAYTO">'[1]Cashflow Forecast Port'!$L$20:$L$20</definedName>
    <definedName name="YBMAYWHEEL">'[1]Cashflow Forecast Port'!$L$18:$L$18</definedName>
    <definedName name="YBMIAPR">'[1]Cashflow Forecast Port'!#REF!</definedName>
    <definedName name="YBMIAUG">'[1]Cashflow Forecast Port'!#REF!</definedName>
    <definedName name="YBMIDEC">'[1]Cashflow Forecast Port'!#REF!</definedName>
    <definedName name="YBMIFEB">'[1]Cashflow Forecast Port'!#REF!</definedName>
    <definedName name="YBMIJAN">'[1]Cashflow Forecast Port'!#REF!</definedName>
    <definedName name="YBMIJUL">'[1]Cashflow Forecast Port'!#REF!</definedName>
    <definedName name="YBMIJUN">'[1]Cashflow Forecast Port'!#REF!</definedName>
    <definedName name="YBMIMAR">'[1]Cashflow Forecast Port'!#REF!</definedName>
    <definedName name="YBMINOV">'[1]Cashflow Forecast Port'!#REF!</definedName>
    <definedName name="YBMIOCT">'[1]Cashflow Forecast Port'!#REF!</definedName>
    <definedName name="YBMISEP">'[1]Cashflow Forecast Port'!#REF!</definedName>
    <definedName name="YBNOVCAP">'[1]Cashflow Forecast Port'!$X$8:$X$8</definedName>
    <definedName name="YBNOVCO">'[1]Cashflow Forecast Port'!$X$21:$X$21</definedName>
    <definedName name="YBNOVCOAL">'[1]Cashflow Forecast Port'!$X$15:$X$15</definedName>
    <definedName name="YBNOVDA">'[1]Cashflow Forecast Port'!$X$26:$X$26</definedName>
    <definedName name="YBNOVDEP">'[1]Cashflow Forecast Port'!#REF!</definedName>
    <definedName name="YBNOVEOS">'[1]Cashflow Forecast Port'!#REF!</definedName>
    <definedName name="YBNOVEQ">'[1]Cashflow Forecast Port'!#REF!</definedName>
    <definedName name="YBNOVIAT">'[1]Cashflow Forecast Port'!#REF!</definedName>
    <definedName name="YBNOVIBIT">'[1]Cashflow Forecast Port'!$X$33:$X$33</definedName>
    <definedName name="YBNOVINT">'[1]Cashflow Forecast Port'!$X$31:$X$31</definedName>
    <definedName name="YBNOVNETCONT">'[1]Cashflow Forecast Port'!#REF!</definedName>
    <definedName name="YBNOVSTEAM">'[1]Cashflow Forecast Port'!#REF!</definedName>
    <definedName name="YBNOVTAX">'[1]Cashflow Forecast Port'!#REF!</definedName>
    <definedName name="YBNOVWHEEL">'[1]Cashflow Forecast Port'!$X$18:$X$18</definedName>
    <definedName name="YBOCTBANKINT">'[1]Cashflow Forecast Port'!#REF!</definedName>
    <definedName name="YBOCTCAP">'[1]Cashflow Forecast Port'!$V$8:$V$8</definedName>
    <definedName name="YBOCTCO">'[1]Cashflow Forecast Port'!$V$21:$V$21</definedName>
    <definedName name="YBOCTCOAL">'[1]Cashflow Forecast Port'!$V$15:$V$15</definedName>
    <definedName name="YBOCTDA">'[1]Cashflow Forecast Port'!$V$26:$V$26</definedName>
    <definedName name="YBOCTDEP">'[1]Cashflow Forecast Port'!#REF!</definedName>
    <definedName name="YBOCTEOS">'[1]Cashflow Forecast Port'!#REF!</definedName>
    <definedName name="YBOCTEQ">'[1]Cashflow Forecast Port'!#REF!</definedName>
    <definedName name="YBOCTIAT">'[1]Cashflow Forecast Port'!#REF!</definedName>
    <definedName name="YBOCTIBIT">'[1]Cashflow Forecast Port'!$V$33:$V$33</definedName>
    <definedName name="YBOCTINT">'[1]Cashflow Forecast Port'!$V$31:$V$31</definedName>
    <definedName name="YBOCTNETCONT">'[1]Cashflow Forecast Port'!#REF!</definedName>
    <definedName name="YBOCTSTEAM">'[1]Cashflow Forecast Port'!#REF!</definedName>
    <definedName name="YBOCTTAX">'[1]Cashflow Forecast Port'!#REF!</definedName>
    <definedName name="YBOCTWHEEL">'[1]Cashflow Forecast Port'!$V$18:$V$18</definedName>
    <definedName name="YBOJANCO">'[1]Cashflow Forecast Port'!$D$21:$D$21</definedName>
    <definedName name="YBSEPBANKINT">'[1]Cashflow Forecast Port'!#REF!</definedName>
    <definedName name="YBSEPCAP">'[1]Cashflow Forecast Port'!$T$8:$T$8</definedName>
    <definedName name="YBSEPCO">'[1]Cashflow Forecast Port'!$T$21:$T$21</definedName>
    <definedName name="YBSEPCOAL">'[1]Cashflow Forecast Port'!$T$15:$T$15</definedName>
    <definedName name="YBSEPDA">'[1]Cashflow Forecast Port'!$T$26:$T$26</definedName>
    <definedName name="YBSEPDEP">'[1]Cashflow Forecast Port'!#REF!</definedName>
    <definedName name="YBSEPEOS">'[1]Cashflow Forecast Port'!#REF!</definedName>
    <definedName name="YBSEPEQ">'[1]Cashflow Forecast Port'!#REF!</definedName>
    <definedName name="YBSEPIAT">'[1]Cashflow Forecast Port'!#REF!</definedName>
    <definedName name="YBSEPIBIT">'[1]Cashflow Forecast Port'!$T$33:$T$33</definedName>
    <definedName name="YBSEPINT">'[1]Cashflow Forecast Port'!$T$31:$T$31</definedName>
    <definedName name="YBSEPNETCONT">'[1]Cashflow Forecast Port'!#REF!</definedName>
    <definedName name="YBSEPSTEAM">'[1]Cashflow Forecast Port'!#REF!</definedName>
    <definedName name="YBSEPTAX">'[1]Cashflow Forecast Port'!#REF!</definedName>
    <definedName name="YBSEPWHEEL">'[1]Cashflow Forecast Port'!$T$18:$T$18</definedName>
    <definedName name="year">#REF!</definedName>
    <definedName name="Year_Factor">'[25]#REF'!$H$3:$AO$3</definedName>
    <definedName name="Year1Frac">'[25]#REF'!$G$5</definedName>
    <definedName name="year2005">#REF!</definedName>
    <definedName name="YearAverFxRateKztUSDIn">[23]Assumption!$Q$286</definedName>
    <definedName name="YearEnd">[51]Assumptions!$I$22:$AC$22</definedName>
    <definedName name="yearfrac">#REF!</definedName>
    <definedName name="yearsondistil">[2]Inputs!#REF!</definedName>
    <definedName name="YearStart">[51]Assumptions!$I$21:$AC$21</definedName>
    <definedName name="YMISNAPR">'[1]Cashflow Forecast Port'!#REF!</definedName>
    <definedName name="yr1avail">[2]Inputs!#REF!</definedName>
    <definedName name="Yr1Frac">'[25]#REF'!$G$13</definedName>
    <definedName name="yr1tariff">#REF!</definedName>
    <definedName name="YRCONSOL">'[6]99 cons YTD'!#REF!</definedName>
    <definedName name="YRJ">'[27]SG&amp;A'!#REF!</definedName>
    <definedName name="ytd">#REF!</definedName>
    <definedName name="YTD_Capex">'[39]Thresholds for variances'!$E$20</definedName>
    <definedName name="YTD_Cash">'[39]Thresholds for variances'!$E$19</definedName>
    <definedName name="YTD_CFO">'[39]Thresholds for variances'!$E$21</definedName>
    <definedName name="YTD_EE">'[39]Thresholds for variances'!$E$16</definedName>
    <definedName name="YTD_FC">'[39]Thresholds for variances'!$E$9</definedName>
    <definedName name="YTD_FX">'[39]Thresholds for variances'!$E$17</definedName>
    <definedName name="YTD_IE">'[39]Thresholds for variances'!$E$15</definedName>
    <definedName name="YTD_II">'[39]Thresholds for variances'!$E$14</definedName>
    <definedName name="YTD_MI">'[39]Thresholds for variances'!$E$18</definedName>
    <definedName name="YTD_OE">'[39]Thresholds for variances'!$E$13</definedName>
    <definedName name="YTD_OGM">'[39]Thresholds for variances'!$E$11</definedName>
    <definedName name="YTD_OI">'[39]Thresholds for variances'!$E$12</definedName>
    <definedName name="YTD_Rev">'[39]Thresholds for variances'!$E$7</definedName>
    <definedName name="YTD_SGA">'[39]Thresholds for variances'!$E$10</definedName>
    <definedName name="YTD_VM">'[39]Thresholds for variances'!$E$8</definedName>
    <definedName name="YTDACTAPRFEE">'[1]Cashflow Forecast Port'!$J$55:$J$55</definedName>
    <definedName name="YTDACTAPRINT">'[1]Cashflow Forecast Port'!$J$57:$J$57</definedName>
    <definedName name="YTDACTAUGFEE">'[1]Cashflow Forecast Port'!$R$55:$R$55</definedName>
    <definedName name="YTDACTAUGINT">'[1]Cashflow Forecast Port'!$R$57:$R$57</definedName>
    <definedName name="YTDACTDECFEE">'[1]Cashflow Forecast Port'!$Z$55:$Z$55</definedName>
    <definedName name="YTDACTDECINT">'[1]Cashflow Forecast Port'!$Z$57:$Z$57</definedName>
    <definedName name="YTDACTFEBFEE">'[1]Cashflow Forecast Port'!$F$55:$F$55</definedName>
    <definedName name="YTDACTFEBINT">'[1]Cashflow Forecast Port'!$F$57:$F$57</definedName>
    <definedName name="YTDACTJANFEE">'[1]Cashflow Forecast Port'!$D$55:$D$55</definedName>
    <definedName name="YTDACTJANINT">'[1]Cashflow Forecast Port'!$D$57:$D$57</definedName>
    <definedName name="YTDACTJULFEE">'[1]Cashflow Forecast Port'!$P$55:$P$55</definedName>
    <definedName name="YTDACTJULINT">'[1]Cashflow Forecast Port'!$P$57:$P$57</definedName>
    <definedName name="YTDACTJUNFEE">'[1]Cashflow Forecast Port'!$N$55:$N$55</definedName>
    <definedName name="YTDACTJUNINT">'[1]Cashflow Forecast Port'!$N$57:$N$57</definedName>
    <definedName name="YTDACTMARFEE">'[1]Cashflow Forecast Port'!$H$55:$H$55</definedName>
    <definedName name="YTDACTMARINT">'[1]Cashflow Forecast Port'!$H$57:$H$57</definedName>
    <definedName name="YTDACTMAYFEE">'[1]Cashflow Forecast Port'!$L$55:$L$55</definedName>
    <definedName name="YTDACTMAYINT">'[1]Cashflow Forecast Port'!$L$57:$L$57</definedName>
    <definedName name="YTDACTNOVFEE">'[1]Cashflow Forecast Port'!$X$55:$X$55</definedName>
    <definedName name="YTDACTNOVINT">'[1]Cashflow Forecast Port'!$X$57:$X$57</definedName>
    <definedName name="YTDACTOCTFEE">'[1]Cashflow Forecast Port'!$V$55:$V$55</definedName>
    <definedName name="YTDACTOCTINT">'[1]Cashflow Forecast Port'!$V$57:$V$57</definedName>
    <definedName name="YTDACTSEPFEE">'[1]Cashflow Forecast Port'!$T$55:$T$55</definedName>
    <definedName name="YTDACTSEPINT">'[1]Cashflow Forecast Port'!$T$57:$T$57</definedName>
    <definedName name="YTDBUDAPRFEE">'[1]Cashflow Forecast Port'!#REF!</definedName>
    <definedName name="YTDBUDAPRINT">'[1]Cashflow Forecast Port'!#REF!</definedName>
    <definedName name="YTDBUDAUGFEE">'[1]Cashflow Forecast Port'!#REF!</definedName>
    <definedName name="YTDBUDAUGINT">'[1]Cashflow Forecast Port'!#REF!</definedName>
    <definedName name="YTDBUDDECFEE">'[1]Cashflow Forecast Port'!#REF!</definedName>
    <definedName name="YTDBUDDECINT">'[1]Cashflow Forecast Port'!#REF!</definedName>
    <definedName name="YTDBUDFEBFEE">'[1]Cashflow Forecast Port'!#REF!</definedName>
    <definedName name="YTDBUDFEBINT">'[1]Cashflow Forecast Port'!#REF!</definedName>
    <definedName name="YTDBUDJANFEE">'[1]Cashflow Forecast Port'!#REF!</definedName>
    <definedName name="YTDBUDJANINT">'[1]Cashflow Forecast Port'!#REF!</definedName>
    <definedName name="YTDBUDJULFEE">'[1]Cashflow Forecast Port'!#REF!</definedName>
    <definedName name="YTDBUDJULINT">'[1]Cashflow Forecast Port'!#REF!</definedName>
    <definedName name="YTDBUDJUNFEE">'[1]Cashflow Forecast Port'!#REF!</definedName>
    <definedName name="YTDBUDJUNINT">'[1]Cashflow Forecast Port'!#REF!</definedName>
    <definedName name="YTDBUDMARFEE">'[1]Cashflow Forecast Port'!#REF!</definedName>
    <definedName name="YTDBUDMARINT">'[1]Cashflow Forecast Port'!#REF!</definedName>
    <definedName name="YTDBUDMAYFEE">'[1]Cashflow Forecast Port'!#REF!</definedName>
    <definedName name="YTDBUDMAYINT">'[1]Cashflow Forecast Port'!#REF!</definedName>
    <definedName name="YTDBUDNOVFEE">'[1]Cashflow Forecast Port'!#REF!</definedName>
    <definedName name="YTDBUDNOVINT">'[1]Cashflow Forecast Port'!#REF!</definedName>
    <definedName name="YTDBUDOCTFEE">'[1]Cashflow Forecast Port'!#REF!</definedName>
    <definedName name="YTDBUDOCTINT">'[1]Cashflow Forecast Port'!#REF!</definedName>
    <definedName name="YTDBUDSEPINT">'[1]Cashflow Forecast Port'!#REF!</definedName>
    <definedName name="z">#REF!</definedName>
    <definedName name="Z_0B113C9C_A1A9_11D3_A311_0008C739212F_.wvu.PrintArea" hidden="1">#REF!</definedName>
    <definedName name="Z_1C03E4A5_0E99_11D5_896C_00008646D7BA_.wvu.Rows" hidden="1">[127]Debt!#REF!</definedName>
    <definedName name="Z_74BB7D31_A24A_11D3_95F1_000000000000_.wvu.PrintArea" hidden="1">#REF!</definedName>
    <definedName name="Z_Ore_Mining_Data">#REF!</definedName>
    <definedName name="ZA0">"Crystal Ball Data : Ver. 4.0"</definedName>
    <definedName name="ZA0A">0+0</definedName>
    <definedName name="ZA0C">0+0</definedName>
    <definedName name="ZA0F">1+100</definedName>
    <definedName name="ZA0T">28675565+0</definedName>
    <definedName name="zae89" hidden="1">{#N/A,#N/A,FALSE,"Aging Summary";#N/A,#N/A,FALSE,"Ratio Analysis";#N/A,#N/A,FALSE,"Test 120 Day Accts";#N/A,#N/A,FALSE,"Tickmarks"}</definedName>
    <definedName name="zaqwe53" hidden="1">{#N/A,#N/A,FALSE,"Supuestos";#N/A,#N/A,FALSE,"Totales";#N/A,#N/A,FALSE,"UTE TDF";#N/A,#N/A,FALSE,"C. AUSTRAL";#N/A,#N/A,FALSE,"L. ATRAVESADO";#N/A,#N/A,FALSE,"FERNANDEZ  ORO";#N/A,#N/A,FALSE,"PORTEZUELOS";#N/A,#N/A,FALSE,"25 MM";#N/A,#N/A,FALSE,"SAN ROQUE";#N/A,#N/A,FALSE,"A.  PICHANA"}</definedName>
    <definedName name="zaqwer147" hidden="1">{#N/A,#N/A,FALSE,"Supuestos";#N/A,#N/A,FALSE,"Totales";#N/A,#N/A,FALSE,"UTE TDF";#N/A,#N/A,FALSE,"C. AUSTRAL";#N/A,#N/A,FALSE,"L. ATRAVESADO";#N/A,#N/A,FALSE,"FERNANDEZ  ORO";#N/A,#N/A,FALSE,"PORTEZUELOS";#N/A,#N/A,FALSE,"25 MM";#N/A,#N/A,FALSE,"SAN ROQUE";#N/A,#N/A,FALSE,"A.  PICHANA"}</definedName>
    <definedName name="zcv456" hidden="1">{#N/A,#N/A,FALSE,"Supuestos";#N/A,#N/A,FALSE,"Totales";#N/A,#N/A,FALSE,"UTE TDF";#N/A,#N/A,FALSE,"C. AUSTRAL";#N/A,#N/A,FALSE,"L. ATRAVESADO";#N/A,#N/A,FALSE,"FERNANDEZ  ORO";#N/A,#N/A,FALSE,"PORTEZUELOS";#N/A,#N/A,FALSE,"25 MM";#N/A,#N/A,FALSE,"SAN ROQUE";#N/A,#N/A,FALSE,"A.  PICHANA"}</definedName>
    <definedName name="zdf1" hidden="1">{#N/A,#N/A,FALSE,"Supuestos";#N/A,#N/A,FALSE,"Totales";#N/A,#N/A,FALSE,"UTE TDF";#N/A,#N/A,FALSE,"C. AUSTRAL";#N/A,#N/A,FALSE,"L. ATRAVESADO";#N/A,#N/A,FALSE,"FERNANDEZ  ORO";#N/A,#N/A,FALSE,"PORTEZUELOS";#N/A,#N/A,FALSE,"25 MM";#N/A,#N/A,FALSE,"SAN ROQUE";#N/A,#N/A,FALSE,"A.  PICHANA"}</definedName>
    <definedName name="zdfg55" hidden="1">{#N/A,#N/A,FALSE,"Supuestos";#N/A,#N/A,FALSE,"Totales";#N/A,#N/A,FALSE,"UTE TDF";#N/A,#N/A,FALSE,"C. AUSTRAL";#N/A,#N/A,FALSE,"L. ATRAVESADO";#N/A,#N/A,FALSE,"FERNANDEZ  ORO";#N/A,#N/A,FALSE,"PORTEZUELOS";#N/A,#N/A,FALSE,"25 MM";#N/A,#N/A,FALSE,"SAN ROQUE";#N/A,#N/A,FALSE,"A.  PICHANA"}</definedName>
    <definedName name="zert1" hidden="1">{#VALUE!,#N/A,FALSE,0;#N/A,#N/A,FALSE,0;#N/A,#N/A,FALSE,0;#N/A,#N/A,FALSE,0;#N/A,#N/A,FALSE,0;#N/A,#N/A,FALSE,0;#N/A,#N/A,FALSE,0;#N/A,#N/A,FALSE,0;#N/A,#N/A,FALSE,0;#N/A,#N/A,FALSE,0}</definedName>
    <definedName name="zert987" hidden="1">{#N/A,#N/A,FALSE,"Supuestos";#N/A,#N/A,FALSE,"Totales";#N/A,#N/A,FALSE,"UTE TDF";#N/A,#N/A,FALSE,"C. AUSTRAL";#N/A,#N/A,FALSE,"L. ATRAVESADO";#N/A,#N/A,FALSE,"FERNANDEZ  ORO";#N/A,#N/A,FALSE,"PORTEZUELOS";#N/A,#N/A,FALSE,"25 MM";#N/A,#N/A,FALSE,"SAN ROQUE";#N/A,#N/A,FALSE,"A.  PICHANA"}</definedName>
    <definedName name="zerty" hidden="1">{#VALUE!,#N/A,FALSE,0;#N/A,#N/A,FALSE,0;#N/A,#N/A,FALSE,0;#N/A,#N/A,FALSE,0;#N/A,#N/A,FALSE,0;#N/A,#N/A,FALSE,0;#N/A,#N/A,FALSE,0;#N/A,#N/A,FALSE,0;#N/A,#N/A,FALSE,0;#N/A,#N/A,FALSE,0}</definedName>
    <definedName name="zft7" hidden="1">{#N/A,#N/A,FALSE,"Supuestos";#N/A,#N/A,FALSE,"Totales";#N/A,#N/A,FALSE,"UTE TDF";#N/A,#N/A,FALSE,"C. AUSTRAL";#N/A,#N/A,FALSE,"L. ATRAVESADO";#N/A,#N/A,FALSE,"FERNANDEZ  ORO";#N/A,#N/A,FALSE,"PORTEZUELOS";#N/A,#N/A,FALSE,"25 MM";#N/A,#N/A,FALSE,"SAN ROQUE";#N/A,#N/A,FALSE,"A.  PICHANA"}</definedName>
    <definedName name="zgr">#REF!</definedName>
    <definedName name="zhgfd963" hidden="1">{#VALUE!,#N/A,FALSE,0;#N/A,#N/A,FALSE,0;#N/A,#N/A,FALSE,0;#N/A,#N/A,FALSE,0;#N/A,#N/A,FALSE,0;#N/A,#N/A,FALSE,0;#N/A,#N/A,FALSE,0;#N/A,#N/A,FALSE,0;#N/A,#N/A,FALSE,0;#N/A,#N/A,FALSE,0}</definedName>
    <definedName name="zhj53" hidden="1">{#N/A,#N/A,FALSE,"Supuestos";#N/A,#N/A,FALSE,"Totales";#N/A,#N/A,FALSE,"UTE TDF";#N/A,#N/A,FALSE,"C. AUSTRAL";#N/A,#N/A,FALSE,"L. ATRAVESADO";#N/A,#N/A,FALSE,"FERNANDEZ  ORO";#N/A,#N/A,FALSE,"PORTEZUELOS";#N/A,#N/A,FALSE,"25 MM";#N/A,#N/A,FALSE,"SAN ROQUE";#N/A,#N/A,FALSE,"A.  PICHANA"}</definedName>
    <definedName name="ziu853" hidden="1">{#VALUE!,#N/A,FALSE,0;#N/A,#N/A,FALSE,0;#N/A,#N/A,FALSE,0;#N/A,#N/A,FALSE,0;#N/A,#N/A,FALSE,0;#N/A,#N/A,FALSE,0;#N/A,#N/A,FALSE,0;#N/A,#N/A,FALSE,0;#N/A,#N/A,FALSE,0;#N/A,#N/A,FALSE,0}</definedName>
    <definedName name="zkjh1" hidden="1">{#N/A,#N/A,FALSE,"Supuestos";#N/A,#N/A,FALSE,"Totales";#N/A,#N/A,FALSE,"UTE TDF";#N/A,#N/A,FALSE,"C. AUSTRAL";#N/A,#N/A,FALSE,"L. ATRAVESADO";#N/A,#N/A,FALSE,"FERNANDEZ  ORO";#N/A,#N/A,FALSE,"PORTEZUELOS";#N/A,#N/A,FALSE,"25 MM";#N/A,#N/A,FALSE,"SAN ROQUE";#N/A,#N/A,FALSE,"A.  PICHANA"}</definedName>
    <definedName name="Zn_Concentrate_Breakdown">#REF!</definedName>
    <definedName name="Zn_concentrate_production">#REF!</definedName>
    <definedName name="zoiu85" hidden="1">{#N/A,#N/A,FALSE,"Supuestos";#N/A,#N/A,FALSE,"Totales";#N/A,#N/A,FALSE,"UTE TDF";#N/A,#N/A,FALSE,"C. AUSTRAL";#N/A,#N/A,FALSE,"L. ATRAVESADO";#N/A,#N/A,FALSE,"FERNANDEZ  ORO";#N/A,#N/A,FALSE,"PORTEZUELOS";#N/A,#N/A,FALSE,"25 MM";#N/A,#N/A,FALSE,"SAN ROQUE";#N/A,#N/A,FALSE,"A.  PICHANA"}</definedName>
    <definedName name="zpoi654" hidden="1">{#N/A,#N/A,FALSE,"Supuestos";#N/A,#N/A,FALSE,"Totales";#N/A,#N/A,FALSE,"UTE TDF";#N/A,#N/A,FALSE,"C. AUSTRAL";#N/A,#N/A,FALSE,"L. ATRAVESADO";#N/A,#N/A,FALSE,"FERNANDEZ  ORO";#N/A,#N/A,FALSE,"PORTEZUELOS";#N/A,#N/A,FALSE,"25 MM";#N/A,#N/A,FALSE,"SAN ROQUE";#N/A,#N/A,FALSE,"A.  PICHANA"}</definedName>
    <definedName name="zpoiuy9" hidden="1">{#N/A,#N/A,FALSE,"Supuestos";#N/A,#N/A,FALSE,"Totales";#N/A,#N/A,FALSE,"UTE TDF";#N/A,#N/A,FALSE,"C. AUSTRAL";#N/A,#N/A,FALSE,"L. ATRAVESADO";#N/A,#N/A,FALSE,"FERNANDEZ  ORO";#N/A,#N/A,FALSE,"PORTEZUELOS";#N/A,#N/A,FALSE,"25 MM";#N/A,#N/A,FALSE,"SAN ROQUE";#N/A,#N/A,FALSE,"A.  PICHANA"}</definedName>
    <definedName name="zq_syst">#REF!</definedName>
    <definedName name="zqwe951" hidden="1">{#N/A,#N/A,FALSE,"Supuestos";#N/A,#N/A,FALSE,"Totales";#N/A,#N/A,FALSE,"UTE TDF";#N/A,#N/A,FALSE,"C. AUSTRAL";#N/A,#N/A,FALSE,"L. ATRAVESADO";#N/A,#N/A,FALSE,"FERNANDEZ  ORO";#N/A,#N/A,FALSE,"PORTEZUELOS";#N/A,#N/A,FALSE,"25 MM";#N/A,#N/A,FALSE,"SAN ROQUE";#N/A,#N/A,FALSE,"A.  PICHANA"}</definedName>
    <definedName name="zxc1" hidden="1">{#N/A,#N/A,FALSE,"Supuestos";#N/A,#N/A,FALSE,"Totales";#N/A,#N/A,FALSE,"UTE TDF";#N/A,#N/A,FALSE,"C. AUSTRAL";#N/A,#N/A,FALSE,"L. ATRAVESADO";#N/A,#N/A,FALSE,"FERNANDEZ  ORO";#N/A,#N/A,FALSE,"PORTEZUELOS";#N/A,#N/A,FALSE,"25 MM";#N/A,#N/A,FALSE,"SAN ROQUE";#N/A,#N/A,FALSE,"A.  PICHANA"}</definedName>
    <definedName name="zzzzz56" hidden="1">{#N/A,#N/A,FALSE,"Supuestos";#N/A,#N/A,FALSE,"Totales";#N/A,#N/A,FALSE,"UTE TDF";#N/A,#N/A,FALSE,"C. AUSTRAL";#N/A,#N/A,FALSE,"L. ATRAVESADO";#N/A,#N/A,FALSE,"FERNANDEZ  ORO";#N/A,#N/A,FALSE,"PORTEZUELOS";#N/A,#N/A,FALSE,"25 MM";#N/A,#N/A,FALSE,"SAN ROQUE";#N/A,#N/A,FALSE,"A.  PICHANA"}</definedName>
    <definedName name="а">#REF!</definedName>
    <definedName name="а1">[7]ЯНВАРЬ!#REF!</definedName>
    <definedName name="а1_4">#REF!</definedName>
    <definedName name="а1_8">#REF!</definedName>
    <definedName name="А10000">[7]ЯНВАРЬ!#REF!</definedName>
    <definedName name="аа">#REF!</definedName>
    <definedName name="ааа">#REF!</definedName>
    <definedName name="ааааааааа">#REF!</definedName>
    <definedName name="ААААААААААААААА"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ааврыры" hidden="1">[128]!header1-1 &amp; "." &amp; MAX(1,COUNTA(INDEX(#REF!,MATCH([128]!header1-1,#REF!,FALSE)):#REF!))</definedName>
    <definedName name="авто">#REF!</definedName>
    <definedName name="агш" hidden="1">[14]Calc!$AK$8:$AK$19</definedName>
    <definedName name="ае78" hidden="1">[14]MOne!$C$145:$C$231</definedName>
    <definedName name="аег" hidden="1">[14]GrThree!$B$90:$B$140</definedName>
    <definedName name="ан78" hidden="1">[14]MTwo!$C$145:$C$231</definedName>
    <definedName name="ангш" hidden="1">[14]Calc!$AM$8:$AM$21</definedName>
    <definedName name="аоа">#REF!</definedName>
    <definedName name="апапа">#REF!</definedName>
    <definedName name="апр" hidden="1">[14]Calc!$D$38:$D$83</definedName>
    <definedName name="ар" hidden="1">[14]Calc!$AB$153:$AB$325</definedName>
    <definedName name="араз">[129]KAR10!$N$28</definedName>
    <definedName name="араз1">[129]KAR10!$L$28</definedName>
    <definedName name="араз2">[129]KAR10!$M$28</definedName>
    <definedName name="арвапр" hidden="1">{#N/A,#N/A,FALSE,"Aging Summary";#N/A,#N/A,FALSE,"Ratio Analysis";#N/A,#N/A,FALSE,"Test 120 Day Accts";#N/A,#N/A,FALSE,"Tickmarks"}</definedName>
    <definedName name="аро">#REF!</definedName>
    <definedName name="артм" hidden="1">{#N/A,#N/A,FALSE,"Aging Summary";#N/A,#N/A,FALSE,"Ratio Analysis";#N/A,#N/A,FALSE,"Test 120 Day Accts";#N/A,#N/A,FALSE,"Tickmarks"}</definedName>
    <definedName name="арыкорыи" hidden="1">{#N/A,#N/A,FALSE,"Aging Summary";#N/A,#N/A,FALSE,"Ratio Analysis";#N/A,#N/A,FALSE,"Test 120 Day Accts";#N/A,#N/A,FALSE,"Tickmarks"}</definedName>
    <definedName name="атер">[129]KAR10!$N$29</definedName>
    <definedName name="атер1">[129]KAR10!$L$29</definedName>
    <definedName name="атер2">[129]KAR10!$M$29</definedName>
    <definedName name="АУП"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б">#REF!</definedName>
    <definedName name="_xlnm.Database">#REF!</definedName>
    <definedName name="биржа">[130]База!$A$1:$T$65536</definedName>
    <definedName name="биржа1">[130]База!$B$1:$T$65536</definedName>
    <definedName name="борлы">'[131]ИП на 11.09.2014'!$AJ$20:$AJ$22</definedName>
    <definedName name="борлымур">'[131]ИП на 11.09.2014'!$AK$20:$AK$25</definedName>
    <definedName name="борт" hidden="1">{#N/A,#N/A,TRUE,"ИсхМстржд";#N/A,#N/A,TRUE,"Исх-Центр";#N/A,#N/A,TRUE,"Исх-2рт ";#N/A,#N/A,TRUE,"Исх-2рт ";#N/A,#N/A,TRUE,"Исх-3рт";#N/A,#N/A,TRUE,"Вар1";#N/A,#N/A,TRUE,"Вар2";#N/A,#N/A,TRUE,"Вар2-блоки";#N/A,#N/A,TRUE,"В3-Центр";#N/A,#N/A,TRUE,"В3-2рт";#N/A,#N/A,TRUE,"В3-3рт"}</definedName>
    <definedName name="борт2" hidden="1">{#N/A,#N/A,TRUE,"ИсхМстржд";#N/A,#N/A,TRUE,"Исх-Центр";#N/A,#N/A,TRUE,"Исх-2рт ";#N/A,#N/A,TRUE,"Исх-2рт ";#N/A,#N/A,TRUE,"Исх-3рт";#N/A,#N/A,TRUE,"Вар1";#N/A,#N/A,TRUE,"Вар2";#N/A,#N/A,TRUE,"Вар2-блоки";#N/A,#N/A,TRUE,"В3-Центр";#N/A,#N/A,TRUE,"В3-2рт";#N/A,#N/A,TRUE,"В3-3рт"}</definedName>
    <definedName name="боф">#REF!</definedName>
    <definedName name="БОФ1">#REF!</definedName>
    <definedName name="БОФ2">#REF!</definedName>
    <definedName name="БОФ3">#REF!</definedName>
    <definedName name="боф4">#REF!</definedName>
    <definedName name="бь" hidden="1">[14]JOne!$B$86:$B$112</definedName>
    <definedName name="бю" hidden="1">[14]Calc!$A$9:$A$41</definedName>
    <definedName name="бюджет">#REF!</definedName>
    <definedName name="в">#REF!</definedName>
    <definedName name="в56" hidden="1">[14]GrThree!$C$90:$C$140</definedName>
    <definedName name="в57" hidden="1">[14]GoEight!$C$115:$C$160</definedName>
    <definedName name="в67" hidden="1">[14]GrFour!$C$115:$C$190</definedName>
    <definedName name="ва" hidden="1">{#N/A,#N/A,FALSE,"Supuestos";#N/A,#N/A,FALSE,"Totales";#N/A,#N/A,FALSE,"UTE TDF";#N/A,#N/A,FALSE,"C. AUSTRAL";#N/A,#N/A,FALSE,"L. ATRAVESADO";#N/A,#N/A,FALSE,"FERNANDEZ  ORO";#N/A,#N/A,FALSE,"PORTEZUELOS";#N/A,#N/A,FALSE,"25 MM";#N/A,#N/A,FALSE,"SAN ROQUE";#N/A,#N/A,FALSE,"A.  PICHANA"}</definedName>
    <definedName name="ва1" hidden="1">{#N/A,#N/A,FALSE,"Supuestos";#N/A,#N/A,FALSE,"Totales";#N/A,#N/A,FALSE,"UTE TDF";#N/A,#N/A,FALSE,"C. AUSTRAL";#N/A,#N/A,FALSE,"L. ATRAVESADO";#N/A,#N/A,FALSE,"FERNANDEZ  ORO";#N/A,#N/A,FALSE,"PORTEZUELOS";#N/A,#N/A,FALSE,"25 MM";#N/A,#N/A,FALSE,"SAN ROQUE";#N/A,#N/A,FALSE,"A.  PICHANA"}</definedName>
    <definedName name="вал">'[132]ПФ 2017'!$EG$8:$EG$11</definedName>
    <definedName name="валюта">'[133]01.02.17'!$EG$8:$EG$11</definedName>
    <definedName name="вапар" hidden="1">{#N/A,#N/A,FALSE,"Aging Summary";#N/A,#N/A,FALSE,"Ratio Analysis";#N/A,#N/A,FALSE,"Test 120 Day Accts";#N/A,#N/A,FALSE,"Tickmarks"}</definedName>
    <definedName name="вапрыек" hidden="1">{#N/A,#N/A,FALSE,"Aging Summary";#N/A,#N/A,FALSE,"Ratio Analysis";#N/A,#N/A,FALSE,"Test 120 Day Accts";#N/A,#N/A,FALSE,"Tickmarks"}</definedName>
    <definedName name="вв">#REF!</definedName>
    <definedName name="Вввв" hidden="1">{#N/A,#N/A,FALSE,"Supuestos";#N/A,#N/A,FALSE,"Totales";#N/A,#N/A,FALSE,"UTE TDF";#N/A,#N/A,FALSE,"C. AUSTRAL";#N/A,#N/A,FALSE,"L. ATRAVESADO";#N/A,#N/A,FALSE,"FERNANDEZ  ORO";#N/A,#N/A,FALSE,"PORTEZUELOS";#N/A,#N/A,FALSE,"25 MM";#N/A,#N/A,FALSE,"SAN ROQUE";#N/A,#N/A,FALSE,"A.  PICHANA"}</definedName>
    <definedName name="ве6" hidden="1">[14]Calc!$G$23:$G$58</definedName>
    <definedName name="Вид">'[134]Форма по инвестициям'!$B$1:$B$2</definedName>
    <definedName name="врвт" hidden="1">[128]!header1-1 &amp; "." &amp; MAX(1,COUNTA(INDEX(#REF!,MATCH([128]!header1-1,#REF!,FALSE)):#REF!))</definedName>
    <definedName name="Всего">#REF!</definedName>
    <definedName name="всего_гкр">#REF!</definedName>
    <definedName name="всп.мат" hidden="1">{"Valuation",#N/A,TRUE,"Valuation Summary";"Financial Statements",#N/A,TRUE,"Results";"Results",#N/A,TRUE,"Results";"Ratios",#N/A,TRUE,"Results";"P2 Summary",#N/A,TRUE,"Results"}</definedName>
    <definedName name="всп.мат." hidden="1">{"Valuation - Letter",#N/A,TRUE,"Valuation Summary";"Financial Statements - Letter",#N/A,TRUE,"Results";"Results - Letter",#N/A,TRUE,"Results";"Ratios - Letter",#N/A,TRUE,"Results";"P2 Summary - Letter",#N/A,TRUE,"Results"}</definedName>
    <definedName name="всп.матат." hidden="1">{"Rep 1",#N/A,FALSE,"Reports";"Rep 2",#N/A,FALSE,"Reports";"Rep 3",#N/A,FALSE,"Reports";"Rep 4",#N/A,FALSE,"Reports"}</definedName>
    <definedName name="вспом.материалы"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вы" hidden="1">[14]Calc!$A$83:$A$153</definedName>
    <definedName name="г">#REF!</definedName>
    <definedName name="гаухар" hidden="1">{#N/A,#N/A,FALSE,"Aging Summary";#N/A,#N/A,FALSE,"Ratio Analysis";#N/A,#N/A,FALSE,"Test 120 Day Accts";#N/A,#N/A,FALSE,"Tickmarks"}</definedName>
    <definedName name="гн" hidden="1">[14]Calc!$E$38:$E$83</definedName>
    <definedName name="гп">'[135]Сомн.треб общие'!#REF!</definedName>
    <definedName name="ГРР" hidden="1">{#N/A,#N/A,FALSE,"Aging Summary";#N/A,#N/A,FALSE,"Ratio Analysis";#N/A,#N/A,FALSE,"Test 120 Day Accts";#N/A,#N/A,FALSE,"Tickmarks"}</definedName>
    <definedName name="ГШОсводная">#REF!</definedName>
    <definedName name="гшщ" hidden="1">[14]Calc!$AA$153:$AA$315</definedName>
    <definedName name="д">#REF!</definedName>
    <definedName name="дан">'[132]ПФ 2017'!$EK$10:$EK$11</definedName>
    <definedName name="данет">'[133]01.02.17'!$EK$10:$EK$11</definedName>
    <definedName name="дддддддддд">#REF!</definedName>
    <definedName name="длл">'[6]99 cons YTD'!#REF!</definedName>
    <definedName name="Для_Алексея">#REF!</definedName>
    <definedName name="доля_затрат_на_металлургический_передел">#REF!</definedName>
    <definedName name="Доля_косвенных_в_КЗ">#REF!</definedName>
    <definedName name="Доля_непредвиденных_в_КЗ">#REF!</definedName>
    <definedName name="доля_оборуд">#REF!</definedName>
    <definedName name="дэс">#REF!</definedName>
    <definedName name="е">#REF!</definedName>
    <definedName name="Е_авг.">#REF!</definedName>
    <definedName name="Е_декабрь">#REF!</definedName>
    <definedName name="Е_июль">#REF!</definedName>
    <definedName name="Е_июнь">#REF!</definedName>
    <definedName name="Е_май">#REF!</definedName>
    <definedName name="Е_ноябрь">#REF!</definedName>
    <definedName name="Е_октябрь">#REF!</definedName>
    <definedName name="Е_сент.">#REF!</definedName>
    <definedName name="Е_сентябрь">#REF!</definedName>
    <definedName name="Е_февр.">#REF!</definedName>
    <definedName name="Е_январь">#REF!</definedName>
    <definedName name="егн" hidden="1">[14]HTwo!$B$88:$B$130</definedName>
    <definedName name="ЕД._янв">#REF!</definedName>
    <definedName name="ЕД_АВГ">#REF!</definedName>
    <definedName name="ЕД_авг.">#REF!</definedName>
    <definedName name="ЕД_август.">#REF!</definedName>
    <definedName name="ЕД_АПР">#REF!</definedName>
    <definedName name="ЕД_апр.">#REF!</definedName>
    <definedName name="ЕД_ДЕК">#REF!</definedName>
    <definedName name="ЕД_дек.">#REF!</definedName>
    <definedName name="ЕД_декабр">#REF!</definedName>
    <definedName name="ЕД_декабрь">#REF!</definedName>
    <definedName name="ЕД_июль">#REF!</definedName>
    <definedName name="ЕД_ИЮЛЯ">#REF!</definedName>
    <definedName name="ЕД_июля.">#REF!</definedName>
    <definedName name="ЕД_июнь">#REF!</definedName>
    <definedName name="ЕД_ИЮНЯ">#REF!</definedName>
    <definedName name="ЕД_июня.">#REF!</definedName>
    <definedName name="ЕД_май">#REF!</definedName>
    <definedName name="ЕД_март">#REF!</definedName>
    <definedName name="ЕД_март.">#REF!</definedName>
    <definedName name="ЕД_МАРТА">#REF!</definedName>
    <definedName name="ЕД_МАЯ">#REF!</definedName>
    <definedName name="ЕД_мая.">#REF!</definedName>
    <definedName name="ЕД_нояб">#REF!</definedName>
    <definedName name="ЕД_нояб.">#REF!</definedName>
    <definedName name="ЕД_НОЯБР">#REF!</definedName>
    <definedName name="ЕД_ноябрь">#REF!</definedName>
    <definedName name="ЕД_ОКТ">#REF!</definedName>
    <definedName name="ЕД_окт.">#REF!</definedName>
    <definedName name="ЕД_сен">#REF!</definedName>
    <definedName name="ЕД_СЕНТ">#REF!</definedName>
    <definedName name="ЕД_сент.">#REF!</definedName>
    <definedName name="ЕД_фев">#REF!</definedName>
    <definedName name="ЕД_ФЕВР">#REF!</definedName>
    <definedName name="ЕД_февр.">#REF!</definedName>
    <definedName name="ЕД_ЯНВ">#REF!</definedName>
    <definedName name="ЕД_янв.">#REF!</definedName>
    <definedName name="Един_авг">#REF!</definedName>
    <definedName name="Един_апр">#REF!</definedName>
    <definedName name="Един_дек">#REF!</definedName>
    <definedName name="Един_июля">#REF!</definedName>
    <definedName name="Един_июня">#REF!</definedName>
    <definedName name="Един_марта">#REF!</definedName>
    <definedName name="Един_мая">#REF!</definedName>
    <definedName name="Един_нояб">#REF!</definedName>
    <definedName name="Един_окт">#REF!</definedName>
    <definedName name="Един_сент">#REF!</definedName>
    <definedName name="Един_февр">#REF!</definedName>
    <definedName name="Един_янв">#REF!</definedName>
    <definedName name="Единичка_апр.">#REF!</definedName>
    <definedName name="Единичка_март">#REF!</definedName>
    <definedName name="Единичка_февр.">#REF!</definedName>
    <definedName name="Единичка_янв.">#REF!</definedName>
    <definedName name="екто">'[136]Обучение сотрудников'!#REF!</definedName>
    <definedName name="енг" hidden="1">{#N/A,#N/A,FALSE,"Supuestos";#N/A,#N/A,FALSE,"Totales";#N/A,#N/A,FALSE,"UTE TDF";#N/A,#N/A,FALSE,"C. AUSTRAL";#N/A,#N/A,FALSE,"L. ATRAVESADO";#N/A,#N/A,FALSE,"FERNANDEZ  ORO";#N/A,#N/A,FALSE,"PORTEZUELOS";#N/A,#N/A,FALSE,"25 MM";#N/A,#N/A,FALSE,"SAN ROQUE";#N/A,#N/A,FALSE,"A.  PICHANA"}</definedName>
    <definedName name="енг1" hidden="1">{#N/A,#N/A,FALSE,"Supuestos";#N/A,#N/A,FALSE,"Totales";#N/A,#N/A,FALSE,"UTE TDF";#N/A,#N/A,FALSE,"C. AUSTRAL";#N/A,#N/A,FALSE,"L. ATRAVESADO";#N/A,#N/A,FALSE,"FERNANDEZ  ORO";#N/A,#N/A,FALSE,"PORTEZUELOS";#N/A,#N/A,FALSE,"25 MM";#N/A,#N/A,FALSE,"SAN ROQUE";#N/A,#N/A,FALSE,"A.  PICHANA"}</definedName>
    <definedName name="ЕСН">#REF!</definedName>
    <definedName name="есн10">#REF!</definedName>
    <definedName name="есн2">#REF!</definedName>
    <definedName name="есн26">#REF!</definedName>
    <definedName name="ж">#REF!</definedName>
    <definedName name="з">#REF!</definedName>
    <definedName name="_xlnm.Print_Titles">#N/A</definedName>
    <definedName name="Зарплата">#REF!</definedName>
    <definedName name="Затраты_на_аффинаж">#REF!</definedName>
    <definedName name="ззж">[137]Общая_информация!#REF!</definedName>
    <definedName name="зона">#REF!</definedName>
    <definedName name="зона1">[138]Объемы!$F$3</definedName>
    <definedName name="и">#REF!</definedName>
    <definedName name="и11">[7]ЯНВАРЬ!#REF!</definedName>
    <definedName name="иag_2">[32]Проект2002!#REF!</definedName>
    <definedName name="иag_3">[32]Проект2002!#REF!</definedName>
    <definedName name="иau_2">[32]Проект2002!#REF!</definedName>
    <definedName name="иau_3">[32]Проект2002!#REF!</definedName>
    <definedName name="ии">#REF!</definedName>
    <definedName name="ииит" hidden="1">{#N/A,#N/A,FALSE,"Aging Summary";#N/A,#N/A,FALSE,"Ratio Analysis";#N/A,#N/A,FALSE,"Test 120 Day Accts";#N/A,#N/A,FALSE,"Tickmarks"}</definedName>
    <definedName name="им" hidden="1">[14]Calc!$A$8:$A$21</definedName>
    <definedName name="интене">'[139]Обучение сотрудников'!#REF!</definedName>
    <definedName name="ит" hidden="1">[14]Calc!$A$23:$A$58</definedName>
    <definedName name="Итого">#REF!+#REF!+#REF!+#REF!+#REF!+#REF!+#REF!+#REF!+#REF!</definedName>
    <definedName name="іңғғ.." hidden="1">{"FLUJO DE CAJA",#N/A,FALSE,"Hoja1";"ANEXOS FLUJO",#N/A,FALSE,"Hoja1"}</definedName>
    <definedName name="й">#REF!</definedName>
    <definedName name="йй">#REF!</definedName>
    <definedName name="к">#REF!</definedName>
    <definedName name="к76" hidden="1">[14]HTwo!$C$88:$C$130</definedName>
    <definedName name="ка7н" hidden="1">[14]Calc!$AI$10:$AI$28</definedName>
    <definedName name="карлыгаш" hidden="1">[0]!header1-1 &amp; "." &amp; MAX(1,COUNTA(INDEX(#REF!,MATCH([0]!header1-1,#REF!,FALSE)):#REF!))</definedName>
    <definedName name="Катег.эффектив">[140]КУР!$AQ$3:$AQ$12</definedName>
    <definedName name="категория">'[133]01.02.17'!$B$9:$B$11</definedName>
    <definedName name="ке" hidden="1">{#N/A,#N/A,FALSE,"Supuestos";#N/A,#N/A,FALSE,"Totales";#N/A,#N/A,FALSE,"UTE TDF";#N/A,#N/A,FALSE,"C. AUSTRAL";#N/A,#N/A,FALSE,"L. ATRAVESADO";#N/A,#N/A,FALSE,"FERNANDEZ  ORO";#N/A,#N/A,FALSE,"PORTEZUELOS";#N/A,#N/A,FALSE,"25 MM";#N/A,#N/A,FALSE,"SAN ROQUE";#N/A,#N/A,FALSE,"A.  PICHANA"}</definedName>
    <definedName name="ке1" hidden="1">{#N/A,#N/A,FALSE,"Supuestos";#N/A,#N/A,FALSE,"Totales";#N/A,#N/A,FALSE,"UTE TDF";#N/A,#N/A,FALSE,"C. AUSTRAL";#N/A,#N/A,FALSE,"L. ATRAVESADO";#N/A,#N/A,FALSE,"FERNANDEZ  ORO";#N/A,#N/A,FALSE,"PORTEZUELOS";#N/A,#N/A,FALSE,"25 MM";#N/A,#N/A,FALSE,"SAN ROQUE";#N/A,#N/A,FALSE,"A.  PICHANA"}</definedName>
    <definedName name="кк">#REF!</definedName>
    <definedName name="ккк">'[139]Ком. расходы'!#REF!</definedName>
    <definedName name="кн" hidden="1">[14]Calc!$Y$153:$Y$313</definedName>
    <definedName name="кнгш" hidden="1">[14]Calc!$AE$10:$AE$33</definedName>
    <definedName name="кол_во">"$#ССЫЛ!.$H$7"</definedName>
    <definedName name="КОФ">#REF!</definedName>
    <definedName name="КП">'[141]Анализ закл. работ'!$C$195</definedName>
    <definedName name="кплан">"$#ССЫЛ!.$O$4"</definedName>
    <definedName name="крнк" hidden="1">{#N/A,#N/A,FALSE,"Aging Summary";#N/A,#N/A,FALSE,"Ratio Analysis";#N/A,#N/A,FALSE,"Test 120 Day Accts";#N/A,#N/A,FALSE,"Tickmarks"}</definedName>
    <definedName name="кубик_ГКР">#REF!</definedName>
    <definedName name="КУР">#REF!</definedName>
    <definedName name="КУРС_US">#REF!</definedName>
    <definedName name="л">#REF!</definedName>
    <definedName name="лист">'[142]ГПК поддержание'!$ET$8:$ET$11</definedName>
    <definedName name="ллл" hidden="1">[14]Calc!$N$9:$N$36</definedName>
    <definedName name="лллл" hidden="1">[14]Calc!$P$9:$P$41</definedName>
    <definedName name="ллллл" hidden="1">[14]Calc!$R$153:$R$688</definedName>
    <definedName name="лоло" hidden="1">{#N/A,#N/A,FALSE,"Aging Summary";#N/A,#N/A,FALSE,"Ratio Analysis";#N/A,#N/A,FALSE,"Test 120 Day Accts";#N/A,#N/A,FALSE,"Tickmarks"}</definedName>
    <definedName name="лоп">#REF!</definedName>
    <definedName name="м">#REF!</definedName>
    <definedName name="май">#REF!</definedName>
    <definedName name="Макрос1">[143]!Макрос1</definedName>
    <definedName name="март">#REF!</definedName>
    <definedName name="мат.АУП" hidden="1">{"GAN.Y PERD.RESUMIDO",#N/A,FALSE,"Hoja1";"GAN.Y PERD.DETALLADO",#N/A,FALSE,"Hoja1"}</definedName>
    <definedName name="Меру">[3]ао!#REF!</definedName>
    <definedName name="меруерт">[3]ао!#REF!</definedName>
    <definedName name="Месяц">[144]Лист3!$A$5:$A$290</definedName>
    <definedName name="мето">'[145]Ком. расходы'!#REF!</definedName>
    <definedName name="ми" hidden="1">[14]Calc!$A$8:$A$19</definedName>
    <definedName name="мокр">#REF!</definedName>
    <definedName name="мс" hidden="1">[14]Calc!$F$23:$F$58</definedName>
    <definedName name="МСЗИиП">#REF!</definedName>
    <definedName name="мтр" hidden="1">[14]Calc!$Z$153:$Z$315</definedName>
    <definedName name="МУР">#REF!</definedName>
    <definedName name="МЭМР">[144]МЭМР!$A$12:$A$23</definedName>
    <definedName name="МЭМР1">[144]прогноз!$F$8:$I$1029</definedName>
    <definedName name="МЭМР2">#REF!</definedName>
    <definedName name="н">#REF!</definedName>
    <definedName name="накопленный_NCF">#REF!</definedName>
    <definedName name="накопленный_NCF_3">#REF!</definedName>
    <definedName name="накопленный_NCF_4">#REF!</definedName>
    <definedName name="накопленный_NCF_5">#REF!</definedName>
    <definedName name="накопленный_NCF_dop">#REF!</definedName>
    <definedName name="накопленный_NCF2">#REF!</definedName>
    <definedName name="налог_на_добычу">#REF!</definedName>
    <definedName name="напробу">#REF!</definedName>
    <definedName name="Нахупов_А.">#REF!</definedName>
    <definedName name="нг" hidden="1">[14]Calc!$AC$153:$AC$325</definedName>
    <definedName name="НДС">#REF!</definedName>
    <definedName name="нн">#REF!</definedName>
    <definedName name="ноаепм" hidden="1">{#N/A,#N/A,FALSE,"Aging Summary";#N/A,#N/A,FALSE,"Ratio Analysis";#N/A,#N/A,FALSE,"Test 120 Day Accts";#N/A,#N/A,FALSE,"Tickmarks"}</definedName>
    <definedName name="ноекок" hidden="1">{#N/A,#N/A,FALSE,"Aging Summary";#N/A,#N/A,FALSE,"Ratio Analysis";#N/A,#N/A,FALSE,"Test 120 Day Accts";#N/A,#N/A,FALSE,"Tickmarks"}</definedName>
    <definedName name="нор" hidden="1">{#N/A,#N/A,FALSE,"Aging Summary";#N/A,#N/A,FALSE,"Ratio Analysis";#N/A,#N/A,FALSE,"Test 120 Day Accts";#N/A,#N/A,FALSE,"Tickmarks"}</definedName>
    <definedName name="о">#REF!</definedName>
    <definedName name="об_вл">[146]Рез_т!$C$7</definedName>
    <definedName name="_xlnm.Print_Area">'[6]99 cons YTD'!#REF!</definedName>
    <definedName name="Объем_производства">[147]РБУ!$X$4</definedName>
    <definedName name="Объем1кв">#REF!</definedName>
    <definedName name="Объем2кв">#REF!</definedName>
    <definedName name="Объем3кв">#REF!</definedName>
    <definedName name="Объем4кв">#REF!</definedName>
    <definedName name="оваова" hidden="1">{#N/A,#N/A,FALSE,"Aging Summary";#N/A,#N/A,FALSE,"Ratio Analysis";#N/A,#N/A,FALSE,"Test 120 Day Accts";#N/A,#N/A,FALSE,"Tickmarks"}</definedName>
    <definedName name="ОКЕЙ">#REF!</definedName>
    <definedName name="ол">#REF!</definedName>
    <definedName name="ололо" hidden="1">{#N/A,#N/A,FALSE,"Aging Summary";#N/A,#N/A,FALSE,"Ratio Analysis";#N/A,#N/A,FALSE,"Test 120 Day Accts";#N/A,#N/A,FALSE,"Tickmarks"}</definedName>
    <definedName name="ооо" hidden="1">{#N/A,#N/A,FALSE,"Supuestos";#N/A,#N/A,FALSE,"Totales";#N/A,#N/A,FALSE,"UTE TDF";#N/A,#N/A,FALSE,"C. AUSTRAL";#N/A,#N/A,FALSE,"L. ATRAVESADO";#N/A,#N/A,FALSE,"FERNANDEZ  ORO";#N/A,#N/A,FALSE,"PORTEZUELOS";#N/A,#N/A,FALSE,"25 MM";#N/A,#N/A,FALSE,"SAN ROQUE";#N/A,#N/A,FALSE,"A.  PICHANA"}</definedName>
    <definedName name="ооо1" hidden="1">{#N/A,#N/A,FALSE,"Supuestos";#N/A,#N/A,FALSE,"Totales";#N/A,#N/A,FALSE,"UTE TDF";#N/A,#N/A,FALSE,"C. AUSTRAL";#N/A,#N/A,FALSE,"L. ATRAVESADO";#N/A,#N/A,FALSE,"FERNANDEZ  ORO";#N/A,#N/A,FALSE,"PORTEZUELOS";#N/A,#N/A,FALSE,"25 MM";#N/A,#N/A,FALSE,"SAN ROQUE";#N/A,#N/A,FALSE,"A.  PICHANA"}</definedName>
    <definedName name="оп">'[6]99 cons YTD'!#REF!</definedName>
    <definedName name="оп112">#REF!</definedName>
    <definedName name="ор" hidden="1">[14]Calc!$T$83:$T$153</definedName>
    <definedName name="орно" hidden="1">{#N/A,#N/A,FALSE,"Aging Summary";#N/A,#N/A,FALSE,"Ratio Analysis";#N/A,#N/A,FALSE,"Test 120 Day Accts";#N/A,#N/A,FALSE,"Tickmarks"}</definedName>
    <definedName name="орп" hidden="1">{#N/A,#N/A,FALSE,"Aging Summary";#N/A,#N/A,FALSE,"Ratio Analysis";#N/A,#N/A,FALSE,"Test 120 Day Accts";#N/A,#N/A,FALSE,"Tickmarks"}</definedName>
    <definedName name="отвал">[122]Const!$D$9</definedName>
    <definedName name="отрасль">'[133]01.02.17'!$E$5:$E$11</definedName>
    <definedName name="отрпим" hidden="1">{#N/A,#N/A,FALSE,"Aging Summary";#N/A,#N/A,FALSE,"Ratio Analysis";#N/A,#N/A,FALSE,"Test 120 Day Accts";#N/A,#N/A,FALSE,"Tickmarks"}</definedName>
    <definedName name="Отчет" hidden="1">[14]Calc!$D$38:$D$83</definedName>
    <definedName name="Отчет1" hidden="1">[14]Calc!$AB$153:$AB$325</definedName>
    <definedName name="п">#REF!</definedName>
    <definedName name="п_2">[32]Проект2002!#REF!</definedName>
    <definedName name="п_3">[32]Проект2002!#REF!</definedName>
    <definedName name="парапр">#REF!</definedName>
    <definedName name="пасиь" hidden="1">{#N/A,#N/A,FALSE,"Aging Summary";#N/A,#N/A,FALSE,"Ratio Analysis";#N/A,#N/A,FALSE,"Test 120 Day Accts";#N/A,#N/A,FALSE,"Tickmarks"}</definedName>
    <definedName name="пафупйпей" hidden="1">{#N/A,#N/A,FALSE,"Aging Summary";#N/A,#N/A,FALSE,"Ratio Analysis";#N/A,#N/A,FALSE,"Test 120 Day Accts";#N/A,#N/A,FALSE,"Tickmarks"}</definedName>
    <definedName name="ПДЛО" hidden="1">{#N/A,#N/A,FALSE,"Aging Summary";#N/A,#N/A,FALSE,"Ratio Analysis";#N/A,#N/A,FALSE,"Test 120 Day Accts";#N/A,#N/A,FALSE,"Tickmarks"}</definedName>
    <definedName name="План">#REF!</definedName>
    <definedName name="План_гСИП">#REF!</definedName>
    <definedName name="План_гЭРЦ">#REF!</definedName>
    <definedName name="Плановыйобъемгода">#REF!</definedName>
    <definedName name="плата_за_аффинаж">[148]Дефл!$B$10</definedName>
    <definedName name="пмор" hidden="1">{#N/A,#N/A,FALSE,"Aging Summary";#N/A,#N/A,FALSE,"Ratio Analysis";#N/A,#N/A,FALSE,"Test 120 Day Accts";#N/A,#N/A,FALSE,"Tickmarks"}</definedName>
    <definedName name="ПО">#REF!</definedName>
    <definedName name="пон" hidden="1">{#N/A,#N/A,FALSE,"Aging Summary";#N/A,#N/A,FALSE,"Ratio Analysis";#N/A,#N/A,FALSE,"Test 120 Day Accts";#N/A,#N/A,FALSE,"Tickmarks"}</definedName>
    <definedName name="поп" hidden="1">{#N/A,#N/A,FALSE,"Aging Summary";#N/A,#N/A,FALSE,"Ratio Analysis";#N/A,#N/A,FALSE,"Test 120 Day Accts";#N/A,#N/A,FALSE,"Tickmarks"}</definedName>
    <definedName name="ПОР">#REF!</definedName>
    <definedName name="пот">'[149]Экспл. запасы'!#REF!</definedName>
    <definedName name="Потери">'[149]Пром_ запасы'!$B$2</definedName>
    <definedName name="пп">#REF!</definedName>
    <definedName name="ППР">IF([0]!Loan_Amount*[0]!Interest_Rate*[0]!Loan_Years*[0]!Loan_Start&gt;0,1,0)</definedName>
    <definedName name="пр" hidden="1">{#N/A,#N/A,FALSE,"Supuestos";#N/A,#N/A,FALSE,"Totales";#N/A,#N/A,FALSE,"UTE TDF";#N/A,#N/A,FALSE,"C. AUSTRAL";#N/A,#N/A,FALSE,"L. ATRAVESADO";#N/A,#N/A,FALSE,"FERNANDEZ  ORO";#N/A,#N/A,FALSE,"PORTEZUELOS";#N/A,#N/A,FALSE,"25 MM";#N/A,#N/A,FALSE,"SAN ROQUE";#N/A,#N/A,FALSE,"A.  PICHANA"}</definedName>
    <definedName name="пр1" hidden="1">{#N/A,#N/A,FALSE,"Supuestos";#N/A,#N/A,FALSE,"Totales";#N/A,#N/A,FALSE,"UTE TDF";#N/A,#N/A,FALSE,"C. AUSTRAL";#N/A,#N/A,FALSE,"L. ATRAVESADO";#N/A,#N/A,FALSE,"FERNANDEZ  ORO";#N/A,#N/A,FALSE,"PORTEZUELOS";#N/A,#N/A,FALSE,"25 MM";#N/A,#N/A,FALSE,"SAN ROQUE";#N/A,#N/A,FALSE,"A.  PICHANA"}</definedName>
    <definedName name="Предприятие">'[150]ИП 2019_отчет'!#REF!</definedName>
    <definedName name="про" hidden="1">{#N/A,#N/A,FALSE,"Aging Summary";#N/A,#N/A,FALSE,"Ratio Analysis";#N/A,#N/A,FALSE,"Test 120 Day Accts";#N/A,#N/A,FALSE,"Tickmarks"}</definedName>
    <definedName name="проа" hidden="1">{"GAN.Y PERD.RESUMIDO",#N/A,FALSE,"Hoja1";"GAN.Y PERD.DETALLADO",#N/A,FALSE,"Hoja1"}</definedName>
    <definedName name="ПТЭ">'[1]Cashflow Forecast Port'!#REF!</definedName>
    <definedName name="р">#REF!</definedName>
    <definedName name="р_2">[32]Проект2002!#REF!</definedName>
    <definedName name="р_3">[32]Проект2002!#REF!</definedName>
    <definedName name="р_вскр">#REF!</definedName>
    <definedName name="р_руда">#REF!</definedName>
    <definedName name="р_руда1">#REF!</definedName>
    <definedName name="р_рудаа">#REF!</definedName>
    <definedName name="раз">#REF!</definedName>
    <definedName name="Разуб">'[149]Экспл_ запасы'!$G$3</definedName>
    <definedName name="ргш" hidden="1">[14]Calc!$V$83:$V$153</definedName>
    <definedName name="рег">'[132]ПФ 2017'!$F$8:$F$10</definedName>
    <definedName name="регион">'[133]01.02.17'!$F$8:$F$10</definedName>
    <definedName name="_xlnm.Recorder">#REF!</definedName>
    <definedName name="ржр">'[142]ГПК поддержание'!$F$8:$F$10</definedName>
    <definedName name="риакмир" hidden="1">{#N/A,#N/A,FALSE,"Aging Summary";#N/A,#N/A,FALSE,"Ratio Analysis";#N/A,#N/A,FALSE,"Test 120 Day Accts";#N/A,#N/A,FALSE,"Tickmarks"}</definedName>
    <definedName name="рнка" hidden="1">{#N/A,#N/A,FALSE,"Aging Summary";#N/A,#N/A,FALSE,"Ratio Analysis";#N/A,#N/A,FALSE,"Test 120 Day Accts";#N/A,#N/A,FALSE,"Tickmarks"}</definedName>
    <definedName name="роп" hidden="1">{#N/A,#N/A,FALSE,"Aging Summary";#N/A,#N/A,FALSE,"Ratio Analysis";#N/A,#N/A,FALSE,"Test 120 Day Accts";#N/A,#N/A,FALSE,"Tickmarks"}</definedName>
    <definedName name="роьр" hidden="1">{#N/A,#N/A,FALSE,"Aging Summary";#N/A,#N/A,FALSE,"Ratio Analysis";#N/A,#N/A,FALSE,"Test 120 Day Accts";#N/A,#N/A,FALSE,"Tickmarks"}</definedName>
    <definedName name="рп" hidden="1">[14]GoSeven!$B$90:$B$125</definedName>
    <definedName name="рпо" hidden="1">{#N/A,#N/A,FALSE,"Aging Summary";#N/A,#N/A,FALSE,"Ratio Analysis";#N/A,#N/A,FALSE,"Test 120 Day Accts";#N/A,#N/A,FALSE,"Tickmarks"}</definedName>
    <definedName name="рр">#REF!</definedName>
    <definedName name="ртмс" hidden="1">{#N/A,#N/A,FALSE,"Aging Summary";#N/A,#N/A,FALSE,"Ratio Analysis";#N/A,#N/A,FALSE,"Test 120 Day Accts";#N/A,#N/A,FALSE,"Tickmarks"}</definedName>
    <definedName name="ртр" hidden="1">{#N/A,#N/A,FALSE,"Aging Summary";#N/A,#N/A,FALSE,"Ratio Analysis";#N/A,#N/A,FALSE,"Test 120 Day Accts";#N/A,#N/A,FALSE,"Tickmarks"}</definedName>
    <definedName name="с">[151]Справочник!$G$1</definedName>
    <definedName name="Самосвалы" hidden="1">{#N/A,#N/A,TRUE,"ИсхМстржд";#N/A,#N/A,TRUE,"Исх-Центр";#N/A,#N/A,TRUE,"Исх-2рт ";#N/A,#N/A,TRUE,"Исх-2рт ";#N/A,#N/A,TRUE,"Исх-3рт";#N/A,#N/A,TRUE,"Вар1";#N/A,#N/A,TRUE,"Вар2";#N/A,#N/A,TRUE,"Вар2-блоки";#N/A,#N/A,TRUE,"В3-Центр";#N/A,#N/A,TRUE,"В3-2рт";#N/A,#N/A,TRUE,"В3-3рт"}</definedName>
    <definedName name="сар" hidden="1">[14]GoEight!$B$115:$B$160</definedName>
    <definedName name="свод3" hidden="1">{#N/A,#N/A,FALSE,"Aging Summary";#N/A,#N/A,FALSE,"Ratio Analysis";#N/A,#N/A,FALSE,"Test 120 Day Accts";#N/A,#N/A,FALSE,"Tickmarks"}</definedName>
    <definedName name="своддан" hidden="1">{#N/A,#N/A,FALSE,"Aging Summary";#N/A,#N/A,FALSE,"Ratio Analysis";#N/A,#N/A,FALSE,"Test 120 Day Accts";#N/A,#N/A,FALSE,"Tickmarks"}</definedName>
    <definedName name="см" hidden="1">[14]Calc!$A$11:$A$28</definedName>
    <definedName name="сметс"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смит" hidden="1">{"ARPandL",#N/A,FALSE,"Report Annual";"ARCashflow",#N/A,FALSE,"Report Annual";"ARBalanceSheet",#N/A,FALSE,"Report Annual";"ARRatios",#N/A,FALSE,"Report Annual"}</definedName>
    <definedName name="снижение" hidden="1">[74]!header1-1 &amp; "." &amp; MAX(1,COUNTA(INDEX(#REF!,MATCH([74]!header1-1,#REF!,FALSE)):#REF!))</definedName>
    <definedName name="спо" hidden="1">[14]MOne!$B$145:$B$231</definedName>
    <definedName name="спр" hidden="1">[14]KOne!$B$230:$B$755</definedName>
    <definedName name="сро" hidden="1">[14]MTwo!$B$145:$B$232</definedName>
    <definedName name="срп" hidden="1">[14]GrFour!$B$115:$B$185</definedName>
    <definedName name="ссмтт.ро" hidden="1">{"Finance 1",#N/A,FALSE,"FINANCE.XLS";"Finance 2",#N/A,FALSE,"FINANCE.XLS";"Finance 3",#N/A,FALSE,"FINANCE.XLS";"Finance 4",#N/A,FALSE,"FINANCE.XLS";"Finance 5",#N/A,FALSE,"FINANCE.XLS";"Finance 6",#N/A,FALSE,"FINANCE.XLS";"Finance 7",#N/A,FALSE,"FINANCE.XLS";"Finance 8",#N/A,FALSE,"FINANCE.XLS"}</definedName>
    <definedName name="ставка_прочих_на_реализацию">#REF!</definedName>
    <definedName name="статус">'[133]01.02.17'!$G$8:$G$11</definedName>
    <definedName name="Стоимость_">'[152]март детально'!$A$5:$B$6,'[152]март детально'!$A$8:$F$272</definedName>
    <definedName name="сч" hidden="1">[14]Calc!$A$13:$A$33</definedName>
    <definedName name="т">#REF!</definedName>
    <definedName name="Татьяна">[7]ЯНВАРЬ!#REF!</definedName>
    <definedName name="тек.ремонт">[153]скала!$A$3:$C$43</definedName>
    <definedName name="ти" hidden="1">[14]Calc!$A$38:$A$107</definedName>
    <definedName name="тмз">[75]!тмз</definedName>
    <definedName name="тмх" hidden="1">{#N/A,#N/A,FALSE,"Aging Summary";#N/A,#N/A,FALSE,"Ratio Analysis";#N/A,#N/A,FALSE,"Test 120 Day Accts";#N/A,#N/A,FALSE,"Tickmarks"}</definedName>
    <definedName name="тр">[122]Const!$D$41</definedName>
    <definedName name="тт">#REF!</definedName>
    <definedName name="ТТТ">IF([0]!Loan_Amount*[0]!Interest_Rate*[0]!Loan_Years*[0]!Loan_Start&gt;0,1,0)</definedName>
    <definedName name="тттр" hidden="1">{#N/A,#N/A,FALSE,"Aging Summary";#N/A,#N/A,FALSE,"Ratio Analysis";#N/A,#N/A,FALSE,"Test 120 Day Accts";#N/A,#N/A,FALSE,"Tickmarks"}</definedName>
    <definedName name="ТЬ" hidden="1">{#N/A,#N/A,FALSE,"Aging Summary";#N/A,#N/A,FALSE,"Ratio Analysis";#N/A,#N/A,FALSE,"Test 120 Day Accts";#N/A,#N/A,FALSE,"Tickmarks"}</definedName>
    <definedName name="у">#REF!</definedName>
    <definedName name="УБМ" hidden="1">{#N/A,#N/A,FALSE,"Aging Summary";#N/A,#N/A,FALSE,"Ratio Analysis";#N/A,#N/A,FALSE,"Test 120 Day Accts";#N/A,#N/A,FALSE,"Tickmarks"}</definedName>
    <definedName name="убыт" hidden="1">{#N/A,#N/A,FALSE,"Aging Summary";#N/A,#N/A,FALSE,"Ratio Analysis";#N/A,#N/A,FALSE,"Test 120 Day Accts";#N/A,#N/A,FALSE,"Tickmarks"}</definedName>
    <definedName name="удконт1">[129]Контакты!$K$18</definedName>
    <definedName name="удконт2">[129]Контакты!$K$31</definedName>
    <definedName name="удконт3">[129]Контакты!$K$44</definedName>
    <definedName name="Упорядочить_по_областям">[154]!Упорядочить_по_областям</definedName>
    <definedName name="ф">#REF!</definedName>
    <definedName name="факт">#REF!</definedName>
    <definedName name="Факт_с_начала_года">#REF!</definedName>
    <definedName name="Фактсначалагода">#REF!</definedName>
    <definedName name="фароорбьл" hidden="1">{"ARPandL",#N/A,FALSE,"Report Annual";"ARCashflow",#N/A,FALSE,"Report Annual";"ARBalanceSheet",#N/A,FALSE,"Report Annual";"ARRatios",#N/A,FALSE,"Report Annual"}</definedName>
    <definedName name="фаыу" hidden="1">{#N/A,#N/A,FALSE,"Aging Summary";#N/A,#N/A,FALSE,"Ratio Analysis";#N/A,#N/A,FALSE,"Test 120 Day Accts";#N/A,#N/A,FALSE,"Tickmarks"}</definedName>
    <definedName name="фига" hidden="1">{#N/A,#N/A,TRUE,"ИсхМстржд";#N/A,#N/A,TRUE,"Исх-Центр";#N/A,#N/A,TRUE,"Исх-2рт ";#N/A,#N/A,TRUE,"Исх-2рт ";#N/A,#N/A,TRUE,"Исх-3рт";#N/A,#N/A,TRUE,"Вар1";#N/A,#N/A,TRUE,"Вар2";#N/A,#N/A,TRUE,"Вар2-блоки";#N/A,#N/A,TRUE,"В3-Центр";#N/A,#N/A,TRUE,"В3-2рт";#N/A,#N/A,TRUE,"В3-3рт"}</definedName>
    <definedName name="фф">#REF!</definedName>
    <definedName name="фы">#REF!</definedName>
    <definedName name="фыв">#REF!</definedName>
    <definedName name="Фыкеры">#REF!</definedName>
    <definedName name="фыпафыф" hidden="1">{#N/A,#N/A,FALSE,"Aging Summary";#N/A,#N/A,FALSE,"Ratio Analysis";#N/A,#N/A,FALSE,"Test 120 Day Accts";#N/A,#N/A,FALSE,"Tickmarks"}</definedName>
    <definedName name="х">#REF!</definedName>
    <definedName name="хмт" hidden="1">{#N/A,#N/A,FALSE,"Aging Summary";#N/A,#N/A,FALSE,"Ratio Analysis";#N/A,#N/A,FALSE,"Test 120 Day Accts";#N/A,#N/A,FALSE,"Tickmarks"}</definedName>
    <definedName name="ц">#REF!</definedName>
    <definedName name="Цена_1_кг_дизтоплива">#REF!</definedName>
    <definedName name="цена_маят">#REF!</definedName>
    <definedName name="цена_олом_кула">#REF!</definedName>
    <definedName name="ЦЗ">[155]ЦЗ!$A$1:$B$45</definedName>
    <definedName name="ч">#REF!</definedName>
    <definedName name="ча" hidden="1">[14]Calc!$AL$8:$AL$21</definedName>
    <definedName name="чва" hidden="1">[14]Calc!$AH$10:$AH$28</definedName>
    <definedName name="чс" hidden="1">[14]Calc!$X$153:$X$313</definedName>
    <definedName name="чсап" hidden="1">[14]Calc!$AJ$8:$AJ$19</definedName>
    <definedName name="чч" hidden="1">[14]JOne!$E$86:$E$98</definedName>
    <definedName name="чя" hidden="1">[14]Calc!$A$153:$A$313</definedName>
    <definedName name="ш">#REF!</definedName>
    <definedName name="шлдж" hidden="1">{#N/A,#N/A,FALSE,"Supuestos";#N/A,#N/A,FALSE,"Totales";#N/A,#N/A,FALSE,"UTE TDF";#N/A,#N/A,FALSE,"C. AUSTRAL";#N/A,#N/A,FALSE,"L. ATRAVESADO";#N/A,#N/A,FALSE,"FERNANDEZ  ORO";#N/A,#N/A,FALSE,"PORTEZUELOS";#N/A,#N/A,FALSE,"25 MM";#N/A,#N/A,FALSE,"SAN ROQUE";#N/A,#N/A,FALSE,"A.  PICHANA"}</definedName>
    <definedName name="шлдж1" hidden="1">{#N/A,#N/A,FALSE,"Supuestos";#N/A,#N/A,FALSE,"Totales";#N/A,#N/A,FALSE,"UTE TDF";#N/A,#N/A,FALSE,"C. AUSTRAL";#N/A,#N/A,FALSE,"L. ATRAVESADO";#N/A,#N/A,FALSE,"FERNANDEZ  ORO";#N/A,#N/A,FALSE,"PORTEZUELOS";#N/A,#N/A,FALSE,"25 MM";#N/A,#N/A,FALSE,"SAN ROQUE";#N/A,#N/A,FALSE,"A.  PICHANA"}</definedName>
    <definedName name="шш">#REF!</definedName>
    <definedName name="шшшшш"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щ">#REF!</definedName>
    <definedName name="ъ">#REF!</definedName>
    <definedName name="ы">#REF!</definedName>
    <definedName name="ы5" hidden="1">[14]KOne!$C$230:$C$755</definedName>
    <definedName name="ыв" hidden="1">[14]Calc!$A$83:$A$154</definedName>
    <definedName name="ыва" hidden="1">{#N/A,#N/A,FALSE,"Aging Summary";#N/A,#N/A,FALSE,"Ratio Analysis";#N/A,#N/A,FALSE,"Test 120 Day Accts";#N/A,#N/A,FALSE,"Tickmarks"}</definedName>
    <definedName name="ывпыцк" hidden="1">{#N/A,#N/A,FALSE,"Aging Summary";#N/A,#N/A,FALSE,"Ratio Analysis";#N/A,#N/A,FALSE,"Test 120 Day Accts";#N/A,#N/A,FALSE,"Tickmarks"}</definedName>
    <definedName name="ыу56" hidden="1">[14]GoSeven!$C$90:$C$125</definedName>
    <definedName name="ЫЫЫ">[156]ао!#REF!</definedName>
    <definedName name="ыыыыыы">#REF!</definedName>
    <definedName name="ь">#REF!</definedName>
    <definedName name="ьб" hidden="1">[14]Calc!$H$38:$H$107</definedName>
    <definedName name="ьт" hidden="1">[14]Calc!$A$13:$A$53</definedName>
    <definedName name="ьь">#REF!</definedName>
    <definedName name="э">#REF!</definedName>
    <definedName name="эждло"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Экологические_проекты">#REF!</definedName>
    <definedName name="эф">'[132]ПФ 2017'!$EP$3:$EP$11</definedName>
    <definedName name="эффект">'[133]01.02.17'!$EP$3:$EP$11</definedName>
    <definedName name="ю">#REF!</definedName>
    <definedName name="ю." hidden="1">[14]HOne!$B$88:$B$130</definedName>
    <definedName name="ю.." hidden="1">[14]Calc!$L$13:$L$53</definedName>
    <definedName name="юб" hidden="1">[14]Calc!$A$9:$A$36</definedName>
    <definedName name="южр">#REF!</definedName>
    <definedName name="юз">#REF!</definedName>
    <definedName name="юзр">#REF!</definedName>
    <definedName name="я" hidden="1">[0]!header1-1 &amp; "." &amp; MAX(1,COUNTA(INDEX(#REF!,MATCH([0]!header1-1,#REF!,FALSE)):#REF!))</definedName>
    <definedName name="яапрыв" hidden="1">{#N/A,#N/A,FALSE,"Aging Summary";#N/A,#N/A,FALSE,"Ratio Analysis";#N/A,#N/A,FALSE,"Test 120 Day Accts";#N/A,#N/A,FALSE,"Tickmarks"}</definedName>
    <definedName name="яч" hidden="1">[14]Calc!$A$153:$A$325</definedName>
    <definedName name="ячариячп" hidden="1">[128]!header1-1 &amp; "." &amp; MAX(1,COUNTA(INDEX(#REF!,MATCH([128]!header1-1,#REF!,FALSE)):#REF!))</definedName>
    <definedName name="ячс" hidden="1">{"Inputs 1","Base",FALSE,"INPUTS";"Inputs 2","Base",FALSE,"INPUTS";"Inputs 3","Base",FALSE,"INPUTS";"Inputs 4","Base",FALSE,"INPUTS";"Inputs 5","Base",FALSE,"INPUTS"}</definedName>
    <definedName name="ячч" hidden="1">[14]Calc!$A$153:$A$315</definedName>
    <definedName name="яя" hidden="1">[14]JTwo!$E$86:$E$98</definedName>
    <definedName name="яяя">'[157]Ком. расходы'!#REF!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0" i="11" l="1"/>
  <c r="Y22" i="8" l="1"/>
  <c r="T19" i="10" l="1"/>
  <c r="S19" i="10"/>
  <c r="R19" i="10"/>
  <c r="Q19" i="10"/>
  <c r="P19" i="10"/>
  <c r="O19" i="10"/>
  <c r="N19" i="10"/>
  <c r="J19" i="10"/>
  <c r="I19" i="10"/>
  <c r="T19" i="9"/>
  <c r="S19" i="9"/>
  <c r="R19" i="9"/>
  <c r="Q19" i="9"/>
  <c r="P19" i="9"/>
  <c r="O19" i="9"/>
  <c r="N19" i="9"/>
  <c r="P18" i="7"/>
  <c r="O18" i="7"/>
  <c r="N18" i="7"/>
  <c r="K22" i="8"/>
  <c r="K21" i="8"/>
  <c r="K23" i="8"/>
  <c r="AA23" i="8"/>
  <c r="AA21" i="8"/>
  <c r="AA20" i="8"/>
  <c r="K22" i="9"/>
  <c r="K23" i="9"/>
  <c r="K24" i="9"/>
  <c r="K25" i="9"/>
  <c r="K26" i="9"/>
  <c r="K27" i="9"/>
  <c r="K28" i="9"/>
  <c r="K29" i="9"/>
  <c r="K20" i="9"/>
  <c r="AA27" i="9"/>
  <c r="AA26" i="9"/>
  <c r="AA25" i="9"/>
  <c r="AA24" i="9"/>
  <c r="AA23" i="9"/>
  <c r="AA22" i="9"/>
  <c r="AA21" i="9"/>
  <c r="AA20" i="9"/>
  <c r="K21" i="10"/>
  <c r="Y21" i="10"/>
  <c r="K22" i="10"/>
  <c r="K23" i="10"/>
  <c r="K24" i="10"/>
  <c r="K19" i="10" s="1"/>
  <c r="K25" i="10"/>
  <c r="K20" i="10"/>
  <c r="AB22" i="10"/>
  <c r="AA25" i="10"/>
  <c r="AA24" i="10"/>
  <c r="AA23" i="10"/>
  <c r="AA20" i="10"/>
  <c r="K21" i="11"/>
  <c r="K22" i="11"/>
  <c r="AA18" i="11"/>
  <c r="AA21" i="11"/>
  <c r="AA22" i="11"/>
  <c r="Y40" i="7"/>
  <c r="Y41" i="7"/>
  <c r="AA19" i="8" l="1"/>
  <c r="AA16" i="8" s="1"/>
  <c r="AA19" i="10"/>
  <c r="K37" i="7"/>
  <c r="I20" i="12" l="1"/>
  <c r="K20" i="12" s="1"/>
  <c r="J19" i="12" l="1"/>
  <c r="K19" i="12"/>
  <c r="I19" i="12"/>
  <c r="P19" i="12"/>
  <c r="Q19" i="12"/>
  <c r="R19" i="12"/>
  <c r="S19" i="12"/>
  <c r="T19" i="12"/>
  <c r="O19" i="12"/>
  <c r="Y28" i="9" l="1"/>
  <c r="Y29" i="9"/>
  <c r="I19" i="9"/>
  <c r="AA16" i="9" s="1"/>
  <c r="AB19" i="10" l="1"/>
  <c r="J21" i="9"/>
  <c r="K20" i="8"/>
  <c r="K21" i="9" l="1"/>
  <c r="K19" i="9" s="1"/>
  <c r="J19" i="9"/>
  <c r="K40" i="7"/>
  <c r="I19" i="2" l="1"/>
  <c r="I19" i="11"/>
  <c r="AB18" i="11" s="1"/>
  <c r="Y22" i="11"/>
  <c r="Y21" i="11"/>
  <c r="Y20" i="11"/>
  <c r="J20" i="11"/>
  <c r="Y25" i="10"/>
  <c r="Y24" i="10"/>
  <c r="Y23" i="10"/>
  <c r="Y22" i="10"/>
  <c r="Y20" i="10"/>
  <c r="Y27" i="9"/>
  <c r="Y26" i="9"/>
  <c r="Y25" i="9"/>
  <c r="Y24" i="9"/>
  <c r="Y23" i="9"/>
  <c r="Y22" i="9"/>
  <c r="Y21" i="9"/>
  <c r="Y20" i="9"/>
  <c r="Y23" i="8"/>
  <c r="Y21" i="8"/>
  <c r="Y20" i="8"/>
  <c r="T19" i="8"/>
  <c r="S19" i="8"/>
  <c r="R19" i="8"/>
  <c r="Q19" i="8"/>
  <c r="P19" i="8"/>
  <c r="O19" i="8"/>
  <c r="N19" i="8"/>
  <c r="J19" i="8"/>
  <c r="I19" i="8"/>
  <c r="P18" i="8"/>
  <c r="O18" i="8"/>
  <c r="N18" i="8"/>
  <c r="Y39" i="7"/>
  <c r="I39" i="7"/>
  <c r="K39" i="7" s="1"/>
  <c r="Y38" i="7"/>
  <c r="J38" i="7"/>
  <c r="I38" i="7"/>
  <c r="Y37" i="7"/>
  <c r="Y36" i="7"/>
  <c r="I36" i="7"/>
  <c r="K36" i="7" s="1"/>
  <c r="Y35" i="7"/>
  <c r="I35" i="7"/>
  <c r="Y34" i="7"/>
  <c r="I34" i="7"/>
  <c r="K34" i="7" s="1"/>
  <c r="Y33" i="7"/>
  <c r="I33" i="7"/>
  <c r="K33" i="7" s="1"/>
  <c r="Y32" i="7"/>
  <c r="J32" i="7"/>
  <c r="I32" i="7"/>
  <c r="Y31" i="7"/>
  <c r="I31" i="7"/>
  <c r="Y30" i="7"/>
  <c r="I30" i="7"/>
  <c r="Y29" i="7"/>
  <c r="I29" i="7"/>
  <c r="Y28" i="7"/>
  <c r="I28" i="7"/>
  <c r="Y27" i="7"/>
  <c r="I27" i="7"/>
  <c r="Y26" i="7"/>
  <c r="I26" i="7"/>
  <c r="Y25" i="7"/>
  <c r="J25" i="7"/>
  <c r="I25" i="7"/>
  <c r="Y24" i="7"/>
  <c r="I24" i="7"/>
  <c r="Y23" i="7"/>
  <c r="I23" i="7"/>
  <c r="J23" i="7" s="1"/>
  <c r="Y22" i="7"/>
  <c r="I22" i="7"/>
  <c r="J22" i="7" s="1"/>
  <c r="K22" i="7" s="1"/>
  <c r="Y21" i="7"/>
  <c r="J21" i="7"/>
  <c r="I21" i="7"/>
  <c r="Y20" i="7"/>
  <c r="I20" i="7"/>
  <c r="K20" i="7" s="1"/>
  <c r="Y19" i="7"/>
  <c r="I19" i="7"/>
  <c r="I18" i="7" l="1"/>
  <c r="K21" i="7"/>
  <c r="K32" i="7"/>
  <c r="J19" i="11"/>
  <c r="K20" i="11"/>
  <c r="K19" i="11" s="1"/>
  <c r="K31" i="7"/>
  <c r="K29" i="7"/>
  <c r="K28" i="7"/>
  <c r="K26" i="7"/>
  <c r="J35" i="7"/>
  <c r="K35" i="7" s="1"/>
  <c r="K30" i="7"/>
  <c r="K19" i="7"/>
  <c r="K27" i="7"/>
  <c r="K19" i="8"/>
  <c r="Y40" i="2"/>
  <c r="Y41" i="2"/>
  <c r="Y42" i="2"/>
  <c r="Y43" i="2"/>
  <c r="Y44" i="2"/>
  <c r="Y45" i="2"/>
  <c r="Y46" i="2"/>
  <c r="Y47" i="2"/>
  <c r="Y48" i="2"/>
  <c r="Y49" i="2"/>
  <c r="Y50" i="2"/>
  <c r="Y51" i="2"/>
  <c r="Y52" i="2"/>
  <c r="Y53" i="2"/>
  <c r="Y54" i="2"/>
  <c r="Y55" i="2"/>
  <c r="Y56" i="2"/>
  <c r="Y57" i="2"/>
  <c r="Y58" i="2"/>
  <c r="Y59" i="2"/>
  <c r="Y60" i="2"/>
  <c r="Y61" i="2"/>
  <c r="Y62" i="2"/>
  <c r="Y63" i="2"/>
  <c r="J63" i="2"/>
  <c r="J61" i="2"/>
  <c r="J59" i="2"/>
  <c r="J58" i="2"/>
  <c r="J57" i="2"/>
  <c r="J56" i="2"/>
  <c r="J55" i="2"/>
  <c r="J54" i="2"/>
  <c r="J53" i="2"/>
  <c r="J52" i="2"/>
  <c r="J51" i="2"/>
  <c r="J50" i="2"/>
  <c r="J49" i="2"/>
  <c r="J48" i="2"/>
  <c r="J47" i="2"/>
  <c r="J46" i="2"/>
  <c r="J45" i="2"/>
  <c r="J44" i="2"/>
  <c r="J43" i="2"/>
  <c r="J42" i="2"/>
  <c r="J41" i="2"/>
  <c r="J40" i="2"/>
  <c r="I56" i="6"/>
  <c r="I55" i="6"/>
  <c r="I54" i="6"/>
  <c r="I53" i="6"/>
  <c r="I52" i="6"/>
  <c r="I51" i="6"/>
  <c r="I50" i="6"/>
  <c r="I49" i="6"/>
  <c r="I48" i="6"/>
  <c r="I47" i="6"/>
  <c r="I46" i="6"/>
  <c r="I45" i="6"/>
  <c r="I44" i="6"/>
  <c r="I43" i="6"/>
  <c r="I42" i="6"/>
  <c r="I41" i="6"/>
  <c r="I40" i="6"/>
  <c r="J18" i="7" l="1"/>
  <c r="K18" i="7"/>
  <c r="Y39" i="6"/>
  <c r="Y38" i="6"/>
  <c r="Y37" i="6"/>
  <c r="Y36" i="6"/>
  <c r="Y35" i="6"/>
  <c r="Y34" i="6"/>
  <c r="Y33" i="6"/>
  <c r="Y32" i="6"/>
  <c r="K32" i="6"/>
  <c r="Y31" i="6"/>
  <c r="J31" i="6"/>
  <c r="Y30" i="6"/>
  <c r="Y29" i="6"/>
  <c r="Y28" i="6"/>
  <c r="Y27" i="6"/>
  <c r="Y26" i="6"/>
  <c r="Y25" i="6"/>
  <c r="Y24" i="6"/>
  <c r="Y23" i="6"/>
  <c r="Y22" i="6"/>
  <c r="Y21" i="6"/>
  <c r="Y20" i="6"/>
  <c r="T19" i="6"/>
  <c r="S19" i="6"/>
  <c r="R19" i="6"/>
  <c r="Q19" i="6"/>
  <c r="P19" i="6"/>
  <c r="O19" i="6"/>
  <c r="N19" i="6"/>
  <c r="J19" i="6"/>
  <c r="I19" i="6"/>
  <c r="K19" i="6" s="1"/>
  <c r="P18" i="6"/>
  <c r="O18" i="6"/>
  <c r="N18" i="6"/>
  <c r="I63" i="2"/>
  <c r="I59" i="2" l="1"/>
  <c r="I61" i="2"/>
  <c r="I58" i="2"/>
  <c r="I57" i="2"/>
  <c r="I56" i="2"/>
  <c r="I55" i="2"/>
  <c r="I54" i="2"/>
  <c r="I53" i="2"/>
  <c r="I52" i="2"/>
  <c r="I51" i="2"/>
  <c r="I50" i="2"/>
  <c r="I49" i="2"/>
  <c r="I48" i="2"/>
  <c r="I47" i="2"/>
  <c r="I46" i="2"/>
  <c r="I45" i="2"/>
  <c r="I44" i="2"/>
  <c r="I43" i="2"/>
  <c r="I42" i="2"/>
  <c r="I41" i="2"/>
  <c r="I40" i="2"/>
  <c r="Y39" i="2" l="1"/>
  <c r="Y38" i="2"/>
  <c r="Y37" i="2"/>
  <c r="Y36" i="2"/>
  <c r="J31" i="2"/>
  <c r="Y35" i="2"/>
  <c r="Y34" i="2"/>
  <c r="Y33" i="2"/>
  <c r="Y31" i="2"/>
  <c r="Y32" i="2"/>
  <c r="Y30" i="2"/>
  <c r="K32" i="2"/>
  <c r="J19" i="2"/>
  <c r="Y23" i="2" l="1"/>
  <c r="Y24" i="2"/>
  <c r="Y25" i="2"/>
  <c r="Y26" i="2"/>
  <c r="Y27" i="2"/>
  <c r="Y28" i="2"/>
  <c r="Y29" i="2"/>
  <c r="K19" i="2" l="1"/>
  <c r="Y83" i="5"/>
  <c r="M83" i="5"/>
  <c r="N83" i="5" s="1"/>
  <c r="K83" i="5"/>
  <c r="Y82" i="5"/>
  <c r="N82" i="5"/>
  <c r="M82" i="5"/>
  <c r="K82" i="5"/>
  <c r="Y81" i="5"/>
  <c r="M81" i="5"/>
  <c r="N81" i="5" s="1"/>
  <c r="K81" i="5"/>
  <c r="Y80" i="5"/>
  <c r="M80" i="5"/>
  <c r="N80" i="5" s="1"/>
  <c r="K80" i="5"/>
  <c r="Y79" i="5"/>
  <c r="N79" i="5"/>
  <c r="M79" i="5"/>
  <c r="K79" i="5"/>
  <c r="Y78" i="5"/>
  <c r="M78" i="5"/>
  <c r="N78" i="5" s="1"/>
  <c r="K78" i="5"/>
  <c r="Y77" i="5"/>
  <c r="M77" i="5"/>
  <c r="N77" i="5" s="1"/>
  <c r="K77" i="5"/>
  <c r="E77" i="5"/>
  <c r="Y76" i="5"/>
  <c r="M76" i="5"/>
  <c r="N76" i="5" s="1"/>
  <c r="K76" i="5"/>
  <c r="Y75" i="5"/>
  <c r="M75" i="5"/>
  <c r="N75" i="5" s="1"/>
  <c r="K75" i="5"/>
  <c r="Y74" i="5"/>
  <c r="M74" i="5"/>
  <c r="N74" i="5" s="1"/>
  <c r="K74" i="5"/>
  <c r="Y73" i="5"/>
  <c r="M73" i="5"/>
  <c r="N73" i="5" s="1"/>
  <c r="K73" i="5"/>
  <c r="E73" i="5"/>
  <c r="Y72" i="5"/>
  <c r="M72" i="5"/>
  <c r="N72" i="5" s="1"/>
  <c r="K72" i="5"/>
  <c r="Y71" i="5"/>
  <c r="M71" i="5"/>
  <c r="N71" i="5" s="1"/>
  <c r="K71" i="5"/>
  <c r="Y70" i="5"/>
  <c r="M70" i="5"/>
  <c r="N70" i="5" s="1"/>
  <c r="K70" i="5"/>
  <c r="Y69" i="5"/>
  <c r="N69" i="5"/>
  <c r="M69" i="5"/>
  <c r="K69" i="5"/>
  <c r="Y68" i="5"/>
  <c r="M68" i="5"/>
  <c r="N68" i="5" s="1"/>
  <c r="K68" i="5"/>
  <c r="Y67" i="5"/>
  <c r="M67" i="5"/>
  <c r="N67" i="5" s="1"/>
  <c r="K67" i="5"/>
  <c r="Y66" i="5"/>
  <c r="M66" i="5"/>
  <c r="N66" i="5" s="1"/>
  <c r="K66" i="5"/>
  <c r="E66" i="5"/>
  <c r="Y65" i="5"/>
  <c r="M65" i="5"/>
  <c r="N65" i="5" s="1"/>
  <c r="K65" i="5"/>
  <c r="Y64" i="5"/>
  <c r="M64" i="5"/>
  <c r="N64" i="5" s="1"/>
  <c r="K64" i="5"/>
  <c r="Y63" i="5"/>
  <c r="M63" i="5"/>
  <c r="N63" i="5" s="1"/>
  <c r="K63" i="5"/>
  <c r="E63" i="5"/>
  <c r="Y62" i="5"/>
  <c r="M62" i="5"/>
  <c r="N62" i="5" s="1"/>
  <c r="K62" i="5"/>
  <c r="Y61" i="5"/>
  <c r="M61" i="5"/>
  <c r="N61" i="5" s="1"/>
  <c r="K61" i="5"/>
  <c r="Y60" i="5"/>
  <c r="M60" i="5"/>
  <c r="N60" i="5" s="1"/>
  <c r="K60" i="5"/>
  <c r="Y59" i="5"/>
  <c r="M59" i="5"/>
  <c r="N59" i="5" s="1"/>
  <c r="K59" i="5"/>
  <c r="Y58" i="5"/>
  <c r="M58" i="5"/>
  <c r="N58" i="5" s="1"/>
  <c r="K58" i="5"/>
  <c r="Y57" i="5"/>
  <c r="M57" i="5"/>
  <c r="N57" i="5" s="1"/>
  <c r="K57" i="5"/>
  <c r="E57" i="5"/>
  <c r="Y56" i="5"/>
  <c r="M56" i="5"/>
  <c r="N56" i="5" s="1"/>
  <c r="K56" i="5"/>
  <c r="Y55" i="5"/>
  <c r="M55" i="5"/>
  <c r="N55" i="5" s="1"/>
  <c r="K55" i="5"/>
  <c r="Y54" i="5"/>
  <c r="M54" i="5"/>
  <c r="N54" i="5" s="1"/>
  <c r="K54" i="5"/>
  <c r="Y53" i="5"/>
  <c r="M53" i="5"/>
  <c r="N53" i="5" s="1"/>
  <c r="K53" i="5"/>
  <c r="E53" i="5"/>
  <c r="Y52" i="5"/>
  <c r="K52" i="5"/>
  <c r="I52" i="5"/>
  <c r="M52" i="5" s="1"/>
  <c r="N52" i="5" s="1"/>
  <c r="Y51" i="5"/>
  <c r="M51" i="5"/>
  <c r="N51" i="5" s="1"/>
  <c r="K51" i="5"/>
  <c r="Y50" i="5"/>
  <c r="M50" i="5"/>
  <c r="N50" i="5" s="1"/>
  <c r="K50" i="5"/>
  <c r="Y49" i="5"/>
  <c r="M49" i="5"/>
  <c r="N49" i="5" s="1"/>
  <c r="K49" i="5"/>
  <c r="Y48" i="5"/>
  <c r="M48" i="5"/>
  <c r="N48" i="5" s="1"/>
  <c r="I48" i="5"/>
  <c r="K48" i="5" s="1"/>
  <c r="E48" i="5"/>
  <c r="Y47" i="5"/>
  <c r="I47" i="5"/>
  <c r="K47" i="5" s="1"/>
  <c r="Y46" i="5"/>
  <c r="I46" i="5"/>
  <c r="K46" i="5" s="1"/>
  <c r="Y45" i="5"/>
  <c r="M45" i="5"/>
  <c r="N45" i="5" s="1"/>
  <c r="K45" i="5"/>
  <c r="Y44" i="5"/>
  <c r="M44" i="5"/>
  <c r="N44" i="5" s="1"/>
  <c r="K44" i="5"/>
  <c r="Y43" i="5"/>
  <c r="M43" i="5"/>
  <c r="N43" i="5" s="1"/>
  <c r="K43" i="5"/>
  <c r="Y42" i="5"/>
  <c r="M42" i="5"/>
  <c r="N42" i="5" s="1"/>
  <c r="K42" i="5"/>
  <c r="Y41" i="5"/>
  <c r="M41" i="5"/>
  <c r="N41" i="5" s="1"/>
  <c r="K41" i="5"/>
  <c r="Y40" i="5"/>
  <c r="M40" i="5"/>
  <c r="N40" i="5" s="1"/>
  <c r="K40" i="5"/>
  <c r="Y39" i="5"/>
  <c r="M39" i="5"/>
  <c r="N39" i="5" s="1"/>
  <c r="K39" i="5"/>
  <c r="Y38" i="5"/>
  <c r="M38" i="5"/>
  <c r="N38" i="5" s="1"/>
  <c r="K38" i="5"/>
  <c r="Y37" i="5"/>
  <c r="M37" i="5"/>
  <c r="N37" i="5" s="1"/>
  <c r="K37" i="5"/>
  <c r="Y36" i="5"/>
  <c r="M36" i="5"/>
  <c r="N36" i="5" s="1"/>
  <c r="K36" i="5"/>
  <c r="Y35" i="5"/>
  <c r="M35" i="5"/>
  <c r="N35" i="5" s="1"/>
  <c r="K35" i="5"/>
  <c r="Y34" i="5"/>
  <c r="M34" i="5"/>
  <c r="N34" i="5" s="1"/>
  <c r="K34" i="5"/>
  <c r="Y33" i="5"/>
  <c r="M33" i="5"/>
  <c r="N33" i="5" s="1"/>
  <c r="K33" i="5"/>
  <c r="Y32" i="5"/>
  <c r="M32" i="5"/>
  <c r="N32" i="5" s="1"/>
  <c r="K32" i="5"/>
  <c r="Y31" i="5"/>
  <c r="M31" i="5"/>
  <c r="N31" i="5" s="1"/>
  <c r="K31" i="5"/>
  <c r="Y30" i="5"/>
  <c r="M30" i="5"/>
  <c r="N30" i="5" s="1"/>
  <c r="K30" i="5"/>
  <c r="Y29" i="5"/>
  <c r="M29" i="5"/>
  <c r="K29" i="5"/>
  <c r="Y28" i="5"/>
  <c r="M28" i="5"/>
  <c r="N28" i="5" s="1"/>
  <c r="K28" i="5"/>
  <c r="Y27" i="5"/>
  <c r="M27" i="5"/>
  <c r="N27" i="5" s="1"/>
  <c r="K27" i="5"/>
  <c r="Y26" i="5"/>
  <c r="M26" i="5"/>
  <c r="N26" i="5" s="1"/>
  <c r="K26" i="5"/>
  <c r="Y25" i="5"/>
  <c r="M25" i="5"/>
  <c r="N25" i="5" s="1"/>
  <c r="K25" i="5"/>
  <c r="Y24" i="5"/>
  <c r="M24" i="5"/>
  <c r="N24" i="5" s="1"/>
  <c r="K24" i="5"/>
  <c r="Y23" i="5"/>
  <c r="M23" i="5"/>
  <c r="N23" i="5" s="1"/>
  <c r="K23" i="5"/>
  <c r="Y22" i="5"/>
  <c r="I22" i="5"/>
  <c r="M22" i="5" s="1"/>
  <c r="N22" i="5" s="1"/>
  <c r="E22" i="5"/>
  <c r="Y21" i="5"/>
  <c r="N21" i="5"/>
  <c r="M21" i="5"/>
  <c r="K21" i="5"/>
  <c r="Y20" i="5"/>
  <c r="M20" i="5"/>
  <c r="N20" i="5" s="1"/>
  <c r="K20" i="5"/>
  <c r="T19" i="5"/>
  <c r="S19" i="5"/>
  <c r="R19" i="5"/>
  <c r="Q19" i="5"/>
  <c r="P19" i="5"/>
  <c r="O19" i="5"/>
  <c r="J19" i="5"/>
  <c r="J18" i="5" s="1"/>
  <c r="P18" i="5"/>
  <c r="O18" i="5"/>
  <c r="M46" i="5" l="1"/>
  <c r="N46" i="5" s="1"/>
  <c r="K22" i="5"/>
  <c r="K19" i="5"/>
  <c r="K18" i="5" s="1"/>
  <c r="M47" i="5"/>
  <c r="N47" i="5" s="1"/>
  <c r="I19" i="5"/>
  <c r="I18" i="5" s="1"/>
  <c r="Y21" i="2"/>
  <c r="Y22" i="2"/>
  <c r="Y20" i="2"/>
  <c r="N18" i="5" l="1"/>
  <c r="N19" i="5"/>
  <c r="M19" i="5"/>
  <c r="M18" i="5" s="1"/>
  <c r="P18" i="2" l="1"/>
  <c r="O18" i="2"/>
  <c r="T19" i="2"/>
  <c r="S19" i="2"/>
  <c r="R19" i="2"/>
  <c r="Q19" i="2"/>
  <c r="P19" i="2"/>
  <c r="O19" i="2"/>
  <c r="N19" i="2" l="1"/>
  <c r="N18" i="2" l="1"/>
  <c r="J41" i="7" l="1"/>
  <c r="K41" i="7" l="1"/>
</calcChain>
</file>

<file path=xl/sharedStrings.xml><?xml version="1.0" encoding="utf-8"?>
<sst xmlns="http://schemas.openxmlformats.org/spreadsheetml/2006/main" count="1179" uniqueCount="217">
  <si>
    <t>№ п/п</t>
  </si>
  <si>
    <t>Отчет о прибылях и убытках*</t>
  </si>
  <si>
    <t>Наименование регулируемых услуг (товаров, работ) и обслуживаемая территория</t>
  </si>
  <si>
    <t>Наименование мероприятий</t>
  </si>
  <si>
    <t>Единица измерения</t>
  </si>
  <si>
    <t>Количество в натуральных показателях</t>
  </si>
  <si>
    <t>План</t>
  </si>
  <si>
    <t>Факт</t>
  </si>
  <si>
    <t>Заемные средства</t>
  </si>
  <si>
    <t>Бюджетные средства</t>
  </si>
  <si>
    <t>Снижение износа (физического) основных фондов (активов), %, по годам реализации в зависимости от утвержденной инвестиционной программы</t>
  </si>
  <si>
    <t>Приложение 5</t>
  </si>
  <si>
    <t>форма 1</t>
  </si>
  <si>
    <t>к Правилам осуществления</t>
  </si>
  <si>
    <t>деятельности субъектами</t>
  </si>
  <si>
    <t>естественных монополий</t>
  </si>
  <si>
    <t>наименование субъекта естественной монополии, вид деятельности</t>
  </si>
  <si>
    <t>ИТОГО</t>
  </si>
  <si>
    <t>Информация о плановых и фактических объемах предоставления регулируемых услуг</t>
  </si>
  <si>
    <t>Сумма инвестиционной программы, тыс. тенге без НДС</t>
  </si>
  <si>
    <t>Информация о фактических условиях и размерах финансирования инвестиционной программы, тысяч тенге</t>
  </si>
  <si>
    <t>Информация о сопоставлении фактических показателей исполнения инвестиционной программы с показателями, утвержденными в инвестиционной программе**</t>
  </si>
  <si>
    <t>Разъяснение причин отклонения достигнутых фактических показателей от показателей в утвержденной инвестиционной программе</t>
  </si>
  <si>
    <t>Оценка повышения качества и надежности предоставляемых регулируемых услуг и эффективности деятельности</t>
  </si>
  <si>
    <t>Период предоставления услуги в рамках инвестиционной программы</t>
  </si>
  <si>
    <t>Отклонение</t>
  </si>
  <si>
    <t>Причины отклонения</t>
  </si>
  <si>
    <t>Собственные средства</t>
  </si>
  <si>
    <t>Снижение потерь, %, по годам реализации в зависимости от утвержденной инвестиционной программы</t>
  </si>
  <si>
    <t>Снижение аварийности, по годам реализации в зависимости от утвержденной инвестиционной программы</t>
  </si>
  <si>
    <t>Амортизация</t>
  </si>
  <si>
    <t>Прибыль</t>
  </si>
  <si>
    <t>Факт прошлого года</t>
  </si>
  <si>
    <t>Факт текущего года</t>
  </si>
  <si>
    <t>услуга</t>
  </si>
  <si>
    <t>шт</t>
  </si>
  <si>
    <t>м</t>
  </si>
  <si>
    <t>Улучшение производственных показателей, %, по годам реализации в зависимости от утвержденной инвестиционной программы</t>
  </si>
  <si>
    <t>Повышение качества и надежности оказываемой услуги при выполнении мероприятия</t>
  </si>
  <si>
    <t>Замена полимерных изоляторов на стеклянные изоляторы ПС-120Б</t>
  </si>
  <si>
    <t>Строительство кабельной эстакады от БТЭЦ ГРУ до ЦРП-1 на территории МПЦ ЦЭСиП  БРП "ЭнергоСети" - 1 этап</t>
  </si>
  <si>
    <t>Приобретение трансформаторов ТМ-630 кВА 10/0,4кВ (№601, №602)</t>
  </si>
  <si>
    <t>Приобретение вакуумных выключателей 10 кВ п/ст ГПП-5</t>
  </si>
  <si>
    <t>Приобретение вакуумных выключателей 10 кВ (ЦРП-1)</t>
  </si>
  <si>
    <t>Приобретение кабельных перекрытий на ОРУ 35/6 КВ П/СТ ГПП-1</t>
  </si>
  <si>
    <t>Приобретение кабельных перекрытий на ОРУ 110/35/10 КВ (ГПП-5)</t>
  </si>
  <si>
    <t>Замена трубопровода пожарных гидрантов (п/ст Конырат -220)</t>
  </si>
  <si>
    <t>Приобретение кабельных плит перекрытия ГПП-3</t>
  </si>
  <si>
    <t>Капитальный ремонт постаментов оборудования ОРУ 35/6кВ ГПП-1</t>
  </si>
  <si>
    <t>Приобретение микропроцессорного терминала 10 кВ на РП-10 Саяк</t>
  </si>
  <si>
    <t>Приобретение трансформатора ТМ-630 10/0,4кВ на ТП-3</t>
  </si>
  <si>
    <t>Реализация проектов по установке АПС и АПТ на объектах ЦЭСиП (8 объектов)</t>
  </si>
  <si>
    <t>Приобретение вакуумных выключателей 3 кВ (ГПП-1)</t>
  </si>
  <si>
    <t>Приобретение ТН-10 кВ на РП-10</t>
  </si>
  <si>
    <t>Приобретение вакуумных выключателей 10 кВ (ЦРП-2а)</t>
  </si>
  <si>
    <t>Приобретение аккумуляторных батарей ГПП-4А</t>
  </si>
  <si>
    <t>Приобретение разъединителей 35 кВ (ЦРП-2 Саяк)</t>
  </si>
  <si>
    <t>Приобретение комплекса испытательного РЕТОМ-21</t>
  </si>
  <si>
    <t>Приобретение тепловизора</t>
  </si>
  <si>
    <t>Приобретение вакуумных выключателей 10 кВ (п/ст Угольная эстакада)</t>
  </si>
  <si>
    <t>Приобретение разъединителей 35 кВ подстанции ГПП-5</t>
  </si>
  <si>
    <t xml:space="preserve">Ремонт здания открытого распределительного устройства П/СТ ГПП-4 А </t>
  </si>
  <si>
    <t>Строительство спец. автобазы 1 этап</t>
  </si>
  <si>
    <t>2024 год</t>
  </si>
  <si>
    <t xml:space="preserve">Информация об исполнении утвержденной инвестиционной программы по итогам I полугодия 2025 года </t>
  </si>
  <si>
    <t>Инвестиции 2025 года</t>
  </si>
  <si>
    <t>Строительство кабельной эстакады от БТЭЦ ГРУ до ЦРП-1 на территории МПЦ ЦЭСиП  БРП "ЭнергоСети" - 2 этап</t>
  </si>
  <si>
    <t>Строительство спец. автобазы 2 этап (включая стояночный бокс-1 ед, коммуникации)</t>
  </si>
  <si>
    <t>здание</t>
  </si>
  <si>
    <t>Капитальный ремонт зданий ОРУ П/СТ ГПП-4А</t>
  </si>
  <si>
    <t>Замена ограждения ГПП-5</t>
  </si>
  <si>
    <t>Капитальный ремонт баков для изоляционного масла на участке "Маслохозяйство" (№7,8,9,10,11,12)</t>
  </si>
  <si>
    <t xml:space="preserve">Замена полимерных изоляторов на стеклянные изоляторы ВЛ-220кВ №2518,№2528,№2578,№2588 </t>
  </si>
  <si>
    <t>Капитальный ремонт линий ВЛ-110 кВ Балхашская "Левая", "Правая".</t>
  </si>
  <si>
    <t>Капитальный ремонт линий ВЛ-110 №115</t>
  </si>
  <si>
    <t>Приобретение КТП 400 3/0,4 кВА</t>
  </si>
  <si>
    <t>Приобретение модульной подстанции на участок "Конырат" (ТП-№18,№19)</t>
  </si>
  <si>
    <t>Приобретение трансформаторов ТМ-250 кВА (на участок "Саяк" ТП-9)</t>
  </si>
  <si>
    <t>Приобретение трансформаторов ТМ-400 кВА (на участок "Саяк" ТП-6)</t>
  </si>
  <si>
    <t>Приобретение трансформаторов ТМ-25 кВА 10/0,4 кВ (участок "Саяк" РП-10)</t>
  </si>
  <si>
    <t>Приобретение трансформаторов 6300 кВА 10/3 кВ ЦРП 1 (Т-128)</t>
  </si>
  <si>
    <t xml:space="preserve">Приобретение трансформаторов ТРДЦН 63000 кВА 110/10 кВ </t>
  </si>
  <si>
    <t>Приобретение трансформаторов 1000 кВА 10/0,5 кВ (ЦРП-5 Т-502, Т-503, Т-506,  Т-507)</t>
  </si>
  <si>
    <t>Приобретение трансформаторов 560 кВА 10/0,4 кВ (ЦРП-5 Т-504, Т-505,)</t>
  </si>
  <si>
    <t>Приобретение вакуумных выключателей 10 кВ (ЦРП-2)</t>
  </si>
  <si>
    <t xml:space="preserve">шт </t>
  </si>
  <si>
    <t>Приобретение домкратов 10 тн</t>
  </si>
  <si>
    <t>Приобретение талей ручных цепных 1,5 тн</t>
  </si>
  <si>
    <t>Обработка антикоррозийным покрытием металлоконструкции Бортовая Конырат</t>
  </si>
  <si>
    <t>Замена трансформаторов</t>
  </si>
  <si>
    <t>Приобретение КТП 400 3/0,4 кВ</t>
  </si>
  <si>
    <t>компл</t>
  </si>
  <si>
    <t>Замена масляных выключателей</t>
  </si>
  <si>
    <t>Замена разъединителей 35 кВ</t>
  </si>
  <si>
    <t>Установка материалов для капитальных ремонтов подстанций</t>
  </si>
  <si>
    <t>ИЗОЛЯТОР ИШОС-20-10-1-УХЛ1 ШИННЫЙ ОПОРНЫЙ СТЕКЛЯННЫЙ</t>
  </si>
  <si>
    <t>ДОМКРАТ ГИДРАВ. ДГ-50</t>
  </si>
  <si>
    <t>ИЗОЛЯТОР ИПУ-10/3150-12,5-УХЛ1 ПРОХОДНОЙ ФАРФОРОВЫЙ</t>
  </si>
  <si>
    <t>Капитальный ремонт и установка системы пожаротушения подстанций БРП «ЭнергоСети»</t>
  </si>
  <si>
    <t>Капитальный ремонт зданий и сооружении ПС 220/110/10 кВ "Актогайский ГОК" (пожарный резервуар)</t>
  </si>
  <si>
    <t>Установка оборудования для дооснащения подстанций</t>
  </si>
  <si>
    <t>АККУМУЛЯТОР 2В 480АЧ 147Х208Х522ММ</t>
  </si>
  <si>
    <t>Капитальный ремонт ВЛ-3 кВ фидера №4 Конырат</t>
  </si>
  <si>
    <t>Капитальный ремонт ЗиС подстанций БРП «ЭнергоСети»</t>
  </si>
  <si>
    <t>Кап.ремонт зданий и сооружений на подстанциях</t>
  </si>
  <si>
    <t>3.1.</t>
  </si>
  <si>
    <t>3.2.</t>
  </si>
  <si>
    <t>3.3.</t>
  </si>
  <si>
    <t>26.1.</t>
  </si>
  <si>
    <t>26.2.</t>
  </si>
  <si>
    <t>26.3.</t>
  </si>
  <si>
    <t>28.1.</t>
  </si>
  <si>
    <t>28.2.</t>
  </si>
  <si>
    <t>28.3.</t>
  </si>
  <si>
    <t>Р2300011212</t>
  </si>
  <si>
    <t>P2300010388</t>
  </si>
  <si>
    <t>P2300009818 (2024 год)</t>
  </si>
  <si>
    <t xml:space="preserve">P2300011022 </t>
  </si>
  <si>
    <t>Р2300010641</t>
  </si>
  <si>
    <t>P2300011212</t>
  </si>
  <si>
    <t>Предприятие теплоэнергетики ТОО «Kazakhmys Distribution (Казахмыс Дистрибьюшн)</t>
  </si>
  <si>
    <t>Услуги по производству тепловой энергии, услуги передачи, распределения и снабжения тепловой энергии, услуги по подаче воды по распределительным сетям, услуги подачи воды по распределительным сетям (техническая вода), услуги подачи воды по распределительным сетям (промышленная вода), услуги по отводу сточных вод.</t>
  </si>
  <si>
    <t>Услуги передачи, распределения и снабжения тепловой энергии</t>
  </si>
  <si>
    <t>АВТОМОБИЛЬ БОРТОВОЙ КАМАЗ 43118-50 КМУ ДОНГ ЯНГ 1956</t>
  </si>
  <si>
    <t>Изготовление и установка фильтра механической  очистки  в количестве 3 единиц</t>
  </si>
  <si>
    <t>Изготовление и установка фильтра механической очистки в количестве 1ед ТС-2</t>
  </si>
  <si>
    <t>ВОДОПРОВОД от существ.х/питьев.в/вода в р-не 57шх. Замена водовода  диаметром ф426 х10</t>
  </si>
  <si>
    <t>Ремонт трубопроводов сырой воды</t>
  </si>
  <si>
    <t>Водопровод от шх.62 до шх.63. Замена водовода  диаметром ф159 х10 на 2025год цех ТВС ПТЭ</t>
  </si>
  <si>
    <t>Приобретение АГРЕГАТ НАСОС 1Д630-90А 550М/Ч 74М 200КВТ 1450ОБ/МИН</t>
  </si>
  <si>
    <t>Приобретение Трубонарезной станок СА 983</t>
  </si>
  <si>
    <t>Приобретение Молот ковочный пневматический МА4129А</t>
  </si>
  <si>
    <t>Приобретение Деревообрабатывающий станок ИЭ 6009</t>
  </si>
  <si>
    <t xml:space="preserve">Приобретение Сварочный аппарат инверторный 200А MINI 200 </t>
  </si>
  <si>
    <t>Услуги подачи воды по распределительным сетям (питьевая)</t>
  </si>
  <si>
    <t>км</t>
  </si>
  <si>
    <t>В виду отсутствия финансирования</t>
  </si>
  <si>
    <t>Отклонений нет</t>
  </si>
  <si>
    <t>Приобретение Модульный пост охраны БП4, габариты д/ш 6х2,5 Площадь 15 м2</t>
  </si>
  <si>
    <t>Приобретение Компрессор воздушный ременной, 440 л/мин, 100 л, 2200 Вт</t>
  </si>
  <si>
    <t>Приобретение НАСОСЫ С569М С ДИЗЕЛЬНЫМ ДВИГАТЕЛЕМ</t>
  </si>
  <si>
    <t>Приобретение АППАРАТ СВАРОЧНЫЙ ИНВЕРТОР ARC-200-III (Z120)</t>
  </si>
  <si>
    <t>Услуги подачи воды по распределительным сетям (промышленная вода)</t>
  </si>
  <si>
    <t>Замена участка водопроводных.сетей ОС23000000027 (от А до 65 шх.)</t>
  </si>
  <si>
    <t>Замена участка водопроводных сетей.Вынос Дюкера Бекбулатской диаметром ф820х10</t>
  </si>
  <si>
    <t xml:space="preserve">Приобретение НАСОС DW 65.27.А3 96090255 МОНОБЛОЧНЫЙ </t>
  </si>
  <si>
    <t>Погрузчик фронтальный XCMG XC936</t>
  </si>
  <si>
    <t>Кунг для, а/м «Great Wall King Kong»</t>
  </si>
  <si>
    <t>Услуги подачи воды по распределительным сетям (техническая  вода)</t>
  </si>
  <si>
    <t xml:space="preserve">Капитальный ремонт водогрейного котла ПТВП-100 ст.№1 
</t>
  </si>
  <si>
    <t xml:space="preserve">Капитальный ремонт водогрейного котла ПТВП-100 ст.№4, ТС-1 
</t>
  </si>
  <si>
    <t xml:space="preserve">Приобретение насос вaкуумный ВВН-2-50, ТС-1, ТС-2  </t>
  </si>
  <si>
    <t>Реализация проекта "Инженерно-техническая укрепленность 
(ограждение периметра с контрольно-пропускными пунктами)
Тепловой станции №1"</t>
  </si>
  <si>
    <t>Капитальный ремонт сетевого насоса КРХА 660/300 ТС-1</t>
  </si>
  <si>
    <t>Разработка проекта "Озеленение санитарно-защитной зоны ТС-1 и ТС-2" ПТЭ</t>
  </si>
  <si>
    <t>Предоставление права пользователя АВС на 2 рабочих места</t>
  </si>
  <si>
    <t xml:space="preserve">Свидетельство пользователя нормативной базой на 2 рабочих места </t>
  </si>
  <si>
    <t>Ремонт здания КПП участка №1 ПТЭ</t>
  </si>
  <si>
    <t>Ремонт здания АБК ТС-1</t>
  </si>
  <si>
    <t>Ремонт кровли здания паровой котельной ТС-1</t>
  </si>
  <si>
    <t>Ремонт здания складов ДСУ цеха ТВС</t>
  </si>
  <si>
    <t>Ремонт здания лаборатории по сварке участка №1 ПТЭ</t>
  </si>
  <si>
    <t>Рем.здания нас.станции промводозабора Кенгир.вод/ща цеха ТВС</t>
  </si>
  <si>
    <t>Производство тепловой энергии</t>
  </si>
  <si>
    <t>Замена технологических трубопроводов ТС-2 (общий коллектор - вход и выход котлов)</t>
  </si>
  <si>
    <t>Монтаж байпасных линий на трубопроводах ТС-2</t>
  </si>
  <si>
    <t>ПРИОБРЕТЕНИЕ ХОДОВАЯ ЧАСТЬ ВДН-18 611670</t>
  </si>
  <si>
    <t>ПРИОБРЕТЕНИЕ АППАРАТ ВЫС.ДАВЛ. E5-210-13-DU-IDL 210БАР 5,5КВТ 1450ОБ/МИН</t>
  </si>
  <si>
    <t>Внедрение программных продуктов "Личный кабинет и ПБиОТ" ПТЭ</t>
  </si>
  <si>
    <t>Установка сигнализации пожаротушения мазутного хозяйства ТС№1</t>
  </si>
  <si>
    <t>ДВИГАТЕЛЬ ЯМЗ-8501.10 БЕЗ КПП И СЦ. (440 Л.С) АВТОДИЗЕЛЬ</t>
  </si>
  <si>
    <t>Капитальный ремонт сетевого насоса КРХА 660/300 ТС-2</t>
  </si>
  <si>
    <t>Монтаж грязевика теплосетей №1,2,3,4 (ТС1) и Д-820 (ТС2)</t>
  </si>
  <si>
    <t>Кап. ремонт вала молотковой мельницы (ММТ 1600) с дисками</t>
  </si>
  <si>
    <t xml:space="preserve">Капитальный ремонт водогрейного котла ПТВП-100 ст.№1 </t>
  </si>
  <si>
    <t xml:space="preserve">Капитальный ремонт сетевых насосов КРХА 660/300 </t>
  </si>
  <si>
    <t>Капитальный ремонт наклонного газоходаи газовой камера котла ПТВП-100 ст.№3</t>
  </si>
  <si>
    <t>Капитальный ремонт водогрейного котла КВТК-100 №2</t>
  </si>
  <si>
    <t>Капитальный ремонт акамуляторного бака V-1000 м3 №1</t>
  </si>
  <si>
    <t>Капитальный ремонт сетевого насоса КРХА 660/300</t>
  </si>
  <si>
    <t>Капитальный ремонт наклонного газохода и газовой камеры котла ПТВП-100 ст.№4</t>
  </si>
  <si>
    <t>Водогрейный котел КВТК-100 N2 (Замена кубов ВЗП ( верхний ярус))</t>
  </si>
  <si>
    <t>Здание главного корпуса ЮЗК (Замена технологических трубопроводов ТС-2 (трубопроводы сетевых насосов))</t>
  </si>
  <si>
    <t>Приемно-дробильное устройство (Замена монорельсового пути эл. тали г/п 10 тн в разгрузсарае ТТЦ ТС-1)СМР +ТМЦ</t>
  </si>
  <si>
    <t xml:space="preserve">Дробилка РД-250 </t>
  </si>
  <si>
    <t>Модульный пост 2,5х2,5х2,6 (КПП)</t>
  </si>
  <si>
    <t>Шлагбаум противоторанный напряжение N+380В, потребляемая мощность-2,2кВт ширина проезжей части-6м, температурный режим-от-40град. До +60град, вертикальный подъем. В стоимость изделия входят фундаментные, монтажные и пуско-наладочные работы</t>
  </si>
  <si>
    <t>Турникет-трипод электромеханический IP41, 855х810х1050мм, комплект поставки PERCo-AS-04.1</t>
  </si>
  <si>
    <t>Источник бесперебойного питания SKAT-UPS 2000/1200</t>
  </si>
  <si>
    <t xml:space="preserve">Сетчатое металлическое ограждение в комплекте: Панели из стальных прутьев 3,05х2,43-309 шт и 1,0.2,43-30 шт и 2,0х2,43-12 шт, Столбы профиль 80х80-370 шт, панель противоподкопного ограждения н-700мм-351 шт, Ворота оцинкованные 2500х6000-2шт и 2000х5000- 2шт, крепеж, спиральный барьер безопасности СББ Егоза. </t>
  </si>
  <si>
    <t>Внутриплощадочные эл.сети (Замена кабелей 6 кВ (ДВ КВТК№1-3, подпиточные насосы №1-3, кабельная линия ввод №1 и №2 НШВ))</t>
  </si>
  <si>
    <t>котел</t>
  </si>
  <si>
    <t xml:space="preserve">комп </t>
  </si>
  <si>
    <t xml:space="preserve">изделие </t>
  </si>
  <si>
    <t>1414 м.п.</t>
  </si>
  <si>
    <t xml:space="preserve">Услуги по производству тепловой энергии, </t>
  </si>
  <si>
    <t>Услуги передаче, распределению и снабжению тепловой энергии</t>
  </si>
  <si>
    <t>Услуги по подаче воды по распределительным сетям</t>
  </si>
  <si>
    <t>Услуги по подаче воды по распределительным сетям (техническая)</t>
  </si>
  <si>
    <t>Услуги  подачи воды по распределительным сетям (промышленная)</t>
  </si>
  <si>
    <t xml:space="preserve">Услуги подачи воды по распределительным сетям </t>
  </si>
  <si>
    <t>Услуги подачи воды по распределительным сетям (техническая )</t>
  </si>
  <si>
    <t>Услуги подачи воды по распределительным сетям (промышленная)</t>
  </si>
  <si>
    <t>Капитальный ремонт четырех аспирационных установок</t>
  </si>
  <si>
    <t>Насос С-245 «Андижанец»</t>
  </si>
  <si>
    <t>Разработка проекта по капитальному строительству склада хранения жидкого хлора</t>
  </si>
  <si>
    <t>проект</t>
  </si>
  <si>
    <t>отвода сточных вод</t>
  </si>
  <si>
    <t>Приобретение VFD450CP43S-21 преобразователь частоты С3200, 3х400В, 45кВт 91А</t>
  </si>
  <si>
    <t>Услуги  отвода сточных вод</t>
  </si>
  <si>
    <t xml:space="preserve">В работе </t>
  </si>
  <si>
    <t>В работе</t>
  </si>
  <si>
    <t>Капитальный ремонт трех скрубберовс установкой эмульгаторов</t>
  </si>
  <si>
    <t xml:space="preserve">По итогам тендерных процедур </t>
  </si>
  <si>
    <t>ЗАДВИЖКА 30С41НЖ ДУ 100 РУ16</t>
  </si>
  <si>
    <t>ШТ</t>
  </si>
  <si>
    <t>Замена участка водопроводных.сетей. Хоз.питьевой в/провод от А до кв.65 по ул.первостройтелей (до ТС-1) Ф630*10 питьевая</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</si>
</sst>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0\ _₸_-;\-* #,##0.00\ _₸_-;_-* &quot;-&quot;??\ _₸_-;_-@_-"/>
    <numFmt numFmtId="165" formatCode="_-* #,##0.00_р_._-;\-* #,##0.00_р_._-;_-* &quot;-&quot;??_р_._-;_-@_-"/>
    <numFmt numFmtId="166" formatCode="#,##0.000"/>
    <numFmt numFmtId="167" formatCode="#,##0_ ;\-#,##0\ "/>
    <numFmt numFmtId="168" formatCode="#,##0.00_ ;\-#,##0.00\ "/>
  </numFmts>
  <fonts count="9" x14ac:knownFonts="1">
    <font>
      <sz val="11"/>
      <color theme="1"/>
      <name val="Calibri"/>
      <family val="2"/>
      <charset val="204"/>
      <scheme val="minor"/>
    </font>
    <font>
      <sz val="11"/>
      <color theme="1"/>
      <name val="Calibri"/>
      <family val="2"/>
      <charset val="204"/>
      <scheme val="minor"/>
    </font>
    <font>
      <u/>
      <sz val="11"/>
      <color theme="10"/>
      <name val="Calibri"/>
      <family val="2"/>
      <charset val="204"/>
      <scheme val="minor"/>
    </font>
    <font>
      <sz val="11"/>
      <color theme="1"/>
      <name val="Calibri"/>
      <family val="2"/>
      <scheme val="minor"/>
    </font>
    <font>
      <sz val="14"/>
      <name val="Times New Roman"/>
      <family val="1"/>
      <charset val="204"/>
    </font>
    <font>
      <b/>
      <sz val="14"/>
      <name val="Times New Roman"/>
      <family val="1"/>
      <charset val="204"/>
    </font>
    <font>
      <u/>
      <sz val="14"/>
      <name val="Times New Roman"/>
      <family val="1"/>
      <charset val="204"/>
    </font>
    <font>
      <sz val="14"/>
      <color theme="1"/>
      <name val="Times New Roman"/>
      <family val="1"/>
      <charset val="204"/>
    </font>
    <font>
      <b/>
      <sz val="14"/>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8">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167">
    <xf numFmtId="0" fontId="0" fillId="0" borderId="0" xfId="0"/>
    <xf numFmtId="0" fontId="4" fillId="0" borderId="0" xfId="0" applyFont="1" applyFill="1"/>
    <xf numFmtId="0" fontId="4" fillId="0" borderId="0" xfId="0" applyFont="1" applyFill="1" applyAlignment="1">
      <alignment horizontal="left"/>
    </xf>
    <xf numFmtId="4" fontId="4" fillId="0" borderId="0" xfId="0" applyNumberFormat="1" applyFont="1" applyFill="1"/>
    <xf numFmtId="0" fontId="5" fillId="0" borderId="0" xfId="0" applyFont="1" applyFill="1" applyAlignment="1">
      <alignment horizontal="right"/>
    </xf>
    <xf numFmtId="0" fontId="5" fillId="0" borderId="0" xfId="0" applyFont="1" applyFill="1" applyAlignment="1">
      <alignment horizontal="right" vertical="center"/>
    </xf>
    <xf numFmtId="0" fontId="4" fillId="0" borderId="0" xfId="2" applyFont="1" applyFill="1" applyAlignment="1">
      <alignment horizontal="right" vertical="center" wrapText="1"/>
    </xf>
    <xf numFmtId="0" fontId="5" fillId="0" borderId="0" xfId="2" applyFont="1" applyFill="1" applyAlignment="1">
      <alignment horizontal="right" vertical="center"/>
    </xf>
    <xf numFmtId="0" fontId="6" fillId="0" borderId="0" xfId="3" applyFont="1" applyFill="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horizontal="center" vertical="center"/>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2"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164" fontId="4" fillId="0" borderId="0" xfId="0" applyNumberFormat="1" applyFont="1" applyFill="1"/>
    <xf numFmtId="0" fontId="5" fillId="0" borderId="17" xfId="0" applyFont="1" applyBorder="1" applyAlignment="1">
      <alignment horizontal="right" vertical="center" wrapText="1"/>
    </xf>
    <xf numFmtId="0" fontId="5" fillId="0" borderId="18" xfId="0" applyFont="1" applyBorder="1" applyAlignment="1">
      <alignment horizontal="right" vertical="center" wrapText="1"/>
    </xf>
    <xf numFmtId="0" fontId="5" fillId="0" borderId="18" xfId="0" applyFont="1" applyBorder="1" applyAlignment="1">
      <alignment horizontal="center" vertical="center" wrapText="1"/>
    </xf>
    <xf numFmtId="0" fontId="4" fillId="0" borderId="18" xfId="0" applyFont="1" applyBorder="1" applyAlignment="1">
      <alignment horizontal="center" vertical="center" wrapText="1"/>
    </xf>
    <xf numFmtId="4" fontId="5" fillId="0" borderId="18"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0" fontId="4" fillId="0" borderId="22" xfId="0" applyFont="1" applyBorder="1" applyAlignment="1">
      <alignment horizontal="center" vertical="center" wrapText="1"/>
    </xf>
    <xf numFmtId="4" fontId="4" fillId="0" borderId="22" xfId="0" applyNumberFormat="1" applyFont="1" applyFill="1" applyBorder="1" applyAlignment="1">
      <alignment horizontal="center" vertical="center" wrapText="1"/>
    </xf>
    <xf numFmtId="2" fontId="4" fillId="0" borderId="22" xfId="0" applyNumberFormat="1" applyFont="1" applyBorder="1" applyAlignment="1">
      <alignment horizontal="center" vertical="center" wrapText="1"/>
    </xf>
    <xf numFmtId="0" fontId="4" fillId="0" borderId="23" xfId="0" applyFont="1" applyBorder="1" applyAlignment="1">
      <alignment horizontal="center" vertical="center" wrapText="1"/>
    </xf>
    <xf numFmtId="164" fontId="7" fillId="0" borderId="1" xfId="1" applyFont="1" applyBorder="1" applyAlignment="1">
      <alignment horizontal="center" vertical="center"/>
    </xf>
    <xf numFmtId="0" fontId="4"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7" fillId="0" borderId="1" xfId="4" applyFont="1" applyFill="1" applyBorder="1" applyAlignment="1">
      <alignment vertical="center"/>
    </xf>
    <xf numFmtId="164" fontId="7" fillId="2" borderId="1" xfId="1" applyFont="1" applyFill="1" applyBorder="1" applyAlignment="1">
      <alignment horizontal="center" vertical="center"/>
    </xf>
    <xf numFmtId="0" fontId="8" fillId="0" borderId="1" xfId="4" applyFont="1" applyFill="1" applyBorder="1" applyAlignment="1">
      <alignment vertical="center" wrapText="1"/>
    </xf>
    <xf numFmtId="0" fontId="5" fillId="0" borderId="1" xfId="0" applyFont="1" applyBorder="1" applyAlignment="1">
      <alignment horizontal="center" vertical="center" wrapText="1"/>
    </xf>
    <xf numFmtId="0" fontId="5" fillId="0" borderId="22" xfId="0" applyFont="1" applyBorder="1" applyAlignment="1">
      <alignment horizontal="center" vertical="center" wrapText="1"/>
    </xf>
    <xf numFmtId="165" fontId="5" fillId="0" borderId="1" xfId="5" applyNumberFormat="1" applyFont="1" applyFill="1" applyBorder="1" applyAlignment="1">
      <alignment horizontal="center" vertical="center" wrapText="1"/>
    </xf>
    <xf numFmtId="165" fontId="4" fillId="0" borderId="1" xfId="5"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4" fillId="0" borderId="16" xfId="0" applyFont="1" applyBorder="1" applyAlignment="1">
      <alignment horizontal="center" vertical="center" wrapText="1"/>
    </xf>
    <xf numFmtId="0" fontId="7" fillId="0" borderId="20" xfId="4" applyFont="1" applyFill="1" applyBorder="1" applyAlignment="1">
      <alignment vertical="center" wrapText="1"/>
    </xf>
    <xf numFmtId="165" fontId="4" fillId="0" borderId="20" xfId="5"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5" xfId="0" applyFont="1" applyBorder="1" applyAlignment="1">
      <alignment horizontal="center" vertical="center" wrapText="1"/>
    </xf>
    <xf numFmtId="43" fontId="4" fillId="0" borderId="20" xfId="0" applyNumberFormat="1" applyFont="1" applyFill="1" applyBorder="1" applyAlignment="1">
      <alignment horizontal="center" vertical="center" wrapText="1"/>
    </xf>
    <xf numFmtId="4" fontId="4" fillId="0" borderId="15"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1" xfId="0" applyFont="1" applyFill="1" applyBorder="1"/>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4" applyFont="1" applyFill="1" applyBorder="1" applyAlignment="1">
      <alignment vertical="top" wrapText="1"/>
    </xf>
    <xf numFmtId="0" fontId="4" fillId="0" borderId="1" xfId="4" applyFont="1" applyFill="1" applyBorder="1" applyAlignment="1">
      <alignment vertical="center" wrapText="1"/>
    </xf>
    <xf numFmtId="166" fontId="5"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166" fontId="4" fillId="0" borderId="1" xfId="0" applyNumberFormat="1" applyFont="1" applyFill="1" applyBorder="1" applyAlignment="1">
      <alignment horizontal="center" vertical="center" wrapText="1"/>
    </xf>
    <xf numFmtId="3" fontId="7" fillId="0" borderId="20" xfId="0" applyNumberFormat="1" applyFont="1" applyFill="1" applyBorder="1" applyAlignment="1">
      <alignment horizontal="center" vertical="center"/>
    </xf>
    <xf numFmtId="166" fontId="4" fillId="0" borderId="20"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7" fontId="4" fillId="0" borderId="1" xfId="0" applyNumberFormat="1" applyFont="1" applyFill="1" applyBorder="1" applyAlignment="1">
      <alignment horizontal="center" vertical="center" wrapText="1"/>
    </xf>
    <xf numFmtId="168" fontId="5" fillId="0" borderId="1" xfId="5" applyNumberFormat="1" applyFont="1" applyFill="1" applyBorder="1" applyAlignment="1">
      <alignment horizontal="center" vertical="center" wrapText="1"/>
    </xf>
    <xf numFmtId="168" fontId="4" fillId="0" borderId="1" xfId="5" applyNumberFormat="1" applyFont="1" applyFill="1" applyBorder="1" applyAlignment="1">
      <alignment horizontal="center" vertical="center" wrapText="1"/>
    </xf>
    <xf numFmtId="3" fontId="4" fillId="0" borderId="1" xfId="5" applyNumberFormat="1" applyFont="1" applyFill="1" applyBorder="1" applyAlignment="1">
      <alignment horizontal="center" vertical="center" wrapText="1"/>
    </xf>
    <xf numFmtId="16" fontId="4" fillId="0" borderId="21" xfId="0" applyNumberFormat="1" applyFont="1" applyBorder="1" applyAlignment="1">
      <alignment horizontal="center" vertical="center" wrapText="1"/>
    </xf>
    <xf numFmtId="14" fontId="4" fillId="0" borderId="21" xfId="0" applyNumberFormat="1" applyFont="1" applyBorder="1" applyAlignment="1">
      <alignment horizontal="center" vertical="center" wrapText="1"/>
    </xf>
    <xf numFmtId="0" fontId="7" fillId="3" borderId="1" xfId="4" applyFont="1" applyFill="1" applyBorder="1" applyAlignment="1">
      <alignment vertical="center" wrapText="1"/>
    </xf>
    <xf numFmtId="4" fontId="4" fillId="3" borderId="0" xfId="0" applyNumberFormat="1" applyFont="1" applyFill="1" applyAlignment="1">
      <alignment horizontal="left"/>
    </xf>
    <xf numFmtId="0" fontId="4" fillId="3" borderId="14" xfId="0" applyFont="1" applyFill="1" applyBorder="1" applyAlignment="1">
      <alignment horizontal="center" vertical="center" wrapText="1"/>
    </xf>
    <xf numFmtId="4" fontId="5" fillId="3" borderId="2" xfId="0" applyNumberFormat="1" applyFont="1" applyFill="1" applyBorder="1" applyAlignment="1">
      <alignment horizontal="center" vertical="center" wrapText="1"/>
    </xf>
    <xf numFmtId="4" fontId="5" fillId="3" borderId="18"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4" fontId="4" fillId="3" borderId="1" xfId="0" applyNumberFormat="1" applyFont="1" applyFill="1" applyBorder="1" applyAlignment="1">
      <alignment horizontal="left"/>
    </xf>
    <xf numFmtId="0" fontId="7" fillId="3" borderId="1"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 xfId="0" applyFont="1" applyBorder="1" applyAlignment="1">
      <alignment horizontal="right" vertical="center" wrapText="1"/>
    </xf>
    <xf numFmtId="2" fontId="8" fillId="0" borderId="1" xfId="0" applyNumberFormat="1" applyFont="1" applyFill="1" applyBorder="1" applyAlignment="1">
      <alignment horizontal="center" vertical="center"/>
    </xf>
    <xf numFmtId="0" fontId="7" fillId="3" borderId="20" xfId="0" applyFont="1" applyFill="1" applyBorder="1" applyAlignment="1">
      <alignment horizontal="center" vertical="center" wrapText="1"/>
    </xf>
    <xf numFmtId="0" fontId="7" fillId="3" borderId="22" xfId="0" applyFont="1" applyFill="1" applyBorder="1" applyAlignment="1">
      <alignment vertical="center" wrapText="1"/>
    </xf>
    <xf numFmtId="0" fontId="7" fillId="3" borderId="1" xfId="0" applyFont="1" applyFill="1" applyBorder="1" applyAlignment="1">
      <alignmen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2" xfId="0" applyFont="1" applyBorder="1" applyAlignment="1">
      <alignment horizontal="center" vertical="center" wrapText="1"/>
    </xf>
    <xf numFmtId="4" fontId="4" fillId="2" borderId="22" xfId="0" applyNumberFormat="1" applyFont="1" applyFill="1" applyBorder="1" applyAlignment="1">
      <alignment horizontal="center" vertical="center" wrapText="1"/>
    </xf>
    <xf numFmtId="4" fontId="4" fillId="0" borderId="1" xfId="0" applyNumberFormat="1" applyFont="1" applyFill="1" applyBorder="1"/>
    <xf numFmtId="4" fontId="4" fillId="0" borderId="22" xfId="0" applyNumberFormat="1" applyFont="1" applyBorder="1" applyAlignment="1">
      <alignment horizontal="center" vertical="center" wrapText="1"/>
    </xf>
    <xf numFmtId="0" fontId="8" fillId="4" borderId="1" xfId="4" applyFont="1" applyFill="1" applyBorder="1" applyAlignment="1">
      <alignment vertical="center" wrapText="1"/>
    </xf>
    <xf numFmtId="0" fontId="8" fillId="4" borderId="1" xfId="0" applyFont="1" applyFill="1" applyBorder="1" applyAlignment="1">
      <alignment horizontal="center" vertical="center"/>
    </xf>
    <xf numFmtId="2" fontId="8" fillId="4" borderId="1" xfId="0" applyNumberFormat="1" applyFont="1" applyFill="1" applyBorder="1" applyAlignment="1">
      <alignment horizontal="center" vertical="center"/>
    </xf>
    <xf numFmtId="4" fontId="4" fillId="4" borderId="22" xfId="0" applyNumberFormat="1" applyFont="1" applyFill="1" applyBorder="1" applyAlignment="1">
      <alignment horizontal="center" vertical="center" wrapText="1"/>
    </xf>
    <xf numFmtId="0" fontId="7" fillId="4" borderId="22" xfId="0" applyFont="1" applyFill="1" applyBorder="1" applyAlignment="1">
      <alignment vertical="center" wrapText="1"/>
    </xf>
    <xf numFmtId="4" fontId="4" fillId="4" borderId="1" xfId="0" applyNumberFormat="1" applyFont="1" applyFill="1" applyBorder="1"/>
    <xf numFmtId="0" fontId="4" fillId="4" borderId="1" xfId="0" applyFont="1" applyFill="1" applyBorder="1" applyAlignment="1">
      <alignment horizontal="center" vertical="center" wrapText="1"/>
    </xf>
    <xf numFmtId="0" fontId="4" fillId="4" borderId="1" xfId="0" applyFont="1" applyFill="1" applyBorder="1"/>
    <xf numFmtId="0" fontId="4" fillId="4" borderId="23" xfId="0" applyFont="1" applyFill="1" applyBorder="1" applyAlignment="1">
      <alignment horizontal="center" vertical="center" wrapText="1"/>
    </xf>
    <xf numFmtId="0" fontId="4" fillId="4" borderId="0" xfId="0" applyFont="1" applyFill="1"/>
    <xf numFmtId="2" fontId="7" fillId="0" borderId="1" xfId="0" applyNumberFormat="1" applyFont="1" applyFill="1" applyBorder="1" applyAlignment="1">
      <alignment horizontal="center" vertical="center"/>
    </xf>
    <xf numFmtId="0" fontId="4" fillId="0" borderId="21" xfId="0" applyFont="1" applyFill="1" applyBorder="1" applyAlignment="1">
      <alignment horizontal="center" vertical="center" wrapText="1"/>
    </xf>
    <xf numFmtId="4" fontId="4" fillId="2" borderId="0" xfId="0" applyNumberFormat="1" applyFont="1" applyFill="1" applyAlignment="1">
      <alignment horizontal="left"/>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3" fontId="4" fillId="0" borderId="0" xfId="0" applyNumberFormat="1" applyFont="1" applyFill="1"/>
    <xf numFmtId="164" fontId="4" fillId="0" borderId="0" xfId="1" applyFont="1" applyFill="1"/>
    <xf numFmtId="0" fontId="8" fillId="2" borderId="1" xfId="4" applyFont="1" applyFill="1" applyBorder="1" applyAlignment="1">
      <alignment vertical="center" wrapText="1"/>
    </xf>
    <xf numFmtId="0" fontId="8" fillId="2" borderId="1" xfId="0" applyFont="1" applyFill="1" applyBorder="1" applyAlignment="1">
      <alignment horizontal="center" vertical="center"/>
    </xf>
    <xf numFmtId="2" fontId="8" fillId="2" borderId="1" xfId="0" applyNumberFormat="1" applyFont="1" applyFill="1" applyBorder="1" applyAlignment="1">
      <alignment horizontal="center" vertical="center"/>
    </xf>
    <xf numFmtId="2" fontId="7" fillId="2" borderId="1" xfId="0" applyNumberFormat="1" applyFont="1" applyFill="1" applyBorder="1" applyAlignment="1">
      <alignment horizontal="center" vertical="center"/>
    </xf>
    <xf numFmtId="10"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xf numFmtId="0" fontId="4" fillId="0" borderId="1" xfId="0" applyFont="1" applyFill="1" applyBorder="1" applyAlignment="1">
      <alignment vertical="center"/>
    </xf>
    <xf numFmtId="1" fontId="4" fillId="0" borderId="1" xfId="0" applyNumberFormat="1" applyFont="1" applyFill="1" applyBorder="1"/>
    <xf numFmtId="1" fontId="4" fillId="0"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4" fillId="0" borderId="1" xfId="0" applyFont="1" applyFill="1" applyBorder="1" applyAlignment="1">
      <alignment horizont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20" xfId="0" applyFont="1" applyFill="1" applyBorder="1" applyAlignment="1">
      <alignment horizontal="center"/>
    </xf>
    <xf numFmtId="0" fontId="4" fillId="0" borderId="15" xfId="0" applyFont="1" applyFill="1" applyBorder="1" applyAlignment="1">
      <alignment horizontal="center"/>
    </xf>
    <xf numFmtId="0" fontId="4" fillId="0" borderId="22" xfId="0" applyFont="1" applyFill="1" applyBorder="1" applyAlignment="1">
      <alignment horizontal="center"/>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4" fillId="0" borderId="1" xfId="0" applyFont="1" applyFill="1" applyBorder="1" applyAlignment="1">
      <alignment horizont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0" fontId="4" fillId="0" borderId="2" xfId="0" applyNumberFormat="1" applyFont="1" applyFill="1" applyBorder="1" applyAlignment="1">
      <alignment horizontal="center" vertical="center" wrapText="1"/>
    </xf>
    <xf numFmtId="10" fontId="4" fillId="0" borderId="15" xfId="0" applyNumberFormat="1" applyFont="1" applyFill="1" applyBorder="1" applyAlignment="1">
      <alignment horizontal="center" vertical="center" wrapText="1"/>
    </xf>
    <xf numFmtId="10" fontId="4" fillId="0" borderId="2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4" fontId="5" fillId="0" borderId="0" xfId="0" applyNumberFormat="1" applyFont="1" applyFill="1" applyAlignment="1">
      <alignment horizontal="center" vertical="center"/>
    </xf>
    <xf numFmtId="4" fontId="6" fillId="0" borderId="0" xfId="0" applyNumberFormat="1" applyFont="1" applyFill="1" applyAlignment="1">
      <alignment horizontal="center" vertical="center"/>
    </xf>
    <xf numFmtId="4" fontId="4" fillId="0" borderId="0" xfId="0" applyNumberFormat="1" applyFont="1" applyFill="1" applyAlignment="1">
      <alignment horizontal="center" vertical="center"/>
    </xf>
    <xf numFmtId="0" fontId="5" fillId="0" borderId="7" xfId="0" applyFont="1" applyBorder="1" applyAlignment="1">
      <alignment horizontal="right" vertical="center" wrapText="1"/>
    </xf>
    <xf numFmtId="0" fontId="5" fillId="0" borderId="9" xfId="0" applyFont="1" applyBorder="1" applyAlignment="1">
      <alignment horizontal="right" vertical="center" wrapText="1"/>
    </xf>
    <xf numFmtId="0" fontId="5" fillId="0" borderId="8" xfId="0" applyFont="1" applyBorder="1" applyAlignment="1">
      <alignment horizontal="right" vertical="center" wrapText="1"/>
    </xf>
    <xf numFmtId="0" fontId="5"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right" vertical="center" wrapText="1"/>
    </xf>
    <xf numFmtId="4" fontId="5" fillId="0" borderId="1" xfId="0" applyNumberFormat="1" applyFont="1" applyBorder="1" applyAlignment="1">
      <alignment horizontal="center" vertical="center" wrapText="1"/>
    </xf>
    <xf numFmtId="4" fontId="5" fillId="2"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5" fillId="0" borderId="1" xfId="0" applyFont="1" applyBorder="1" applyAlignment="1">
      <alignment horizontal="right" vertical="center" wrapText="1"/>
    </xf>
    <xf numFmtId="4" fontId="4" fillId="2" borderId="1" xfId="0" applyNumberFormat="1" applyFont="1" applyFill="1" applyBorder="1" applyAlignment="1">
      <alignment horizontal="center" vertical="center" wrapText="1"/>
    </xf>
    <xf numFmtId="4" fontId="4" fillId="0" borderId="1" xfId="0" applyNumberFormat="1" applyFont="1" applyBorder="1" applyAlignment="1">
      <alignment horizontal="center" vertical="center" wrapText="1"/>
    </xf>
  </cellXfs>
  <cellStyles count="8">
    <cellStyle name="Гиперссылка" xfId="3" builtinId="8"/>
    <cellStyle name="Гиперссылка 2 4" xfId="2"/>
    <cellStyle name="Обычный" xfId="0" builtinId="0"/>
    <cellStyle name="Обычный 2" xfId="4"/>
    <cellStyle name="Финансовый" xfId="1" builtinId="3"/>
    <cellStyle name="Финансовый 2" xfId="6"/>
    <cellStyle name="Финансовый 212" xfId="7"/>
    <cellStyle name="Финансовый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63" Type="http://schemas.openxmlformats.org/officeDocument/2006/relationships/externalLink" Target="externalLinks/externalLink54.xml"/><Relationship Id="rId84" Type="http://schemas.openxmlformats.org/officeDocument/2006/relationships/externalLink" Target="externalLinks/externalLink75.xml"/><Relationship Id="rId138" Type="http://schemas.openxmlformats.org/officeDocument/2006/relationships/externalLink" Target="externalLinks/externalLink129.xml"/><Relationship Id="rId159" Type="http://schemas.openxmlformats.org/officeDocument/2006/relationships/externalLink" Target="externalLinks/externalLink150.xml"/><Relationship Id="rId170" Type="http://schemas.openxmlformats.org/officeDocument/2006/relationships/styles" Target="styles.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53" Type="http://schemas.openxmlformats.org/officeDocument/2006/relationships/externalLink" Target="externalLinks/externalLink44.xml"/><Relationship Id="rId74" Type="http://schemas.openxmlformats.org/officeDocument/2006/relationships/externalLink" Target="externalLinks/externalLink65.xml"/><Relationship Id="rId128" Type="http://schemas.openxmlformats.org/officeDocument/2006/relationships/externalLink" Target="externalLinks/externalLink119.xml"/><Relationship Id="rId149" Type="http://schemas.openxmlformats.org/officeDocument/2006/relationships/externalLink" Target="externalLinks/externalLink140.xml"/><Relationship Id="rId5" Type="http://schemas.openxmlformats.org/officeDocument/2006/relationships/worksheet" Target="worksheets/sheet5.xml"/><Relationship Id="rId95" Type="http://schemas.openxmlformats.org/officeDocument/2006/relationships/externalLink" Target="externalLinks/externalLink86.xml"/><Relationship Id="rId160" Type="http://schemas.openxmlformats.org/officeDocument/2006/relationships/externalLink" Target="externalLinks/externalLink151.xml"/><Relationship Id="rId22" Type="http://schemas.openxmlformats.org/officeDocument/2006/relationships/externalLink" Target="externalLinks/externalLink13.xml"/><Relationship Id="rId43" Type="http://schemas.openxmlformats.org/officeDocument/2006/relationships/externalLink" Target="externalLinks/externalLink34.xml"/><Relationship Id="rId64" Type="http://schemas.openxmlformats.org/officeDocument/2006/relationships/externalLink" Target="externalLinks/externalLink55.xml"/><Relationship Id="rId118" Type="http://schemas.openxmlformats.org/officeDocument/2006/relationships/externalLink" Target="externalLinks/externalLink109.xml"/><Relationship Id="rId139" Type="http://schemas.openxmlformats.org/officeDocument/2006/relationships/externalLink" Target="externalLinks/externalLink130.xml"/><Relationship Id="rId85" Type="http://schemas.openxmlformats.org/officeDocument/2006/relationships/externalLink" Target="externalLinks/externalLink76.xml"/><Relationship Id="rId150" Type="http://schemas.openxmlformats.org/officeDocument/2006/relationships/externalLink" Target="externalLinks/externalLink141.xml"/><Relationship Id="rId171" Type="http://schemas.openxmlformats.org/officeDocument/2006/relationships/sharedStrings" Target="sharedStrings.xml"/><Relationship Id="rId12" Type="http://schemas.openxmlformats.org/officeDocument/2006/relationships/externalLink" Target="externalLinks/externalLink3.xml"/><Relationship Id="rId33" Type="http://schemas.openxmlformats.org/officeDocument/2006/relationships/externalLink" Target="externalLinks/externalLink24.xml"/><Relationship Id="rId108" Type="http://schemas.openxmlformats.org/officeDocument/2006/relationships/externalLink" Target="externalLinks/externalLink99.xml"/><Relationship Id="rId129" Type="http://schemas.openxmlformats.org/officeDocument/2006/relationships/externalLink" Target="externalLinks/externalLink120.xml"/><Relationship Id="rId54" Type="http://schemas.openxmlformats.org/officeDocument/2006/relationships/externalLink" Target="externalLinks/externalLink45.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40" Type="http://schemas.openxmlformats.org/officeDocument/2006/relationships/externalLink" Target="externalLinks/externalLink131.xml"/><Relationship Id="rId145" Type="http://schemas.openxmlformats.org/officeDocument/2006/relationships/externalLink" Target="externalLinks/externalLink136.xml"/><Relationship Id="rId161" Type="http://schemas.openxmlformats.org/officeDocument/2006/relationships/externalLink" Target="externalLinks/externalLink152.xml"/><Relationship Id="rId166" Type="http://schemas.openxmlformats.org/officeDocument/2006/relationships/externalLink" Target="externalLinks/externalLink157.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externalLink" Target="externalLinks/externalLink105.xml"/><Relationship Id="rId119" Type="http://schemas.openxmlformats.org/officeDocument/2006/relationships/externalLink" Target="externalLinks/externalLink110.xml"/><Relationship Id="rId44" Type="http://schemas.openxmlformats.org/officeDocument/2006/relationships/externalLink" Target="externalLinks/externalLink35.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130" Type="http://schemas.openxmlformats.org/officeDocument/2006/relationships/externalLink" Target="externalLinks/externalLink121.xml"/><Relationship Id="rId135" Type="http://schemas.openxmlformats.org/officeDocument/2006/relationships/externalLink" Target="externalLinks/externalLink126.xml"/><Relationship Id="rId151" Type="http://schemas.openxmlformats.org/officeDocument/2006/relationships/externalLink" Target="externalLinks/externalLink142.xml"/><Relationship Id="rId156" Type="http://schemas.openxmlformats.org/officeDocument/2006/relationships/externalLink" Target="externalLinks/externalLink147.xml"/><Relationship Id="rId172" Type="http://schemas.openxmlformats.org/officeDocument/2006/relationships/calcChain" Target="calcChain.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externalLink" Target="externalLinks/externalLink116.xml"/><Relationship Id="rId141" Type="http://schemas.openxmlformats.org/officeDocument/2006/relationships/externalLink" Target="externalLinks/externalLink132.xml"/><Relationship Id="rId146" Type="http://schemas.openxmlformats.org/officeDocument/2006/relationships/externalLink" Target="externalLinks/externalLink137.xml"/><Relationship Id="rId167" Type="http://schemas.openxmlformats.org/officeDocument/2006/relationships/externalLink" Target="externalLinks/externalLink158.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162" Type="http://schemas.openxmlformats.org/officeDocument/2006/relationships/externalLink" Target="externalLinks/externalLink153.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131" Type="http://schemas.openxmlformats.org/officeDocument/2006/relationships/externalLink" Target="externalLinks/externalLink122.xml"/><Relationship Id="rId136" Type="http://schemas.openxmlformats.org/officeDocument/2006/relationships/externalLink" Target="externalLinks/externalLink127.xml"/><Relationship Id="rId157" Type="http://schemas.openxmlformats.org/officeDocument/2006/relationships/externalLink" Target="externalLinks/externalLink148.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52" Type="http://schemas.openxmlformats.org/officeDocument/2006/relationships/externalLink" Target="externalLinks/externalLink143.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externalLink" Target="externalLinks/externalLink117.xml"/><Relationship Id="rId147" Type="http://schemas.openxmlformats.org/officeDocument/2006/relationships/externalLink" Target="externalLinks/externalLink138.xml"/><Relationship Id="rId168" Type="http://schemas.openxmlformats.org/officeDocument/2006/relationships/externalLink" Target="externalLinks/externalLink159.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142" Type="http://schemas.openxmlformats.org/officeDocument/2006/relationships/externalLink" Target="externalLinks/externalLink133.xml"/><Relationship Id="rId163" Type="http://schemas.openxmlformats.org/officeDocument/2006/relationships/externalLink" Target="externalLinks/externalLink154.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137" Type="http://schemas.openxmlformats.org/officeDocument/2006/relationships/externalLink" Target="externalLinks/externalLink128.xml"/><Relationship Id="rId158" Type="http://schemas.openxmlformats.org/officeDocument/2006/relationships/externalLink" Target="externalLinks/externalLink149.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32" Type="http://schemas.openxmlformats.org/officeDocument/2006/relationships/externalLink" Target="externalLinks/externalLink123.xml"/><Relationship Id="rId153" Type="http://schemas.openxmlformats.org/officeDocument/2006/relationships/externalLink" Target="externalLinks/externalLink144.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27" Type="http://schemas.openxmlformats.org/officeDocument/2006/relationships/externalLink" Target="externalLinks/externalLink11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143" Type="http://schemas.openxmlformats.org/officeDocument/2006/relationships/externalLink" Target="externalLinks/externalLink134.xml"/><Relationship Id="rId148" Type="http://schemas.openxmlformats.org/officeDocument/2006/relationships/externalLink" Target="externalLinks/externalLink139.xml"/><Relationship Id="rId164" Type="http://schemas.openxmlformats.org/officeDocument/2006/relationships/externalLink" Target="externalLinks/externalLink155.xml"/><Relationship Id="rId16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17.xml"/><Relationship Id="rId47" Type="http://schemas.openxmlformats.org/officeDocument/2006/relationships/externalLink" Target="externalLinks/externalLink38.xml"/><Relationship Id="rId68" Type="http://schemas.openxmlformats.org/officeDocument/2006/relationships/externalLink" Target="externalLinks/externalLink59.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33" Type="http://schemas.openxmlformats.org/officeDocument/2006/relationships/externalLink" Target="externalLinks/externalLink124.xml"/><Relationship Id="rId154" Type="http://schemas.openxmlformats.org/officeDocument/2006/relationships/externalLink" Target="externalLinks/externalLink145.xml"/><Relationship Id="rId16" Type="http://schemas.openxmlformats.org/officeDocument/2006/relationships/externalLink" Target="externalLinks/externalLink7.xml"/><Relationship Id="rId37" Type="http://schemas.openxmlformats.org/officeDocument/2006/relationships/externalLink" Target="externalLinks/externalLink28.xml"/><Relationship Id="rId58" Type="http://schemas.openxmlformats.org/officeDocument/2006/relationships/externalLink" Target="externalLinks/externalLink49.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44" Type="http://schemas.openxmlformats.org/officeDocument/2006/relationships/externalLink" Target="externalLinks/externalLink135.xml"/><Relationship Id="rId90" Type="http://schemas.openxmlformats.org/officeDocument/2006/relationships/externalLink" Target="externalLinks/externalLink81.xml"/><Relationship Id="rId165" Type="http://schemas.openxmlformats.org/officeDocument/2006/relationships/externalLink" Target="externalLinks/externalLink156.xml"/><Relationship Id="rId27" Type="http://schemas.openxmlformats.org/officeDocument/2006/relationships/externalLink" Target="externalLinks/externalLink18.xml"/><Relationship Id="rId48" Type="http://schemas.openxmlformats.org/officeDocument/2006/relationships/externalLink" Target="externalLinks/externalLink39.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34" Type="http://schemas.openxmlformats.org/officeDocument/2006/relationships/externalLink" Target="externalLinks/externalLink125.xml"/><Relationship Id="rId80" Type="http://schemas.openxmlformats.org/officeDocument/2006/relationships/externalLink" Target="externalLinks/externalLink71.xml"/><Relationship Id="rId155" Type="http://schemas.openxmlformats.org/officeDocument/2006/relationships/externalLink" Target="externalLinks/externalLink146.xml"/><Relationship Id="rId17" Type="http://schemas.openxmlformats.org/officeDocument/2006/relationships/externalLink" Target="externalLinks/externalLink8.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24" Type="http://schemas.openxmlformats.org/officeDocument/2006/relationships/externalLink" Target="externalLinks/externalLink11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WINDOWS\Temporary%20Internet"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Documents%20and%20Settings\All%20Users\Documents\PWA\Clients\Active\Time%20Mining\ERPM\Elution%20Plant\Equipment\ProcessDesignR1.0.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kazakhmys\dfs\ifrs\&#1071;&#1053;&#1042;&#1040;&#1056;&#1068;%202007\&#1040;&#1082;&#1073;&#1091;&#1083;&#1072;&#1082;\&#1086;&#1090;&#1095;&#1077;&#1090;%20&#1084;&#1089;&#1092;&#1086;%20&#1079;&#1072;%20&#1103;&#1085;&#1074;&#1072;&#1088;&#110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E\&#1053;&#1072;&#1090;&#1072;\Rodin_Alexey\&#1041;&#1077;&#1088;&#1077;&#1079;&#1085;&#1103;&#1082;&#1086;&#1074;&#1089;&#1082;&#1086;&#1077;\&#1052;&#1086;&#1097;&#1085;&#1086;&#1089;&#1090;&#1100;_&#1082;&#1086;&#1090;&#1077;&#1083;&#1100;&#1085;&#1086;&#1081;_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kazsrv501\everyone$\Documents%20and%20Settings\scott.quirke\Local%20Settings\Temporary%20Internet%20Files\OLK74\KG\KZGOLD_MOR_Nov_2008.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My%20Documents\AES\PR\Financ"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10.26.150.100\dkrem\Documents%20and%20Settings\&#1048;&#1054;&#1053;\&#1052;&#1086;&#1080;%20&#1076;&#1086;&#1082;&#1091;&#1084;&#1077;&#1085;&#1090;&#1099;\&#1042;&#1080;&#1090;&#1082;&#1086;&#1074;&#1089;&#1082;&#1080;&#1081;\&#1071;&#1082;&#1091;&#1090;&#1080;&#1103;\&#1053;&#1077;&#1088;&#1102;&#1085;&#1075;&#1088;&#1080;%20&#1052;&#1077;&#1090;&#1072;&#1083;&#1083;&#1080;&#1082;\&#1056;&#1072;&#1089;&#1095;&#1077;&#1090;&#1099;_&#1087;&#1086;_&#1075;&#1086;&#1088;&#1085;&#1086;&#1084;&#1091;_&#1086;&#1073;&#1086;&#1088;&#1091;&#1076;&#1086;&#1074;&#1072;&#1085;&#1080;&#1102;%20(I%20&#1074;&#1072;&#1088;).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Timur\From_NBL_Corekt\Z_Vag\Work_otd\Soloto\&#1054;&#1079;&#1077;&#1088;&#1085;&#1086;&#1077;\&#1069;&#1082;&#1086;&#1085;&#1086;&#1084;&#1080;&#1082;&#1072;_7%20&#1085;&#1086;&#1103;&#1073;&#1088;&#1103;%20(&#1087;&#1077;&#1088;&#1077;&#1089;&#1095;&#1077;&#1090;).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Timur\From_NBL_Corekt\5Z_Vag\Work_otd\Golts\&#1056;&#1072;&#1089;&#1095;&#1077;&#1090;&#1099;_&#1087;&#1086;_&#1075;&#1086;&#1088;&#1085;&#1086;&#1084;&#1091;_&#1086;&#1073;&#1086;&#1088;&#1091;&#1076;&#1086;&#1074;&#1072;&#1085;&#1080;&#1102;_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10.26.150.100\dkrem\&#1050;&#1086;&#1084;&#1084;&#1077;&#1085;&#1090;&#1072;&#1088;&#1080;&#1080;%20&#1082;%20&#1054;&#1090;&#1095;&#1077;&#1090;&#1091;\Documents%20and%20Settings\ElenaYa\Local%20Settings\Temporary%20Internet%20Files\Content.Outlook\84GVXCZ3\&#1086;&#1090;&#1095;&#1077;&#1090;%20%2008.07.1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KZWSAGINOVAS\aws\Documents%20and%20Settings\saginovas\My%20Documents\AA\Data\CAAEF\2001\FSL%20KZT.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Ciseyalm01bdc\Audit\WINDOWS\Desktop\Audit%20Team\New%20UMG%20%202000%20-%20Nigara\5.%20Uzenmunaigas\Working%20Sections\Cost%20of%20Produc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E\&#1053;&#1072;&#1090;&#1072;\Rodin_Alexey\&#1042;&#1077;&#1090;&#1088;&#1077;&#1085;&#1089;&#1082;&#1086;&#1077;\Vetren_8092003.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N:\05051\pfg\Telecom2001\Silica%20Networks\Financial%20Models\PWC%20Model%20III\Full%20Network%20OPIC-%20Sept%2012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Z:\Documents%20and%20Settings\saurambayeva\My%20Documents\Clients\KAZOIL\Audit%201999-2002%20PIU\pbc\OTCHET1999\april-june9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sel\budget\DOCUME~1\SAYAN~1.KOM\LOCALS~1\Temp\&#1042;&#1088;&#1077;&#1084;&#1077;&#1085;&#1085;&#1072;&#1103;%20&#1087;&#1072;&#1087;&#1082;&#1072;%201%20&#1076;&#1083;&#1103;%202006%20Projections%20(Apr.11.2006).zip\AESK%20FN2006.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Documents%20and%20Settings\mike.AES1\My%20Documents\Eki%20Finance\IFRS\Eki%20IFRS\IFRS%202001-2006%206mnth_Sept_15_2006%20unshared.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Z:\2008\Documents%20and%20Settings\anna.KAZAKHMYS\&#1056;&#1072;&#1073;&#1086;&#1095;&#1080;&#1081;%20&#1089;&#1090;&#1086;&#1083;\Docum-06\&#1041;&#1102;&#1076;&#1078;&#1077;&#1090;-&#1077;%20&#1085;&#1072;%202007%20&#1075;\Docum-06\Plan\&#1087;&#1088;&#1086;&#1077;&#1082;&#1090;%20&#1087;&#1083;&#1072;&#1085;&#1072;\Documents%20and%20Settings\almata.KAZAKHMYS\&#1052;&#1086;&#1080;%20&#1076;&#1086;&#1082;&#1091;&#1084;&#1077;&#1085;&#1090;&#1099;\Docum-03\Plan\&#1087;&#1083;&#1072;&#1085;&#1099;%20&#1088;.&#1077;..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sel\budget\Documents%20and%20Settings\mutegeno\My%20Documents\01_Excel\2005\2005\01%20Jan%202004\Arlington\Actual\Altai%20Power\2005%20-0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KAZSRV501\Users\Documents%20and%20Settings\user\&#1052;&#1086;&#1080;%20&#1076;&#1086;&#1082;&#1091;&#1084;&#1077;&#1085;&#1090;&#1099;\04_MKM\02_Trial%20balances%20and%20FS%20under%20issue\07_2006%2007_TB%20and%20FS\02_Data%20files\B1%20MKM_06.07%20Consolidation"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AES\Reporting\AES%20Eki\Financials\Comshare\2008\05%20May%2008\Conv%20File\Eki%20Conv%20May%2008%20DT%20TI.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10.26.150.100\dkrem\Users\TimurTu\AppData\Local\Microsoft\Windows\Temporary%20Internet%20Files\Content.Outlook\ETAAJMVV\&#1086;&#1090;%20&#1046;&#1077;&#1085;&#1080;&#1089;&#1072;\&#1041;&#1102;&#1076;&#1078;&#1077;&#1090;%20&#1087;&#1088;&#1086;&#1077;&#1082;&#1090;&#1086;&#1074;%20&#1062;&#1059;&#1055;%20&#1044;&#1058;&#1056;%20(&#1073;&#1072;&#1079;&#1086;&#1074;&#1072;&#1103;%20&#1092;&#1086;&#1088;&#1084;&#1072;).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kc0f573\&#1054;&#1073;&#1097;&#1072;&#1103;%20&#1087;&#1072;&#1087;&#1082;&#1072;\&#1052;&#1048;&#1053;&#1058;\&#1050;&#1086;&#1088;&#1088;&#1077;&#1082;&#1090;&#1080;&#1088;&#1086;&#1074;&#1082;&#1072;%20&#1074;%20&#1052;&#1048;&#1053;&#1058;%20&#1080;&#1102;&#1083;&#1100;%202013\Users\user\AppData\Roaming\Microsoft\Excel\&#1058;&#1072;&#1085;&#1103;\&#1048;&#1055;%202013%20&#1075;&#1086;&#1076;\Finance\03_Planning\Budget%202009\Financial%20budget\KCC\10.10.2008\KCC%20Budget%202009%20v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ZWALMSALIMODI\aws\Documents%20and%20Settings\All%20Users\Documents\aws\Engagements\Bogatyr%20Trans%20LLP\IFRS%20%202005\Documents\A5.100_Transformation%20final%20Bogatyr%20trans%2006%2005%202005.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Fsm\sys\Documents%20and%20Settings\MarlenT\&#1052;&#1086;&#1080;%20&#1076;&#1086;&#1082;&#1091;&#1084;&#1077;&#1085;&#1090;&#1099;\&#1040;&#1085;&#1072;&#1083;&#1080;&#1079;%20&#1089;&#1077;&#1073;&#1077;&#1089;&#1090;&#1086;&#1080;&#1084;&#1086;&#1089;&#1090;&#1080;\2009\Documents%20and%20Settings\vadimp\&#1052;&#1086;&#1080;%20&#1076;&#1086;&#1082;&#1091;&#1084;&#1077;&#1085;&#1090;&#1099;\IFRS\Finale%20reports\Financials%202007\KCC%2012%20Financials%2007\12%20REPORT%202007\ERAFinancials\Excel\A-finance%20v0.5xll.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Ashb011f01pr\tim.mcnamara\Tim%20McNamara\Sonel%20Alum%20Valuation%20Dec%202006.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10.26.150.100\dkrem\Mining\&#1042;&#1080;&#1090;&#1082;&#1086;&#1074;&#1089;&#1082;&#1080;&#1081;\&#1071;&#1082;&#1091;&#1090;&#1080;&#1103;\&#1053;&#1077;&#1088;&#1102;&#1085;&#1075;&#1088;&#1080;%20&#1052;&#1077;&#1090;&#1072;&#1083;&#1083;&#1080;&#1082;\&#1056;&#1072;&#1089;&#1095;&#1077;&#1090;&#1099;_&#1087;&#1086;_&#1075;&#1086;&#1088;&#1085;&#1086;&#1084;&#1091;_&#1086;&#1073;&#1086;&#1088;&#1091;&#1076;&#1086;&#1074;&#1072;&#1085;&#1080;&#1102;.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pplicationsrv\&#1087;&#1088;&#1086;&#1080;&#1079;&#1074;&#1086;&#1076;&#1089;&#1090;&#1074;&#1086;\Documents%20and%20Settings\Buh2\&#1052;&#1086;&#1080;%20&#1076;&#1086;&#1082;&#1091;&#1084;&#1077;&#1085;&#1090;&#1099;\IFRS\&#1054;&#1090;&#1095;&#1077;&#1090;&#1085;&#1086;&#1089;&#1090;&#1100;%20&#1052;&#1057;&#1060;&#1054;%20&#1044;&#1077;&#1083;&#1086;&#1081;&#1090;\MW%2018-09-06\Documents%20and%20Settings\aklimova\My%20Documents\Tax%20department\Zoya\ZTE\ZTE\Altel\050214_Summary%20of%20Altel%20taxes.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PathMissing" Target="Worksheet%20in%208710%20Conciliaci&#243;n%20Contable%20Fiscal"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V:\AES%20NOV-00\8240re~1.xls" TargetMode="External"/></Relationships>
</file>

<file path=xl/externalLinks/_rels/externalLink126.xml.rels><?xml version="1.0" encoding="UTF-8" standalone="yes"?>
<Relationships xmlns="http://schemas.openxmlformats.org/package/2006/relationships"><Relationship Id="rId1" Type="http://schemas.microsoft.com/office/2006/relationships/xlExternalLinkPath/xlPathMissing" Target="Worksheet%20in%206341%20Deuda%20a%20largo%20plazo%20al%2031%20de%20Dic%2002%20-%20Lenders,%20Swaps%20y%20Sponsor"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Y:\DOCUME~1\DROTSA~1.000\LOCALS~1\Temp\RasLaf.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s11\Documents%20and%20Settings\SauleBaib\&#1056;&#1072;&#1073;&#1086;&#1095;&#1080;&#1081;%20&#1089;&#1090;&#1086;&#1083;\01%2009%202012&#1075;\Users\!&#1055;&#1069;&#1054;\Kurlan%20Akhmedievna\&#1050;&#1062;&#1052;%2006.02.12\&#1050;&#1055;%20&#1080;%20&#1064;&#1072;&#1073;&#1083;&#1086;&#1085;%20&#1048;&#1089;&#1087;.&#1072;&#1087;&#1087;&#1072;&#1088;&#1072;&#1090;%202012\&#1050;&#1040;&#1057;&#1057;&#1054;&#1042;&#1067;&#1049;%20&#1055;&#1051;&#1040;&#1053;%202012%20&#1063;&#1048;&#1046;&#1045;&#1042;&#1057;&#1050;&#1054;&#1043;&#1054;.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10.26.150.100\dkrem\Mining\&#1042;&#1080;&#1090;&#1082;&#1086;&#1074;&#1089;&#1082;&#1080;&#1081;\&#1055;&#1086;&#1083;&#1080;&#1084;&#1077;&#1090;&#1072;&#1083;&#1083;\&#1058;&#1069;&#1054;%20&#1051;&#1091;&#1085;&#1085;&#1086;&#1077;\&#1058;&#1086;&#1084;%205\&#1069;&#1082;&#1054;\&#1058;&#1069;&#1054;%20&#1051;&#1091;&#1085;&#1085;&#1086;&#1077;_15.08.05\KIR-ZAPISKA\&#1055;&#1088;&#1086;&#1077;&#1082;&#109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Documents%20and%20Settings\burtseva\&#1052;&#1086;&#1080;%20&#1076;&#1086;&#1082;&#1091;&#1084;&#1077;&#1085;&#1090;&#1099;\&#1089;&#1088;&#1077;&#1076;&#1085;&#1077;&#1089;&#1088;&#1086;&#1095;&#1085;&#1099;&#1081;%20&#1090;&#1072;&#1088;&#1080;&#1092;\&#1090;&#1072;&#1073;&#1083;&#1080;&#1094;&#1099;\&#1052;&#1086;&#1080;%20&#1076;&#1086;&#1082;&#1091;&#1084;&#1077;&#1085;&#1090;&#1099;\&#1089;&#1088;&#1077;&#1076;&#1085;&#1077;&#1089;&#1088;&#1086;&#1095;&#1085;&#1099;&#1081;%20&#1090;&#1072;&#1088;&#1080;&#1092;\740\&#1084;&#1086;&#1076;&#1077;&#1083;&#1100;.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KZWKHASENOVGA\aws\Documents%20and%20Settings\saurambayeva\My%20Documents\Clients\kto\Asel\TO%20Do\WINDOWS\&#1056;&#1072;&#1073;&#1086;&#1095;&#1080;&#1081;%20&#1089;&#1090;&#1086;&#1083;\&#1041;&#1048;&#1056;&#1046;&#1040;\Gzb_1.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S:\Users\KalkenK\Desktop\&#1055;&#1060;%20&#1085;&#1072;%202014%20&#1080;%202015&#1075;\&#1059;&#1044;%20&#1041;&#1086;&#1088;&#1083;&#1099;\&#1048;&#1055;-2015_&#1085;&#1072;%2001.09.2014.xlsx"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S:\Users\AlmasSa\Desktop\&#1055;&#1060;%202017\&#1055;&#1060;%20&#1086;&#1090;%20&#1055;&#1088;&#1077;&#1076;&#1087;&#1088;&#1080;&#1103;&#1090;&#1080;&#1081;\01.02.17\&#1050;&#1086;&#1087;&#1080;&#1103;%20&#1055;&#1060;%20&#1085;&#1072;%202017&#1075;.%20(&#1048;&#1058;%20&#1040;&#1074;&#1090;&#1086;&#1084;&#1072;&#1090;&#1080;&#1082;&#1072;).xlsx"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10.26.150.100\dkrem\Users\ZhibekAsh\Desktop\&#1054;&#1087;&#1083;&#1072;&#1090;&#1099;%202017\&#1055;&#1060;%2001.05.2017_&#1050;&#1052;&#1044;.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10.26.150.100\dkrem\Users\ValeriySh\Downloads\&#1060;&#1086;&#1088;&#1084;&#1072;%20&#1087;&#1086;%20&#1080;&#1085;&#1074;&#1077;&#1089;&#1090;%20&#1087;&#1088;&#1086;&#1077;&#1082;&#1090;&#1072;&#1084;-%20&#1043;&#1055;&#1050;.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1042;&#1080;&#1090;&#1072;&#1083;&#1080;&#1081;\c\&#1056;&#1072;&#1073;&#1086;&#1095;&#1080;&#1077;%20&#1076;&#1086;&#1082;&#1091;&#1084;&#1077;&#1085;&#1090;&#1099;\&#1059;&#1050;%20&#1043;&#1050;&#1055;%20&#1042;&#1086;&#1076;&#1086;&#1082;&#1072;&#1085;&#1072;&#1083;\&#1056;&#1072;&#1073;&#1086;&#1095;&#1080;&#1077;%20&#1090;&#1072;&#1073;&#1083;&#1080;&#1094;&#109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10.26.150.100\dkrem\Users\TimurTu\AppData\Local\Microsoft\Windows\Temporary%20Internet%20Files\Content.Outlook\ETAAJMVV\Users\&#1058;&#1072;&#1090;&#1100;&#1103;&#1085;&#1072;\Downloads\&#1041;&#1102;&#1076;&#1078;&#1077;&#1090;%20&#1055;&#1088;&#1086;&#1077;&#1082;&#1090;&#1072;%20&#1051;&#1086;&#1075;&#1080;&#1089;&#1090;&#1080;&#1082;&#1072;%20&#1046;&#1054;&#1084;&#1072;&#1088;&#1090;%20(&#1073;&#1077;&#1079;%20&#1082;&#1072;&#1087;%20&#1079;&#1072;&#1090;&#1088;&#1072;&#1090;).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H:\Mining\&#1042;&#1080;&#1090;&#1082;&#1086;&#1074;&#1089;&#1082;&#1080;&#1081;\&#1069;&#1082;&#1089;&#1087;&#1077;&#1088;&#1090;&#1080;&#1079;&#1099;\2006%20&#1075;&#1086;&#1076;\&#1050;&#1091;&#1088;&#1072;&#1085;&#1072;&#1093;\&#1090;&#1077;&#1081;&#1083;&#1086;&#1088;_&#1085;&#1072;_&#1074;&#1089;&#1077;_&#1079;&#1072;&#1087;&#1072;&#1089;&#1099;.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Pokrov\ekonomist\Oleg\&#1055;&#1088;&#1086;&#1095;&#1077;&#1077;\&#1053;&#1077;&#1079;&#1072;&#1082;&#1086;&#1085;&#1095;&#1077;&#1085;&#1085;&#1086;&#1077;\&#1054;&#1083;&#1077;&#1075;\&#1040;&#1087;&#1089;&#1072;&#1082;&#1072;&#1085;\&#1059;&#1095;&#1072;&#1089;&#1090;&#1086;&#1082;.%20&#1050;&#1072;&#1088;&#1100;&#1077;&#1088;\&#1050;&#1072;&#1088;&#1100;&#1077;&#1088;%20&#1056;&#1058;-6\&#1069;&#1082;&#1089;&#1087;&#1083;&#1086;&#1088;&#1072;&#1079;&#1074;&#1077;&#1076;&#1082;&#1072;%20&#1056;&#1058;-6.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10.26.150.100\dkrem\Users\TimurTu\AppData\Local\Microsoft\Windows\Temporary%20Internet%20Files\Content.Outlook\ETAAJMVV\&#1086;&#1090;%20&#1046;&#1077;&#1085;&#1080;&#1089;&#1072;\&#1062;&#1059;&#1055;%20&#1044;&#1058;&#1056;%20-%20&#1073;&#1102;&#1076;&#1078;&#1077;&#1090;%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ail.oak.aes.com/TEMP/Budget%20Task%20Force/cscv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10.30.107.14\Users\TimurTu\AppData\Local\Microsoft\Windows\Temporary%20Internet%20Files\Content.Outlook\ETAAJMVV\&#1050;&#1059;&#1056;-&#1052;&#1059;&#1056;\&#1050;&#1059;&#1056;%20&#1052;&#1059;&#1056;-2017%20&#1085;&#1072;%2014.09.2016.xlsx"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Planr1\c\&#1052;&#1086;&#1080;%20&#1076;&#1086;&#1082;&#1091;&#1084;&#1077;&#1085;&#1090;&#1099;\&#1040;&#1085;&#1072;&#1083;&#1080;&#1079;%20&#1079;&#1072;&#1082;&#1083;&#1072;&#1076;&#1086;&#1095;&#1085;&#1099;&#1093;%20&#1088;&#1072;&#1073;&#1086;&#1090;&#1050;&#1085;&#1080;&#1075;&#1072;1&#1040;&#1085;&#1072;&#1083;&#1080;&#1079;%20&#1079;&#1072;&#1082;&#1083;&#1072;&#1076;&#1086;&#1095;&#1085;&#1099;&#1093;%20&#1088;&#1072;&#1073;&#1086;&#1090;.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10.26.150.100\dkrem\Users\DinaraZha\Desktop\&#1055;&#1060;\2017\&#1048;&#1102;&#1083;&#1100;\&#1055;&#1060;%202017-&#1043;&#1055;&#1050;%20(10.07.2017)-%20&#1043;&#1055;&#1050;-%20&#1089;%20&#1087;&#1077;&#1088;&#1077;&#1085;&#1086;&#1089;&#1086;&#1084;%20&#1085;&#1072;%202018.xlsx"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Plond1\&#1055;&#1083;&#1072;&#1090;&#1080;&#1085;&#1072;%202008\Documents%20and%20Settings\MarlenT\&#1052;&#1086;&#1080;%20&#1076;&#1086;&#1082;&#1091;&#1084;&#1077;&#1085;&#1090;&#1099;\&#1046;&#1086;&#1083;&#1072;&#1084;&#1072;&#1085;&#1086;&#1074;&#1086;&#1081;%20&#1043;.&#1041;\&#1084;&#1072;&#1088;&#1090;\&#1044;&#1080;&#1085;&#1072;&#1084;&#1080;&#1082;&#1072;%20&#1089;-&#1089;&#1090;&#1080;.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AES\Reporting\AES%20Eki\Financials\02.%20Kazakhmys%20Reporting%20package\03.%20Budget\Budget%202009-2010\DES\Capex%20&#1041;&#1072;&#1085;&#1082;%20%2004%2009%20&#1089;%20&#1087;&#1088;&#1086;&#1075;&#1085;&#1086;&#1079;&#1086;&#1084;%20&#1080;&#1089;&#1087;&#1088;.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10.26.150.100\dkrem\Users\TimurTu\AppData\Local\Microsoft\Windows\Temporary%20Internet%20Files\Content.Outlook\ETAAJMVV\&#1041;&#1102;&#1076;&#1078;&#1077;&#1090;&#1099;%20&#1087;&#1088;&#1086;&#1077;&#1082;&#1090;&#1085;&#1099;&#1093;%20&#1075;&#1088;&#1091;&#1087;&#1087;%20&#1085;&#1072;%202015&#1075;&#1086;&#1076;\&#1041;&#1102;&#1076;&#1078;&#1077;&#1090;%20&#1055;&#1043;%20&#1046;&#1086;&#1084;&#1072;&#1088;&#1090;-2%202015_2.xlsx"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10.26.150.100\dkrem\&#1051;&#1091;&#1085;&#1072;-&#1079;&#1072;&#1087;&#1080;&#1089;&#1082;&#1072;-&#1072;&#1088;&#1093;&#1080;&#1074;\TOM2\GRAFIC4.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Plan3\c\My%20Documents\&#1060;&#1072;&#1082;&#1090;&#1080;&#1095;&#1077;&#1089;&#1082;&#1072;&#1103;%20%201998&#1075;%20&#1089;&#1084;&#1077;&#1090;&#1072;%20&#1079;&#1072;&#1090;&#1088;&#1072;&#1090;%20&#1074;&#1089;&#1087;&#1086;&#1084;&#1086;&#1075;&#1072;&#1090;.&#1087;&#1088;-&#1074;&#107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10.26.150.100\dkrem\&#1053;&#1072;&#1090;&#1072;\Rodin_Alexey\&#1050;&#1091;&#1087;&#1086;&#1083;\04_05\&#1069;&#1082;&#1086;&#1085;&#1086;&#1084;&#1080;&#1082;&#1072;_4&#1074;&#1072;&#1088;.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Pokrov\ekonomist\Oleg\&#1055;&#1088;&#1086;&#1095;&#1077;&#1077;\&#1053;&#1077;&#1079;&#1072;&#1082;&#1086;&#1085;&#1095;&#1077;&#1085;&#1085;&#1086;&#1077;\&#1054;&#1083;&#1077;&#1075;\&#1040;&#1087;&#1089;&#1072;&#1082;&#1072;&#1085;\&#1059;&#1095;&#1072;&#1089;&#1090;&#1086;&#1082;.%20&#1050;&#1072;&#1088;&#1100;&#1077;&#1088;\&#1050;&#1072;&#1088;&#1100;&#1077;&#1088;%20&#1056;&#1058;-6\&#1056;&#1072;&#1089;&#1095;&#1077;&#1090;&#1099;%20&#1087;&#1086;%20&#1082;&#1072;&#1088;&#1100;&#1077;&#1088;&#1091;%20&#1056;&#1058;-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GKA%20Files\Puerto%20Rico\Fina"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10.26.150.100\dkrem\Users\zhibekash\Desktop\&#1054;&#1087;&#1083;&#1072;&#1090;&#1099;%202019%20%20&#1075;\&#1054;&#1055;&#1051;&#1040;&#1058;&#1067;\&#1048;&#1055;_&#1086;&#1090;&#1095;&#1077;&#1090;%20(&#1087;&#1083;&#1072;&#1085;,&#1087;&#1088;&#1086;&#1075;&#1085;&#1086;&#1079;,&#1092;&#1072;&#1082;&#1090;)_2019_05_28.05.19.xlsx"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Plan_2\my%20documents\&#1040;&#1085;&#1072;&#1083;&#1080;&#1079;%20&#1089;&#1077;&#1073;&#1077;&#1089;&#1090;&#1086;&#1080;&#1084;&#1086;&#1089;&#1090;&#1080;.xls" TargetMode="External"/></Relationships>
</file>

<file path=xl/externalLinks/_rels/externalLink152.xml.rels><?xml version="1.0" encoding="UTF-8" standalone="yes"?>
<Relationships xmlns="http://schemas.openxmlformats.org/package/2006/relationships"><Relationship Id="rId1" Type="http://schemas.microsoft.com/office/2006/relationships/xlExternalLinkPath/xlPathMissing" Target="&#1084;&#1072;&#1088;&#1090;%20&#1076;&#1077;&#1090;&#1072;&#1083;&#1100;&#1085;&#1086;"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Applicationsrv\&#1087;&#1088;&#1086;&#1080;&#1079;&#1074;&#1086;&#1076;&#1089;&#1090;&#1074;&#1086;\Documents%20and%20Settings\Asel\&#1052;&#1086;&#1080;%20&#1076;&#1086;&#1082;&#1091;&#1084;&#1077;&#1085;&#1090;&#1099;\&#1092;&#1080;&#1085;&#1072;&#1089;&#1099;\&#1054;&#1090;&#1095;&#1077;&#1090;%202006\&#1053;&#1086;&#1103;&#1073;&#1088;&#1100;2006\&#1052;&#1072;&#1088;&#1090;2006\&#1054;&#1090;&#1095;&#1077;&#1090;%20&#1090;&#1077;&#1082;%20&#1092;&#1077;&#1074;&#1088;&#1072;&#1083;&#1100;0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KZWKHASENOVGA\aws\Documents%20and%20Settings\saurambayeva\My%20Documents\Clients\kto\Asel\TO%20Do\USER\MANAT\CREDITY\REGION\ARHIV\OBL_CRED_30-06-97.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Applicationsrv\&#1087;&#1088;&#1086;&#1080;&#1079;&#1074;&#1086;&#1076;&#1089;&#1090;&#1074;&#1086;\Documents%20and%20Settings\Bekker\&#1056;&#1072;&#1073;&#1086;&#1095;&#1080;&#1081;%20&#1089;&#1090;&#1086;&#1083;\&#1054;&#1090;&#1095;&#1077;&#1090;%202007\&#1057;&#1077;&#1085;&#1090;&#1103;&#1073;&#1088;&#1100;2007\&#1041;&#1072;&#1085;&#1082;%20&#1089;&#1077;&#1085;&#1090;&#1103;&#1073;&#1088;&#1100;%2007.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10.26.150.100\dkrem\Post\Docum-03\Plan\&#1087;&#1083;&#1072;&#1085;&#1099;%20&#1088;.&#1077;..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10.26.150.100\dkrem\Users\BeibitO\AppData\Local\Microsoft\Windows\Temporary%20Internet%20Files\Content.Outlook\UNG0WMBB\&#1041;&#1102;&#1076;&#1078;&#1077;&#1090;&#1099;%20&#1087;&#1088;&#1086;&#1077;&#1082;&#1090;&#1085;&#1099;&#1093;%20&#1075;&#1088;&#1091;&#1087;&#1087;%20&#1085;&#1072;%202015&#1075;&#1086;&#1076;\&#1041;&#1102;&#1076;&#1078;&#1077;&#1090;%20&#1055;&#1043;%20&#1046;&#1086;&#1084;&#1072;&#1088;&#1090;-2%202015_2.xlsx"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Users/ZhanarB/Desktop/&#1048;&#1085;&#1074;&#1077;&#1089;&#1090;&#1080;&#1094;&#1080;&#1080;/&#1048;&#1055;%202025&#1075;/&#1055;&#1051;&#1040;&#1053;/&#1055;&#1083;&#1072;&#1085;%206+6/&#1050;&#1052;&#1044;%20&#1040;&#1060;&#1050;%202025&#1075;%20_%20&#1087;&#1083;&#1072;&#1085;%20&#1087;&#1086;%20&#1080;&#1087;%206+6%20%2004.07.25.xlsx"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Users/ZhanarB/Desktop/&#1048;&#1055;_2025&#1075;%20&#1089;%20&#1091;&#1095;&#1077;&#1090;&#1086;&#1084;%20&#1087;&#1077;&#1088;&#1077;&#1085;&#1086;&#1089;&#1072;%20&#1085;&#1072;%202026&#1075;/&#1051;&#1080;&#1084;&#1080;&#1090;%202025&#1075;%2025%20(5)%20&#1086;&#1090;%20&#1090;&#1072;&#1088;&#1080;&#1092;&#1085;.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KZWALMKUSEMBAS\aws\Documents%20and%20Settings\Saken.Madeyev\Desktop\Cost%20of%20produc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PROJECT\Makmal_Und\Texnol_Mk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alcolmh\projects\My%20Documents\MAHOPE\7460BQ.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GKA%20Files\Greg%20Adams\LosM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DOCUME~1\DROTSA~1.000\LOCA"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26.150.100\dkrem\&#1053;&#1086;&#1074;&#1072;&#1103;%20&#1087;&#1072;&#1087;&#1082;&#1072;\Documents%20and%20Settings\wajiha.kiani\Local%20Settings\Temporary%20Internet%20Files\Content.Outlook\JE8MDGNF\Regina%20WoottonProgram%20Files\AspenTech\Aspen%20Icarus%202006\Data\Reporter\Templates\ProjectTemplate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c0f573\&#1054;&#1073;&#1097;&#1072;&#1103;%20&#1087;&#1072;&#1087;&#1082;&#1072;\&#1052;&#1048;&#1053;&#1058;\&#1050;&#1086;&#1088;&#1088;&#1077;&#1082;&#1090;&#1080;&#1088;&#1086;&#1074;&#1082;&#1072;%20&#1074;%20&#1052;&#1048;&#1053;&#1058;%20&#1080;&#1102;&#1083;&#1100;%202013\Users\user\AppData\Roaming\Microsoft\Excel\&#1058;&#1072;&#1085;&#1103;\&#1048;&#1055;%202013%20&#1075;&#1086;&#1076;\WINDOWS\Temp\Rar$DI00.266\q1\For%20Hyperion\Q1%20Forecast%202010%20to%20Hyperio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WINDOWS\DESKTOP\Boston\model\O&amp;M11209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p-dl380\&#1092;&#1080;&#1085;&#1072;&#1085;&#1089;&#1086;&#1074;&#1099;&#1077;%20&#1072;&#1085;&#1072;&#1083;&#1080;&#1090;&#1080;&#1082;&#1080;\BUDGET\Budget%202009-2010\Eki_Budget_2009_2010v20%20at%2015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AES\Reporting\AES%20Eki\Financials\02.%20Kazakhmys%20Reporting%20package\03.%20Budget\Budget%202009-2010\DES\Eki_Budget_2010-2011v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omerset_main\sys2\PROGRAM%20FILES\FIRSTCLASS\Download\Fixed%20O&amp;M%20Budge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26.150.100\dkrem\Users\marinak\Desktop\&#1048;&#1055;%202016\Documents%20and%20Settings\zhazhu\&#1052;&#1086;&#1080;%20&#1076;&#1086;&#1082;&#1091;&#1084;&#1077;&#1085;&#1090;&#1099;\Reports%20%20from%20Zhandos\For%20Zhanara\CDC%20budget%202010\Budget%20as%20approved_short%20version\HRF_budget_29.04.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entium800\D\Finanzas\Budget2002\HRJ\Budget%20Juramento%202002%20version%2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26.150.100\dkrem\Users\TimurTu\AppData\Local\Microsoft\Windows\Temporary%20Internet%20Files\Content.Outlook\ETAAJMVV\&#1086;&#1090;%20&#1046;&#1077;&#1085;&#1080;&#1089;&#1072;\&#1041;&#1102;&#1076;&#1078;&#1077;&#1090;_%20SMART_&#1053;&#1091;&#1088;&#1082;&#1072;&#1079;&#1075;&#1072;&#1085;_2015_V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AZSRV501\Users\Talgat.Tursumbekov\My%20Documents\My%20working%20files\from%20Madina\Reports\MFR\MFR%20August%202007\Financials\B1%20GRP_07.08%20Consolidation_v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5\Post\Documents%20and%20Settings\denisb\&#1052;&#1086;&#1080;%20&#1076;&#1086;&#1082;&#1091;&#1084;&#1077;&#1085;&#1090;&#1099;\&#1090;&#1077;&#1082;&#1091;&#1097;&#1080;&#1077;\Docum-06\&#1041;&#1102;&#1076;&#1078;&#1077;&#1090;-&#1077;%20&#1085;&#1072;%202007%20&#1075;\Docum-06\Plan\&#1087;&#1088;&#1086;&#1077;&#1082;&#1090;%20&#1087;&#1083;&#1072;&#1085;&#1072;\Documents%20and%20Settings\almata.KAZAKHMYS\&#1052;&#1086;&#1080;%20&#1076;&#1086;&#1082;&#1091;&#1084;&#1077;&#1085;&#1090;&#1099;\Docum-03\Plan\&#1087;&#1083;&#1072;&#1085;&#1099;%20&#1088;.&#107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ZWLOBKOVA\aws\Documents%20and%20Settings\TeilyanovaB\My%20Documents\Clients\Bogatyr%20Access%20Komir\Sample%20size_BAK.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Intell-7502\elena\WINNT\Profiles\olgabuh\Personal\Altai%20Power\finance\consoliations\1999\06%20June%201999\&#1052;&#1086;&#1080;%20&#1076;&#1086;&#1082;&#1091;&#1084;&#1077;&#1085;&#1090;&#1099;\Altai%20Power\finance\consoliations\report%2010%2098\sumfourthqalta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1055;&#1083;&#1072;&#1085;%20&#1088;&#1072;&#1079;&#1074;&#1080;&#1090;&#1080;&#1103;%202004\2003-&#1044;&#1086;&#1087;&#1086;&#1083;&#1085;&#1077;&#1085;&#1080;&#1077;%20&#1082;%20&#1075;&#1086;&#1088;&#1085;-&#1090;&#1088;&#1072;&#1089;&#1087;.%20&#1095;&#1072;&#1089;&#1090;&#1080;\&#1047;&#1072;&#1087;&#1080;&#1089;&#1082;&#1072;\&#1056;&#1072;&#1079;&#1091;&#1073;&#1086;&#1078;%20&#1073;&#1086;&#1075;&#1072;&#1090;&#1086;&#1081;%20&#1073;&#1077;&#1076;&#1085;&#1099;&#1084;&#108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Pineda\Financing\Financial"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TEMP\PROJECT\Makmal_Und\Texnol_Mk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NDS\.EFES_KARAGANDA_SYS.ESY\EFES\FAL\BISHKEK\USD\FAAL6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AES\Reporting\AES%20Eki\Financials\02.%20Kazakhmys%20Reporting%20package\03.%20Budget\Budget%202009-2010\DES\Eki_Budget_2009_2010v20%20at%20150%20v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shb011f01pr\tim.mcnamara\Tim%20McNamara\Embedded%20Valuations\Kazakstan\&#8204;Final%20Versions%20of%20Calculations\CTSN%20Optio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WINDOWS\&#1056;&#1072;&#1073;&#1086;&#1095;&#1080;&#1081;%20&#1089;&#1090;&#1086;&#1083;\Updat"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N:\01_AES\02_Reporting\2005%20Year\02%20February\03_VA\02_Budget%20Variance\01_out\BudVar%20_02_05_Sogra%20CH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Documents%20and%20Settings\EBe"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AES\Reporting\AES%20Eki\Financials\Comshare\2008\05%20May%2008\Conv%20File\Eki%20Conv%20May%2008%20DT%20TI%20INTERRAO.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Timur\From_NBL_Corekt\&#1053;&#1072;&#1090;&#1072;\Rodin_Alexey\&#1050;&#1091;&#1087;&#1086;&#1083;\2006\&#1080;&#1089;&#1093;&#1086;&#1076;&#1085;&#1099;&#1077;%20&#1076;&#1072;&#1085;&#1085;&#1099;&#1077;\Kupol%202009%20Prod%20R2_NBL.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WINDOWS\TEMP\Rar$DI00.519\&#1056;&#1072;&#1089;&#1093;&#1086;&#1076;&#1099;%20_%20&#1103;&#1085;&#1074;%202005&#1075;.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1050;&#1091;&#1087;&#1086;&#1083;\&#1101;&#1082;&#1086;&#1085;&#1086;&#1084;&#1080;&#1082;&#1072;_23102006\Kupol%20LOM%20R2_NB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Projects\Paulsens\18%20Study%20Optimisation%20Reports\18.05%20-%20POR%20REV%201\Chapter%2004%20Mining%20-%20CD%20&amp;%20AD%20&amp;%20IC\Rev%201%20LOP%20Mining%20Model%201306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PROGRAM%20FILES\FIRSTCLASS\D"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cg-rodrigo\overseas\OVERSEAS\OVERSEAS2000\Overseas%20I\Demonstrativos\CREMA-PROVIS&#211;RIO\Bonu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Projects\Paulsens\07%20Mining\07.06%20-%20Tender%20Document\Tender%20Evaluation\Tender%20Evalution\By%20Contractor\Macmahons\OM_Large%20Pit%20Schedule_05CO_BFP_TenderEval_Mac.xls"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FINANAL"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Intell-7502\elena\Documents%20and%20Settings\Mike.AES-1\My%20Documents\Eki%20Finance\Financials\Actual%20vs%20Prior%20Year\2006\Eki%20Variance%20Template%202006%20IS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enson\Accounting\Documents%20and%20Settings\tdarnall\Desktop\Budget\2003%20Budget%20Templates\Silk%20Road\Alta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10.26.150.100\dkrem\&#1053;&#1086;&#1074;&#1072;&#1103;%20&#1087;&#1072;&#1087;&#1082;&#1072;\Documents%20and%20Settings\Regina.Wootton\Local%20Settings\Temporary%20Internet%20Files\OLK82\Def-Feasibility\Major%20Mechanical%20Equipment%20Lis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kc0f573\&#1054;&#1073;&#1097;&#1072;&#1103;%20&#1087;&#1072;&#1087;&#1082;&#1072;\&#1052;&#1048;&#1053;&#1058;\&#1050;&#1086;&#1088;&#1088;&#1077;&#1082;&#1090;&#1080;&#1088;&#1086;&#1074;&#1082;&#1072;%20&#1074;%20&#1052;&#1048;&#1053;&#1058;%20&#1080;&#1102;&#1083;&#1100;%202013\Users\user\AppData\Roaming\Microsoft\Excel\&#1058;&#1072;&#1085;&#1103;\&#1048;&#1055;%202013%20&#1075;&#1086;&#1076;\&#1048;&#1055;%202013%20&#1075;&#1086;&#1076;\&#1076;&#1083;&#1103;%20&#1058;&#1086;&#1087;&#1072;&#1088;&#1072;\&#1044;&#1086;&#1082;&#1091;&#1084;&#1077;&#1085;&#1090;&#1099;%20&#1087;&#1086;%20&#1048;&#1055;%202012\&#1050;&#1072;&#1087;&#1082;&#1085;&#1080;&#1075;&#1072;%20&#8470;12\01.KGRES_Modernization.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Documents\Microsoft%20User%20D"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ining2\&#1082;&#1086;&#1087;&#1080;&#1103;%20&#1089;%20&#1089;&#1077;&#1088;&#1074;&#1077;&#1088;&#1072;%204_04_05\&#1053;&#1072;&#1090;&#1072;\Rodin_Alexey\&#1055;&#1080;&#1086;&#1085;&#1077;&#1088;\&#1055;&#1077;&#1088;&#1077;&#1074;&#1086;&#1079;&#1082;&#107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erver\e\&#1053;&#1072;&#1090;&#1072;\Rodin_Alexey\&#1055;&#1080;&#1086;&#1085;&#1077;&#1088;\&#1080;&#1089;&#1093;&#1086;&#1076;&#1085;&#1099;&#1077;%20&#1076;&#1072;&#1085;&#1085;&#1099;&#1077;%2012%2011%2003\&#1043;&#1086;&#1088;&#1085;&#1099;&#1077;%20&#1088;&#1072;&#1073;&#1086;&#1090;&#1099;%202004%20&#1055;&#1080;&#1086;&#1085;&#1077;&#1088;%20&#1074;&#1072;&#108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Contratos\&#205;ndice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Fcic\Download\Report%20AES%20A"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ERVER\Data\Ian%20Goldberg\dads%20loan..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Mining2\&#1082;&#1086;&#1087;&#1080;&#1103;%20&#1089;%20&#1089;&#1077;&#1088;&#1074;&#1077;&#1088;&#1072;%204_04_05\&#1053;&#1072;&#1090;&#1072;\Rodin_Alexey\&#1050;&#1091;&#1087;&#1086;&#1083;\04_05\&#1069;&#1082;&#1086;&#1085;&#1086;&#1084;&#1080;&#1082;&#1072;_4&#1074;&#1072;&#1088;.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Meus%20Documentos\Tiete\Empr"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review%201999.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Servernbl\E\&#1053;&#1072;&#1090;&#1072;\Rodin_Alexey\Stat\ONO.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bmsrv02\company\Projects\0207%20Goldbelt\Estimates%20and%20Financials\Capital%20Cost%20Options\Dry%20Tailings%20Stacker%20estimate%20.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KAZSRV501\Users\Documents%20and%20Settings\user\&#1052;&#1086;&#1080;%20&#1076;&#1086;&#1082;&#1091;&#1084;&#1077;&#1085;&#1090;&#1099;\01_Group\01_Consolidated%20FS's\02_Trial%20balances_2006\12_2006_12_TB%20and%20FS\02_Data%20files\FSs\2007%2002%2028\B1%20GRP_06.12%20Consolidation_MASTER.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10.26.150.100\dkrem\Documents%20and%20Settings\GalinaBelousova\&#1056;&#1072;&#1073;&#1086;&#1095;&#1080;&#1081;%20&#1089;&#1090;&#1086;&#1083;\&#1088;&#1072;&#1073;&#1086;&#1090;&#1072;\&#1064;&#1090;&#1072;&#1090;&#1085;&#1086;&#1077;%20&#1088;&#1072;&#1089;&#1087;&#1080;&#1089;&#1072;&#1085;&#1080;&#1077;%20&#1052;&#1061;&#1050;%20%20&#1084;&#1072;&#1081;%202012&#1075;(&#1089;%20&#1085;&#1086;&#1074;%20&#1090;&#1072;&#1088;&#1080;&#1092;&#1072;&#1084;&#108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sel\budget\FCWIN\Download\All%20Accounts\e-mail\REPSRjan.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10.26.150.100\dkrem\&#1053;&#1086;&#1074;&#1072;&#1103;%20&#1087;&#1072;&#1087;&#1082;&#1072;\Equipment%20Summary%20Master%202006.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kazsrv501\everyone$\Documents%20and%20Settings\scott.quirke\Local%20Settings\Temporary%20Internet%20Files\OLK74\EG\KZGOLD_MOR_Sep_2008.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GKA%20Files\El%20Salvador\Fina"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Redoak\aes%20red%20oak\Red%20Oak%20Main%20Files\Model\AESBASECASE_April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imur\From_NBL_Corekt\5Z_Vag\Work_otd\Soloto\&#1050;&#1091;&#1087;&#1086;&#1083;\2007\&#1050;&#1091;&#1087;&#1086;&#1083;_&#1058;&#1069;&#1054;_&#1082;&#1086;&#1085;&#1076;&#1080;&#1094;&#1080;&#1081;_2006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1052;&#1086;&#1080;%20&#1076;&#1086;&#1082;&#1091;&#1084;&#1077;&#1085;&#1090;&#1099;\&#1052;&#1086;&#1080;%20&#1076;&#1086;&#1082;&#1091;&#1084;&#1077;&#1085;&#1090;&#1099;%202000\&#1090;&#1072;&#1088;&#1072;%202000.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M:\&#1050;&#1091;&#1087;&#1086;&#1083;\&#1101;&#1082;&#1086;&#1085;&#1086;&#1084;&#1080;&#1082;&#1072;_23102006\Kupol%20LOM%20R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Technolog2\E\Mining\&#1050;&#1086;&#1088;&#1086;&#1083;&#1077;&#1074;\28%20&#1040;&#1084;&#1091;&#1088;&#1089;&#1082;&#1072;&#1103;\&#1055;&#1086;&#1082;&#1088;&#1086;&#1074;&#1089;&#1082;&#1080;&#1081;%20&#1088;&#1091;&#1076;&#1085;&#1080;&#1082;\&#1055;&#1080;&#1086;&#1085;&#1077;&#1088;\&#1044;&#1086;&#1075;&#1086;&#1074;&#1086;&#1088;%20&#1055;347_03\&#1058;&#1069;&#1054;%20&#1082;&#1086;&#1085;&#1076;&#1080;&#1094;&#1080;&#1081;\&#1055;&#1045;&#1063;&#1040;&#1058;&#1068;\&#1052;&#1086;&#1097;&#1085;&#1086;&#1089;&#1090;&#1100;_&#1082;&#1086;&#1090;&#1077;&#1083;&#1100;&#1085;&#1086;&#1081;_2.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My%20Documents\2000%20Budget\T"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K:\&#1056;&#1072;&#1089;&#1095;&#1077;&#1090;%20&#1074;&#1086;&#1083;&#1072;&#1090;&#1080;&#1083;&#1100;&#1085;&#1086;&#1089;&#1090;&#1080;%20&#1076;&#1086;&#1093;&#1086;&#1076;&#1086;&#1074;%20&#1087;&#1088;&#1080;%20&#1080;&#1079;&#1084;&#1077;&#1085;&#1077;&#1085;&#1080;&#1080;%20&#1094;&#1077;&#1085;.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Z:\Users\SauleBaib\Desktop\&#1087;&#1086;&#1103;&#1089;&#1085;&#1077;&#1085;&#1080;&#1103;%20&#1087;&#1086;%20&#1086;&#1090;&#1082;&#1083;.%20&#1079;&#1072;%20&#1072;&#1087;&#1088;&#1077;&#1083;&#1100;%20(&#1086;&#1087;&#1077;&#1088;.-&#1073;&#1091;&#1093;.).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sm\sys\Documents%20and%20Settings\MarlenT\&#1052;&#1086;&#1080;%20&#1076;&#1086;&#1082;&#1091;&#1084;&#1077;&#1085;&#1090;&#1099;\&#1046;&#1086;&#1083;&#1072;&#1084;&#1072;&#1085;&#1086;&#1074;&#1086;&#1081;%20&#1043;.&#1041;\&#1084;&#1072;&#1088;&#1090;\&#1044;&#1080;&#1085;&#1072;&#1084;&#1080;&#1082;&#1072;%20&#1089;-&#1089;&#1090;&#1080;.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Z:\&#1052;&#1086;&#1080;%20&#1076;&#1086;&#1082;&#1091;&#1084;&#1077;&#1085;&#1090;&#1099;\2006\&#1040;&#1091;&#1076;&#1080;&#1090;\&#1060;&#1086;&#1088;&#1084;&#1099;%20&#1076;&#1083;&#1103;%20&#1079;&#1072;&#1087;&#1086;&#1083;&#1085;\IFRS_Budget\5928_DocPack\IFRS_Budget\Forms\IFRS%20Budgeting%20model%202.33.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mail.oak.aes.com/TEMP/WINDOWS/Desktop/Proforma/Somprof111.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K:\Analysis\Projects\Tarong\Coal%20Plant\Assumptions\Mike%20Davis%20O&amp;M\tarongo&amp;m-r03c.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Z:\OTCHET2000\jule-september20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ZWARGINGAZINA\aws\Engagements\KazTransOil\KTO\Documents\KazTransOil\2001\KTO_Madina\Madina\FSL%20ALL\OTHER\KTO_WB_FSL_31.12.0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Z:\Documents%20and%20Settings\saurambayeva\My%20Documents\Clients\KAZOIL\Audit%201999-2002%20PIU\wp\&#1052;&#1086;&#1080;%20&#1076;&#1086;&#1082;&#1091;&#1084;&#1077;&#1085;&#1090;&#1099;\&#1060;&#1080;&#1085;&#1054;&#1090;\&#1060;&#1054;&#1048;-&#1057;&#1077;&#1085;25.1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pplicationsrv\&#1087;&#1088;&#1086;&#1080;&#1079;&#1074;&#1086;&#1076;&#1089;&#1090;&#1074;&#1086;\Documents%20and%20Settings\Bekker\&#1056;&#1072;&#1073;&#1086;&#1095;&#1080;&#1081;%20&#1089;&#1090;&#1086;&#1083;\&#1086;&#1090;&#1095;&#1077;&#1090;&#1099;\2008\&#1044;&#1077;&#1082;&#1072;&#1073;&#1088;&#1100;%2008\&#1041;&#1072;&#1085;&#1082;%20&#1076;&#1077;&#1082;&#1072;&#1073;&#1088;&#1100;%2008%20capex.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Server\E\&#1053;&#1072;&#1090;&#1072;\Rodin_Alexey\&#1055;&#1080;&#1086;&#1085;&#1077;&#1088;\&#1055;&#1077;&#1088;&#1077;&#1074;&#1086;&#1079;&#1082;&#107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Timur\From_NBL_Corekt\5Z_Vag\Work_otd\Golts\&#1056;&#1072;&#1089;&#1095;&#1077;&#1090;&#1099;%20&#1087;&#1086;%20&#1075;&#1086;&#1088;&#1077;%20(&#1085;&#1072;%20&#1073;&#1072;&#1079;&#1077;%20&#1055;&#1086;&#1082;&#1088;&#1086;&#1074;&#1082;&#108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Timur\From_NBL_Corekt\Documents%20and%20Settings\user\&#1052;&#1086;&#1080;%20&#1076;&#1086;&#1082;&#1091;&#1084;&#1077;&#1085;&#1090;&#1099;\Rodin_Alexey\Stat\ONO.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erver\E\&#1053;&#1072;&#1090;&#1072;\Rodin_Alexey\&#1050;&#1083;&#1102;&#1095;&#1077;&#1074;&#1089;&#1082;&#1086;&#1077;\9062004\&#1101;&#1090;&#1072;&#1087;2_&#1089;_&#1092;&#1086;&#1088;&#108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10.26.150.100\dkrem\&#1082;&#1091;&#1087;&#1086;&#1083;\&#1080;&#1089;&#1093;&#1086;&#1076;&#1085;&#1099;&#1077;%20&#1076;&#1072;&#1085;&#1085;&#1099;&#1077;\Kupol%202009%20Prod%20R2_NBL.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KAZSRV501\Users\Documents%20and%20Settings\user\&#1052;&#1086;&#1080;%20&#1076;&#1086;&#1082;&#1091;&#1084;&#1077;&#1085;&#1090;&#1099;\01_Group\01_Consolidated%20FS's\02_Trial%20balances_2006\12_2006_12_TB%20and%20FS\01_Reporting%20master\B1%20GRP_06%2012%20Consolidation_MASTER.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kazsrv501\everyone$\Documents%20and%20Settings\user\My%20Documents\Reporting%20package%202008\Jun_08\B1%20EGI_06.08%20Reporting%20package_v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10.26.150.100\dkrem\&#1053;&#1086;&#1074;&#1072;&#1103;%20&#1087;&#1072;&#1087;&#1082;&#1072;\Documents%20and%20Settings\wajiha.kiani\Local%20Settings\Temporary%20Internet%20Files\Content.Outlook\JE8MDGNF\Regina%20WoottonFourth%20Train%20Project\Risk\Train%204%20Risk%20Analysis%20Dec05\Trn4%20Risk%20model%20-%2011-30-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1053;&#1086;&#1074;&#1072;&#1103;%20&#1087;&#1072;&#1087;&#1082;&#1072;\Documents%20and%20Settings\wajiha.kiani\Local%20Settings\Temporary%20Internet%20Files\Content.Outlook\JE8MDGNF\Regina%20WoottonEstimating\Estimate\2007%20Projects\180504%20Conoco%20Whitegate\1004%20-%20Sulphuric%20Acid\FEL1\Estimate.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M:\Documents%20and%20Settings\C.%20Travis%20Naugle\My%20Documents\BEMA\Kupol\Econ\Feasibility\JuliettaLOMBudgetV08-19-00.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M:\Documents%20and%20Settings\C.%20Travis%20Naugle\My%20Documents\BEMA\Kupol\Econ\Feasibility\FEA%20Model-R3.4-comment%20w%20cont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Documents%20and%20Settings\C.%20Travis%20Naugle\My%20Documents\BEMA\Kupol\Econ\Feasibility\JuliettaPreProdFcst_26-Apr-0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r001\C\&#1052;&#1086;&#1080;%20&#1076;&#1086;&#1082;&#1091;&#1084;&#1077;&#1085;&#1090;&#1099;\&#1058;&#1072;&#1073;&#1083;&#1080;&#1094;&#1099;%202001-2004&#1075;\&#1040;&#1085;&#1072;&#1083;&#1080;&#1079;%20&#1079;&#1072;&#1082;&#1083;&#1072;&#1076;&#1086;&#1095;&#1085;&#1099;&#1093;%20&#1088;&#1072;&#1073;&#1086;&#1090;&#1050;&#1085;&#1080;&#1075;&#1072;1&#1040;&#1085;&#1072;&#1083;&#1080;&#1079;%20&#1079;&#1072;&#1082;&#1083;&#1072;&#1076;&#1086;&#1095;&#1085;&#1099;&#1093;%20&#1088;&#1072;&#1073;&#1086;&#1090;.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M:\Documents%20and%20Settings\C.%20Travis%20Naugle\My%20Documents\BEMA\Kupol\Econ\Feasibility\JuliettaPreProdBudget%20-%20EFC%20Final(V-Jan-02-200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WINDOWS\TEMP\VentasBDD.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Server\E\Rodin_Alexey\Stat\ONO.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Asel\BUDGET\Documents%20and%20Settings\Mike.AES-1\My%20Documents\Eki%20Finance\Financials\Comshare\2006\08%20Aug%2006\Eki%20Conv%20file%20Aug%2006.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10.26.150.100\dkrem\&#1053;&#1086;&#1074;&#1072;&#1103;%20&#1087;&#1072;&#1087;&#1082;&#1072;\Documents%20and%20Settings\wajiha.kiani\Local%20Settings\Temporary%20Internet%20Files\Content.Outlook\JE8MDGNF\Regina%20WoottonDevelopment\Factored%20-%20Summary%20bp%20SYSTEM%20rev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Server\E\&#1053;&#1072;&#1090;&#1072;\Rodin_Alexey\&#1042;&#1077;&#1089;&#1105;&#1083;&#1099;&#1081;\Zif\&#1069;&#1082;&#1086;&#1085;&#1086;&#1084;&#1080;&#1082;&#1072;_&#1047;&#1048;&#1060;_&#1056;&#1086;&#1076;&#1080;&#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Cashflow Forecast Port"/>
      <sheetName val="ENERGIA_02"/>
      <sheetName val="Balanco Patrimonial - PASSIVO"/>
      <sheetName val="#REF"/>
      <sheetName val="Financial"/>
      <sheetName val="contse98"/>
      <sheetName val="Income Statment"/>
      <sheetName val="Balanco Patrimonial - ATIVO"/>
      <sheetName val="DESPESAS 2002_BÁSICO"/>
      <sheetName val="Teste"/>
      <sheetName val="eco"/>
      <sheetName val="Assumptions"/>
      <sheetName val="Receita IRT"/>
      <sheetName val="Sul Summary_ Arlington"/>
      <sheetName val="BRGAAP "/>
      <sheetName val="financ"/>
      <sheetName val="CASH FLOW"/>
      <sheetName val="Debt"/>
      <sheetName val="Imobilizado corrigido pelo IGPM"/>
      <sheetName val="Scenario"/>
      <sheetName val="Дефл"/>
      <sheetName val="Temporary Internet"/>
      <sheetName val="потребители ээ"/>
      <sheetName val="потребители -2017"/>
      <sheetName val="потребители тэ"/>
      <sheetName val="Лист1"/>
      <sheetName val="Лист5 (2)"/>
      <sheetName val="ГРЭС"/>
      <sheetName val="ЖТЭЦ"/>
      <sheetName val="БТЭЦ"/>
      <sheetName val="Налоги"/>
      <sheetName val="ТМЦ"/>
      <sheetName val="СМР"/>
      <sheetName val="2017"/>
      <sheetName val="ДП 2017-ОПЕР 2016"/>
      <sheetName val="ФЭД 2017 по месяцам"/>
      <sheetName val="Справочник причин"/>
      <sheetName val="ао"/>
      <sheetName val="форма для анализа"/>
      <sheetName val="статусы"/>
      <sheetName val="СВОД"/>
      <sheetName val="Параметры"/>
      <sheetName val="Шаблон статусов"/>
      <sheetName val="Список статусов"/>
      <sheetName val="План-график отработанного масла"/>
      <sheetName val="ТМЦ (Н-НЛ)"/>
      <sheetName val="Лист5"/>
      <sheetName val="Цех"/>
      <sheetName val="СПРАВОЧНИКИ new"/>
      <sheetName val="Лист3"/>
      <sheetName val="Title"/>
      <sheetName val="2П_ДЗО"/>
      <sheetName val="2П_1"/>
      <sheetName val="2П_check"/>
      <sheetName val="2П_%"/>
      <sheetName val="анализ статей баланса"/>
      <sheetName val="анализ оборотного капитала"/>
      <sheetName val="3П_ДЗО"/>
      <sheetName val="3П_1"/>
      <sheetName val="3П_check"/>
      <sheetName val="2БК_ДЗО"/>
      <sheetName val="2БК_1"/>
      <sheetName val="2БК_check"/>
      <sheetName val="2БК_анализ"/>
      <sheetName val="3БК_ДЗО "/>
      <sheetName val="3БО ДЗО"/>
      <sheetName val="3БО_динамика"/>
      <sheetName val="ROACE"/>
      <sheetName val="список вложения"/>
      <sheetName val="данет"/>
      <sheetName val="Лист2"/>
      <sheetName val="P&amp;L"/>
      <sheetName val="Лист"/>
      <sheetName val="FX rates"/>
      <sheetName val="Calc"/>
      <sheetName val="GoEight"/>
      <sheetName val="GrFour"/>
      <sheetName val="MOne"/>
      <sheetName val="MTwo"/>
      <sheetName val="KOne"/>
      <sheetName val="GoSeven"/>
      <sheetName val="GrThree"/>
      <sheetName val="HTwo"/>
      <sheetName val="JOne"/>
      <sheetName val="JTwo"/>
      <sheetName val="H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C_Worksheet"/>
      <sheetName val="Front"/>
      <sheetName val="Contents"/>
      <sheetName val="Mass_Balance"/>
      <sheetName val="Equip"/>
      <sheetName val="Consumables"/>
      <sheetName val="Piping_List"/>
      <sheetName val="Valve_List"/>
      <sheetName val="P&amp;L CCI Detail"/>
      <sheetName val="Cash CCI Detail"/>
      <sheetName val="KONSOLID"/>
      <sheetName val="TDC COA Sumry"/>
      <sheetName val="COA Sumry by Area"/>
      <sheetName val="COA Sumry by Contr"/>
      <sheetName val="COA Sumry by RG"/>
      <sheetName val="TDC COA Grp Sumry"/>
      <sheetName val="TDC Item Dets_Full"/>
      <sheetName val="TDC Item Dets_IPM_Full"/>
      <sheetName val="TDC Item Dets"/>
      <sheetName val="TDC Item Sumry"/>
      <sheetName val="TDC Key Qty Sumry"/>
      <sheetName val="List _ Components"/>
      <sheetName val="List _ Equipment"/>
      <sheetName val="Project Metrics"/>
      <sheetName val="COA Sumry _ Std Imp"/>
      <sheetName val="Contr TDC _ Std Imp"/>
      <sheetName val="Item Sumry _ Std Imp"/>
      <sheetName val="Proj TIC _ Std Imp"/>
      <sheetName val="Unit Costs _ Std Imp"/>
      <sheetName val="Unit MH _ Std Imp"/>
      <sheetName val="FX rates"/>
      <sheetName val="sch03"/>
      <sheetName val="sch08"/>
      <sheetName val="sch06"/>
      <sheetName val="sch02"/>
      <sheetName val="Mining Schedule"/>
    </sheetNames>
    <sheetDataSet>
      <sheetData sheetId="0" refreshError="1">
        <row r="45">
          <cell r="E45">
            <v>22.222222222222221</v>
          </cell>
        </row>
        <row r="47">
          <cell r="E47">
            <v>1.1111111111111112</v>
          </cell>
        </row>
        <row r="65">
          <cell r="E65">
            <v>18.518518518518519</v>
          </cell>
        </row>
        <row r="66">
          <cell r="E66">
            <v>2.5</v>
          </cell>
        </row>
        <row r="69">
          <cell r="E69">
            <v>15</v>
          </cell>
        </row>
        <row r="102">
          <cell r="E102">
            <v>45</v>
          </cell>
        </row>
        <row r="104">
          <cell r="E104">
            <v>18.518518518518519</v>
          </cell>
        </row>
        <row r="118">
          <cell r="E118">
            <v>1.4</v>
          </cell>
        </row>
        <row r="119">
          <cell r="E119">
            <v>1.1000000000000001</v>
          </cell>
        </row>
        <row r="136">
          <cell r="E136">
            <v>15</v>
          </cell>
        </row>
        <row r="175">
          <cell r="E175">
            <v>70</v>
          </cell>
        </row>
        <row r="221">
          <cell r="H221">
            <v>91</v>
          </cell>
        </row>
        <row r="284">
          <cell r="C284">
            <v>15.555555555555555</v>
          </cell>
        </row>
        <row r="417">
          <cell r="G417">
            <v>14</v>
          </cell>
        </row>
        <row r="419">
          <cell r="E419">
            <v>0.05</v>
          </cell>
        </row>
        <row r="428">
          <cell r="G428">
            <v>46.296296296296298</v>
          </cell>
        </row>
        <row r="483">
          <cell r="F483">
            <v>24</v>
          </cell>
        </row>
        <row r="484">
          <cell r="F484">
            <v>10</v>
          </cell>
        </row>
        <row r="502">
          <cell r="F502">
            <v>1.3228106267362141</v>
          </cell>
        </row>
        <row r="551">
          <cell r="F551">
            <v>8.1</v>
          </cell>
        </row>
        <row r="719">
          <cell r="E719">
            <v>0.50876190155655598</v>
          </cell>
        </row>
        <row r="722">
          <cell r="D722">
            <v>30</v>
          </cell>
        </row>
      </sheetData>
      <sheetData sheetId="1">
        <row r="45">
          <cell r="E45">
            <v>22.222222222222221</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1"/>
      <sheetName val="2_9"/>
      <sheetName val="3"/>
      <sheetName val="3а"/>
      <sheetName val="3_1"/>
      <sheetName val="4"/>
      <sheetName val="4а"/>
      <sheetName val="4_1"/>
      <sheetName val="4_2"/>
      <sheetName val="4_3"/>
      <sheetName val="4_10"/>
      <sheetName val="6_1"/>
      <sheetName val="6_3"/>
      <sheetName val="9"/>
      <sheetName val="9_1"/>
      <sheetName val="9_2"/>
      <sheetName val="9_1 нов"/>
      <sheetName val="9_2 нов"/>
      <sheetName val="расчет НПФ"/>
      <sheetName val="расчет СН"/>
      <sheetName val="расчет соцстрах"/>
      <sheetName val="расчет ИПН"/>
      <sheetName val="11_4"/>
      <sheetName val="13"/>
      <sheetName val="1_2"/>
      <sheetName val="2_1"/>
      <sheetName val="2_2"/>
      <sheetName val="2_3"/>
      <sheetName val="2_4"/>
      <sheetName val="2_5"/>
      <sheetName val="2_6"/>
      <sheetName val="2_7"/>
      <sheetName val="2_8"/>
      <sheetName val="3б"/>
      <sheetName val="3_2"/>
      <sheetName val="3_7"/>
      <sheetName val="4_4"/>
      <sheetName val="4_6"/>
      <sheetName val="4_6а"/>
      <sheetName val="4_7"/>
      <sheetName val="4_9"/>
      <sheetName val="4_12"/>
      <sheetName val="4_13"/>
      <sheetName val="5_1"/>
      <sheetName val="5_1а"/>
      <sheetName val="5_1б"/>
      <sheetName val="6_2"/>
      <sheetName val="9 а"/>
      <sheetName val="10"/>
      <sheetName val="10_1"/>
      <sheetName val="11"/>
      <sheetName val="11_2"/>
      <sheetName val="11_3"/>
      <sheetName val="11_4 а"/>
      <sheetName val="12"/>
      <sheetName val="12_1 "/>
      <sheetName val="12_2"/>
      <sheetName val="13_4 "/>
      <sheetName val="13_5"/>
      <sheetName val="19"/>
      <sheetName val="20"/>
      <sheetName val="Список документов"/>
      <sheetName val="Перечень связанных сторон"/>
      <sheetName val="Чувствительность"/>
      <sheetName val="Анализ закл. работ"/>
      <sheetName val="9_1_нов"/>
      <sheetName val="9_2_нов"/>
      <sheetName val="расчет_НПФ"/>
      <sheetName val="расчет_СН"/>
      <sheetName val="расчет_соцстрах"/>
      <sheetName val="расчет_ИПН"/>
      <sheetName val="9_а"/>
      <sheetName val="11_4_а"/>
      <sheetName val="12_1_"/>
      <sheetName val="13_4_"/>
      <sheetName val="Список_документов"/>
      <sheetName val="Перечень_связанных_сторон"/>
      <sheetName val="Статьи"/>
      <sheetName val="Inventory"/>
      <sheetName val="Общие начальные данные"/>
      <sheetName val="Currency _ Location Sheet "/>
      <sheetName val="Калькуляция"/>
      <sheetName val="Contents"/>
      <sheetName val="Non IC Input"/>
      <sheetName val="Sum Statement"/>
      <sheetName val="Revenue"/>
      <sheetName val="ЯНВАРЬ"/>
      <sheetName val="отчет мсфо за январь"/>
      <sheetName val="ГРЭС"/>
      <sheetName val="НЗП Ag"/>
      <sheetName val="prices"/>
      <sheetName val="VLOOKUP"/>
      <sheetName val="INPUTMASTER"/>
      <sheetName val="Project Proforma"/>
      <sheetName val="Capital"/>
      <sheetName val="Prod Stats"/>
      <sheetName val="Prod Value"/>
      <sheetName val="Tax"/>
      <sheetName val="Отопление"/>
      <sheetName val="Вентиляция"/>
      <sheetName val="110kV Power"/>
      <sheetName val="Loan Amortization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опление"/>
      <sheetName val="Вентиляция"/>
      <sheetName val="Мощность"/>
      <sheetName val="Лист1"/>
      <sheetName val="Горячее_водоснабжение_зим"/>
      <sheetName val="Горячее_водоснабжение_лет"/>
      <sheetName val="Калькуляция"/>
      <sheetName val="_RISK Correlations"/>
      <sheetName val="Перечень связанных сторон"/>
      <sheetName val="altai income statement"/>
      <sheetName val="Input"/>
      <sheetName val="System"/>
      <sheetName val="Customize Your Loan Manager"/>
      <sheetName val="Loan Amortization Table"/>
      <sheetName val="Project Proforma"/>
      <sheetName val="Capital"/>
      <sheetName val="Prod Stats"/>
      <sheetName val="Prod Value"/>
      <sheetName val="Tax"/>
      <sheetName val="Summary"/>
      <sheetName val="Акбастау "/>
      <sheetName val="прочие"/>
      <sheetName val="Labor"/>
      <sheetName val="8_NPV_1"/>
      <sheetName val="ГРЭС"/>
      <sheetName val="Comshare"/>
      <sheetName val="2.20_NPV_1"/>
      <sheetName val="Чувствительность"/>
      <sheetName val="Изменение_оборотных_средств"/>
      <sheetName val="_Input"/>
      <sheetName val="2_5_календарь"/>
      <sheetName val="Общие начальные данные"/>
      <sheetName val="Currency &amp; Location Sheet "/>
      <sheetName val="assumptions"/>
      <sheetName val="Finance &amp; Economic Data"/>
      <sheetName val="Cash Flow &amp; Coverages"/>
      <sheetName val="123100 O&amp;G Assets"/>
      <sheetName val="KGC Operations Costs"/>
      <sheetName val="YTD Trial Balance"/>
    </sheetNames>
    <sheetDataSet>
      <sheetData sheetId="0">
        <row r="29">
          <cell r="E29">
            <v>820.83333333333337</v>
          </cell>
        </row>
        <row r="173">
          <cell r="G173">
            <v>165208.79699999999</v>
          </cell>
        </row>
      </sheetData>
      <sheetData sheetId="1">
        <row r="29">
          <cell r="E29">
            <v>820.83333333333337</v>
          </cell>
        </row>
        <row r="173">
          <cell r="G173">
            <v>161196.9</v>
          </cell>
        </row>
      </sheetData>
      <sheetData sheetId="2">
        <row r="29">
          <cell r="E29">
            <v>820.83333333333337</v>
          </cell>
        </row>
      </sheetData>
      <sheetData sheetId="3">
        <row r="29">
          <cell r="E29">
            <v>820.83333333333337</v>
          </cell>
        </row>
      </sheetData>
      <sheetData sheetId="4">
        <row r="29">
          <cell r="E29">
            <v>820.83333333333337</v>
          </cell>
        </row>
      </sheetData>
      <sheetData sheetId="5">
        <row r="29">
          <cell r="E29">
            <v>820.83333333333337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3. Inventories"/>
      <sheetName val="MOR_Excell version"/>
      <sheetName val="MOR_Hyperion version"/>
      <sheetName val="System"/>
      <sheetName val="Data"/>
      <sheetName val="Non IC Input"/>
      <sheetName val="Variables"/>
      <sheetName val="Перечень связанных сторон"/>
      <sheetName val="Отопление"/>
      <sheetName val="Вентиляция"/>
      <sheetName val="ГРЭС"/>
      <sheetName val="Reference #'s"/>
      <sheetName val=""/>
    </sheetNames>
    <sheetDataSet>
      <sheetData sheetId="0" refreshError="1">
        <row r="3">
          <cell r="D3">
            <v>31.103480000000001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Results"/>
      <sheetName val="Case Detail"/>
      <sheetName val="Case Summary"/>
      <sheetName val="Notes"/>
      <sheetName val="121098 Assumptions"/>
      <sheetName val="121098 meeting notes"/>
      <sheetName val="Non IC Input"/>
      <sheetName val="3.3. Inventories"/>
      <sheetName val="Отопление"/>
      <sheetName val="Вентиляция"/>
      <sheetName val="Financ"/>
      <sheetName val="Finance &amp; Economic Data"/>
      <sheetName val="Cash Flow &amp; Coverages"/>
      <sheetName val="settings"/>
      <sheetName val="Q2 Budget2009"/>
      <sheetName val="8_npv_1"/>
      <sheetName val="Input"/>
      <sheetName val="BData"/>
      <sheetName val="StagesReport"/>
    </sheetNames>
    <sheetDataSet>
      <sheetData sheetId="0" refreshError="1">
        <row r="4">
          <cell r="G4">
            <v>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Объемы"/>
      <sheetName val="Свод"/>
      <sheetName val="Освещение_и_водопониж"/>
      <sheetName val="Зачистка"/>
      <sheetName val="Отвалообразование"/>
      <sheetName val="Транспортировка"/>
      <sheetName val="Перемещ._взорванной ГМ"/>
      <sheetName val="Экскавация"/>
      <sheetName val="Бурение"/>
      <sheetName val="Взрывание"/>
      <sheetName val="Мех.рых. и перемещ разрыхл. гм"/>
      <sheetName val="Изменение_оборотных_средств"/>
      <sheetName val="3.3. Inventories"/>
      <sheetName val="Sum Statement"/>
      <sheetName val="Revenue"/>
      <sheetName val="Assumptions"/>
    </sheetNames>
    <sheetDataSet>
      <sheetData sheetId="0" refreshError="1">
        <row r="6">
          <cell r="D6">
            <v>11</v>
          </cell>
        </row>
        <row r="8">
          <cell r="D8">
            <v>67</v>
          </cell>
        </row>
        <row r="11">
          <cell r="D11">
            <v>28</v>
          </cell>
        </row>
        <row r="14">
          <cell r="D14">
            <v>62</v>
          </cell>
        </row>
        <row r="15">
          <cell r="D15">
            <v>31</v>
          </cell>
        </row>
        <row r="16">
          <cell r="D16">
            <v>10</v>
          </cell>
        </row>
        <row r="17">
          <cell r="D17">
            <v>30</v>
          </cell>
        </row>
        <row r="19">
          <cell r="D19">
            <v>5000</v>
          </cell>
        </row>
        <row r="20">
          <cell r="D20">
            <v>13000</v>
          </cell>
        </row>
        <row r="21">
          <cell r="D21">
            <v>7600</v>
          </cell>
        </row>
        <row r="22">
          <cell r="D22">
            <v>13000</v>
          </cell>
        </row>
        <row r="23">
          <cell r="D23">
            <v>2500</v>
          </cell>
        </row>
        <row r="26">
          <cell r="D26">
            <v>30000</v>
          </cell>
        </row>
        <row r="31">
          <cell r="D31">
            <v>720</v>
          </cell>
        </row>
        <row r="32">
          <cell r="D32">
            <v>520</v>
          </cell>
        </row>
        <row r="53">
          <cell r="D53">
            <v>28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ая_информация"/>
      <sheetName val="Т.6.1_Смета"/>
      <sheetName val="Т.6.2_Гор_ обор"/>
      <sheetName val="Т.6.4_Амортизация"/>
      <sheetName val="Т6.6_Календарь"/>
      <sheetName val="Т6.7_Сводка"/>
      <sheetName val="Т6.5_Финансирование"/>
      <sheetName val="Т6.8_Погашение"/>
      <sheetName val="Т6.9_NPV"/>
      <sheetName val="Т6.10_отэп"/>
      <sheetName val="П5_Фабрика"/>
      <sheetName val="П6_Себестоимость_переработка"/>
      <sheetName val="П7_Себестоимость_общехоз"/>
      <sheetName val="Структура сценария"/>
      <sheetName val="Себестоимость_добычи"/>
      <sheetName val="Погоризонтный_календарь"/>
      <sheetName val="Прил 5"/>
      <sheetName val="Прил.10"/>
      <sheetName val="Анализ закл. работ"/>
      <sheetName val="Project Proforma"/>
      <sheetName val="Capital"/>
      <sheetName val="Prod Stats"/>
      <sheetName val="Prod Value"/>
      <sheetName val="Tax"/>
      <sheetName val="Assumptions"/>
      <sheetName val="Const"/>
      <sheetName val="Общие начальные данные"/>
      <sheetName val="settings"/>
      <sheetName val="Q2 Budget2009"/>
      <sheetName val="Перечень связанных сторон"/>
      <sheetName val="8_npv_1"/>
      <sheetName val="Input"/>
      <sheetName val="НЗП Ag"/>
      <sheetName val="_summary"/>
      <sheetName val="X-rates"/>
      <sheetName val="2006"/>
      <sheetName val="Экономика_7 ноября (пересчет)"/>
      <sheetName val="Costos"/>
    </sheetNames>
    <sheetDataSet>
      <sheetData sheetId="0">
        <row r="29">
          <cell r="F29">
            <v>34.330799999999996</v>
          </cell>
        </row>
        <row r="31">
          <cell r="F31">
            <v>158.4</v>
          </cell>
        </row>
        <row r="33">
          <cell r="F33">
            <v>67</v>
          </cell>
        </row>
        <row r="35">
          <cell r="F35">
            <v>107.1</v>
          </cell>
        </row>
        <row r="37">
          <cell r="F37">
            <v>105.78</v>
          </cell>
        </row>
        <row r="39">
          <cell r="B39">
            <v>19.899999999999999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Объемы"/>
      <sheetName val="Свод"/>
      <sheetName val="Освещение_и_водопониж"/>
      <sheetName val="Зачистка"/>
      <sheetName val="Отвалообразование"/>
      <sheetName val="Транспортировка"/>
      <sheetName val="Перемещ._взорванной ГМ"/>
      <sheetName val="Экскавация"/>
      <sheetName val="Бурение"/>
      <sheetName val="Взрывание"/>
      <sheetName val="Численность"/>
      <sheetName val="Мех.рых. и перемещ разрыхл. гм"/>
      <sheetName val="Project Proforma"/>
      <sheetName val="Capital"/>
      <sheetName val="Prod Stats"/>
      <sheetName val="Prod Value"/>
      <sheetName val="Tax"/>
      <sheetName val="Sum Statement"/>
      <sheetName val="Общая_информация"/>
      <sheetName val="Fm"/>
      <sheetName val="Assumptions"/>
      <sheetName val="Budget"/>
      <sheetName val="D_Opex"/>
      <sheetName val="PYTB"/>
      <sheetName val="Q2 Budget20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Front"/>
      <sheetName val="Power"/>
      <sheetName val="Upload"/>
      <sheetName val="Лист1"/>
      <sheetName val="const"/>
      <sheetName val="_Summary"/>
      <sheetName val="Customize Your Loan Manager"/>
      <sheetName val="Loan Amortization Table"/>
      <sheetName val="Índices"/>
    </sheetNames>
    <sheetDataSet>
      <sheetData sheetId="0">
        <row r="2">
          <cell r="B2" t="str">
            <v>May</v>
          </cell>
        </row>
        <row r="3">
          <cell r="B3" t="str">
            <v>April</v>
          </cell>
        </row>
      </sheetData>
      <sheetData sheetId="1"/>
      <sheetData sheetId="2"/>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BK"/>
      <sheetName val="ToDo"/>
      <sheetName val="FSL"/>
      <sheetName val="UV"/>
      <sheetName val="UV-1"/>
      <sheetName val="UV-2"/>
      <sheetName val="Z"/>
      <sheetName val="Z-1"/>
      <sheetName val="Z-2"/>
      <sheetName val="Z-3"/>
      <sheetName val="ZZ"/>
      <sheetName val="10"/>
      <sheetName val="15"/>
      <sheetName val="20"/>
      <sheetName val="20-1"/>
      <sheetName val="25"/>
      <sheetName val="25-1"/>
      <sheetName val="30"/>
      <sheetName val="30-1"/>
      <sheetName val="30-2"/>
      <sheetName val="PYTB"/>
      <sheetName val="Settings"/>
      <sheetName val="PBC_Cut-off"/>
      <sheetName val="Выбор"/>
      <sheetName val="Product Assumptions"/>
      <sheetName val="Перечень связанных сторон"/>
      <sheetName val="Product_Assumptions"/>
      <sheetName val="July_03_Pg8"/>
      <sheetName val="Budget"/>
      <sheetName val="Prices"/>
      <sheetName val="cant sim"/>
      <sheetName val="PLAC"/>
      <sheetName val="Счет-ф"/>
      <sheetName val="#ССЫЛКА"/>
      <sheetName val="CPI"/>
      <sheetName val="Anlagevermögen"/>
      <sheetName val="XLR_NoRangeSheet"/>
      <sheetName val="Планы"/>
      <sheetName val="Anlageverm?gen"/>
      <sheetName val="Общая_информация"/>
      <sheetName val="Анализ закл. работ"/>
      <sheetName val="Const"/>
      <sheetName val="Лист3"/>
      <sheetName val="SMSTemp"/>
      <sheetName val="std tabel"/>
      <sheetName val="fish"/>
      <sheetName val="Links"/>
      <sheetName val="Lead"/>
      <sheetName val="Store"/>
      <sheetName val="Assumptions"/>
      <sheetName val="3.3. Inventories"/>
      <sheetName val="Статьи"/>
      <sheetName val="26.Prepaid expenses"/>
      <sheetName val="GAAP TB 30.09.01  detail p&amp;l"/>
      <sheetName val="FSL KZT"/>
      <sheetName val="02"/>
      <sheetName val="Anlageverm_gen"/>
      <sheetName val="W-60"/>
      <sheetName val="ЦентрЗатр"/>
      <sheetName val="ЕдИзм"/>
      <sheetName val="Предпр"/>
      <sheetName val="KCC"/>
      <sheetName val="1997 fin. res."/>
      <sheetName val="ОборБалФормОтч"/>
      <sheetName val="2.2 ОтклОТМ"/>
      <sheetName val="1.3.2 ОТМ"/>
      <sheetName val="Перечень"/>
      <sheetName val="Post Frac"/>
      <sheetName val="IPR"/>
      <sheetName val="System"/>
      <sheetName val="CaratPrévisions "/>
      <sheetName val="CaratRM99Division "/>
      <sheetName val="CaratRMDivision"/>
      <sheetName val="CaratRSBDivision"/>
      <sheetName val="Cover sheet"/>
      <sheetName val="Горячее_водоснабжение_лет"/>
      <sheetName val="Горячее_водоснабжение_зим"/>
      <sheetName val="Charts"/>
      <sheetName val="Выбор сценария"/>
      <sheetName val="Структура группы"/>
      <sheetName val="Securities"/>
      <sheetName val="Valuation"/>
      <sheetName val="Read me first"/>
      <sheetName val="BS_h&amp;p"/>
      <sheetName val="GLC_Market Approach"/>
      <sheetName val="DCF_CAPM_old"/>
      <sheetName val="drivers"/>
      <sheetName val="Fin_Investments"/>
      <sheetName val="WorkCap"/>
      <sheetName val="IS_h&amp;p"/>
      <sheetName val="$ IS"/>
      <sheetName val="Макро-прогноз"/>
      <sheetName val="DataSource_MA"/>
      <sheetName val="Hidden1"/>
      <sheetName val="Sch17  Guarantees"/>
      <sheetName val="Калькуляция"/>
      <sheetName val="Product_Assumptions1"/>
      <sheetName val="Перечень_связанных_сторон"/>
      <sheetName val="cant_sim"/>
      <sheetName val="Анализ_закл__работ"/>
      <sheetName val="std_tabel"/>
      <sheetName val="3_3__Inventories"/>
      <sheetName val="26_Prepaid_expenses"/>
      <sheetName val="GAAP_TB_30_09_01__detail_p&amp;l"/>
      <sheetName val="FSL_KZT"/>
      <sheetName val="Post_Frac"/>
      <sheetName val="Выбор_сценария"/>
      <sheetName val="Структура_группы"/>
      <sheetName val="CaratPrévisions_"/>
      <sheetName val="CaratRM99Division_"/>
      <sheetName val="2_2_ОтклОТМ"/>
      <sheetName val="1_3_2_ОТМ"/>
      <sheetName val="Set-up"/>
      <sheetName val="X-rates"/>
      <sheetName val="CRUDE 2008"/>
      <sheetName val="UnadjBS"/>
      <sheetName val="Table"/>
      <sheetName val="N101 "/>
      <sheetName val="A4-1&amp;2"/>
      <sheetName val="Cover_sheet"/>
      <sheetName val="ianvari"/>
      <sheetName val="reference #'s"/>
      <sheetName val="U5.1_Расшифровка по 650 стр."/>
      <sheetName val="rosetti"/>
      <sheetName val="1997_fin__res_"/>
      <sheetName val="CRUDE_2008"/>
      <sheetName val="N101_"/>
      <sheetName val="Basic-Engineering"/>
      <sheetName val="Cost 99v98"/>
      <sheetName val="Ставки на технику"/>
      <sheetName val="std_tabel1"/>
      <sheetName val="26_Prepaid_expenses1"/>
      <sheetName val="GAAP_TB_30_09_01__detail_p&amp;l1"/>
      <sheetName val="Product_Assumptions2"/>
      <sheetName val="Перечень_связанных_сторон1"/>
      <sheetName val="cant_sim1"/>
      <sheetName val="Анализ_закл__работ1"/>
      <sheetName val="3_3__Inventories1"/>
      <sheetName val="FSL_KZT1"/>
      <sheetName val="Post_Frac1"/>
      <sheetName val="Выбор_сценария1"/>
      <sheetName val="Структура_группы1"/>
      <sheetName val="CaratPrévisions_1"/>
      <sheetName val="CaratRM99Division_1"/>
      <sheetName val="2_2_ОтклОТМ1"/>
      <sheetName val="1_3_2_ОТМ1"/>
      <sheetName val="Cover_sheet1"/>
      <sheetName val="1997_fin__res_1"/>
      <sheetName val="Read_me_first1"/>
      <sheetName val="GLC_Market_Approach1"/>
      <sheetName val="$_IS1"/>
      <sheetName val="Read_me_first"/>
      <sheetName val="GLC_Market_Approach"/>
      <sheetName val="$_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 xml:space="preserve">Account Number </v>
          </cell>
          <cell r="B1" t="str">
            <v>Unadjusted 9/30/00</v>
          </cell>
        </row>
        <row r="2">
          <cell r="A2" t="str">
            <v>1110-400</v>
          </cell>
          <cell r="B2">
            <v>625.77</v>
          </cell>
        </row>
        <row r="3">
          <cell r="A3" t="str">
            <v>1111-100</v>
          </cell>
          <cell r="B3">
            <v>2136.91</v>
          </cell>
        </row>
        <row r="4">
          <cell r="A4" t="str">
            <v>1111-500</v>
          </cell>
          <cell r="B4">
            <v>20104.759999999998</v>
          </cell>
        </row>
        <row r="5">
          <cell r="A5" t="str">
            <v>1111-800</v>
          </cell>
          <cell r="B5">
            <v>23415.119999999999</v>
          </cell>
        </row>
        <row r="6">
          <cell r="A6" t="str">
            <v>1112-500</v>
          </cell>
          <cell r="B6">
            <v>69993.539999999994</v>
          </cell>
        </row>
        <row r="7">
          <cell r="A7" t="str">
            <v>1113-400</v>
          </cell>
          <cell r="B7">
            <v>1578.97</v>
          </cell>
        </row>
        <row r="8">
          <cell r="A8" t="str">
            <v>1115-100</v>
          </cell>
          <cell r="B8">
            <v>309513.21999999997</v>
          </cell>
        </row>
        <row r="9">
          <cell r="A9" t="str">
            <v>1115-500</v>
          </cell>
          <cell r="B9">
            <v>497016.88</v>
          </cell>
        </row>
        <row r="10">
          <cell r="A10" t="str">
            <v>1115-600</v>
          </cell>
          <cell r="B10">
            <v>0</v>
          </cell>
        </row>
        <row r="11">
          <cell r="A11" t="str">
            <v>1115-800</v>
          </cell>
          <cell r="B11">
            <v>8861.43</v>
          </cell>
        </row>
        <row r="12">
          <cell r="A12" t="str">
            <v>1116-500</v>
          </cell>
          <cell r="B12">
            <v>621247.99</v>
          </cell>
        </row>
        <row r="13">
          <cell r="A13" t="str">
            <v>1116-800</v>
          </cell>
          <cell r="B13">
            <v>0</v>
          </cell>
        </row>
        <row r="14">
          <cell r="A14" t="str">
            <v>1118-900</v>
          </cell>
          <cell r="B14">
            <v>702.1</v>
          </cell>
        </row>
        <row r="15">
          <cell r="A15" t="str">
            <v>1119-600</v>
          </cell>
          <cell r="B15">
            <v>136570.79999999999</v>
          </cell>
        </row>
        <row r="16">
          <cell r="A16" t="str">
            <v>1119-900</v>
          </cell>
          <cell r="B16">
            <v>26245.09</v>
          </cell>
        </row>
        <row r="17">
          <cell r="A17" t="str">
            <v>1120-600</v>
          </cell>
          <cell r="B17">
            <v>2.68</v>
          </cell>
        </row>
        <row r="18">
          <cell r="A18" t="str">
            <v>1121-500</v>
          </cell>
          <cell r="B18">
            <v>0</v>
          </cell>
        </row>
        <row r="19">
          <cell r="A19" t="str">
            <v>1130-600</v>
          </cell>
          <cell r="B19">
            <v>0</v>
          </cell>
        </row>
        <row r="20">
          <cell r="A20" t="str">
            <v>1135-600</v>
          </cell>
          <cell r="B20">
            <v>33727.300000000003</v>
          </cell>
        </row>
        <row r="21">
          <cell r="A21" t="str">
            <v>1135-610</v>
          </cell>
          <cell r="B21">
            <v>0</v>
          </cell>
        </row>
        <row r="22">
          <cell r="A22" t="str">
            <v>1136-600</v>
          </cell>
          <cell r="B22">
            <v>9649.4699999999993</v>
          </cell>
        </row>
        <row r="23">
          <cell r="A23" t="str">
            <v>1136-610</v>
          </cell>
          <cell r="B23">
            <v>0</v>
          </cell>
        </row>
        <row r="24">
          <cell r="A24" t="str">
            <v>1137-600</v>
          </cell>
          <cell r="B24">
            <v>0</v>
          </cell>
        </row>
        <row r="25">
          <cell r="A25" t="str">
            <v>1137-610</v>
          </cell>
          <cell r="B25">
            <v>0</v>
          </cell>
        </row>
        <row r="26">
          <cell r="A26" t="str">
            <v>1138-600</v>
          </cell>
          <cell r="B26">
            <v>0</v>
          </cell>
        </row>
        <row r="27">
          <cell r="A27" t="str">
            <v>1139-600</v>
          </cell>
          <cell r="B27">
            <v>0</v>
          </cell>
        </row>
        <row r="28">
          <cell r="A28" t="str">
            <v>1140-400</v>
          </cell>
          <cell r="B28">
            <v>5949.61</v>
          </cell>
        </row>
        <row r="29">
          <cell r="A29" t="str">
            <v>1140-500</v>
          </cell>
          <cell r="B29">
            <v>0</v>
          </cell>
        </row>
        <row r="30">
          <cell r="A30" t="str">
            <v>1141-400</v>
          </cell>
          <cell r="B30">
            <v>145921.07</v>
          </cell>
        </row>
        <row r="31">
          <cell r="A31" t="str">
            <v>1141-500</v>
          </cell>
          <cell r="B31">
            <v>0</v>
          </cell>
        </row>
        <row r="32">
          <cell r="A32" t="str">
            <v>1142-400</v>
          </cell>
          <cell r="B32">
            <v>1429.39</v>
          </cell>
        </row>
        <row r="33">
          <cell r="A33" t="str">
            <v>1150-400</v>
          </cell>
          <cell r="B33">
            <v>137554.92000000001</v>
          </cell>
        </row>
        <row r="34">
          <cell r="A34" t="str">
            <v>1151-400</v>
          </cell>
          <cell r="B34">
            <v>0</v>
          </cell>
        </row>
        <row r="35">
          <cell r="A35" t="str">
            <v>1153-500</v>
          </cell>
          <cell r="B35">
            <v>163263.21</v>
          </cell>
        </row>
        <row r="36">
          <cell r="A36" t="str">
            <v>1154-500</v>
          </cell>
          <cell r="B36">
            <v>0</v>
          </cell>
        </row>
        <row r="37">
          <cell r="A37" t="str">
            <v>1155-500</v>
          </cell>
          <cell r="B37">
            <v>41164</v>
          </cell>
        </row>
        <row r="38">
          <cell r="A38" t="str">
            <v>1156-500</v>
          </cell>
          <cell r="B38">
            <v>321546.7</v>
          </cell>
        </row>
        <row r="39">
          <cell r="A39" t="str">
            <v>1159-600</v>
          </cell>
          <cell r="B39">
            <v>0</v>
          </cell>
        </row>
        <row r="40">
          <cell r="A40" t="str">
            <v>1160-400</v>
          </cell>
          <cell r="B40">
            <v>92241.89</v>
          </cell>
        </row>
        <row r="41">
          <cell r="A41" t="str">
            <v>1160-600</v>
          </cell>
          <cell r="B41">
            <v>1154.94</v>
          </cell>
        </row>
        <row r="42">
          <cell r="A42" t="str">
            <v>1162-600</v>
          </cell>
          <cell r="B42">
            <v>1532.22</v>
          </cell>
        </row>
        <row r="43">
          <cell r="A43" t="str">
            <v>1164-600</v>
          </cell>
          <cell r="B43">
            <v>140.44999999999999</v>
          </cell>
        </row>
        <row r="44">
          <cell r="A44" t="str">
            <v>1167-600</v>
          </cell>
          <cell r="B44">
            <v>1563.51</v>
          </cell>
        </row>
        <row r="45">
          <cell r="A45" t="str">
            <v>1170-600</v>
          </cell>
          <cell r="B45">
            <v>7591.42</v>
          </cell>
        </row>
        <row r="46">
          <cell r="A46" t="str">
            <v>1172-600</v>
          </cell>
          <cell r="B46">
            <v>6437.73</v>
          </cell>
        </row>
        <row r="47">
          <cell r="A47" t="str">
            <v>1173-600</v>
          </cell>
          <cell r="B47">
            <v>0</v>
          </cell>
        </row>
        <row r="48">
          <cell r="A48" t="str">
            <v>1174-600</v>
          </cell>
          <cell r="B48">
            <v>182.76</v>
          </cell>
        </row>
        <row r="49">
          <cell r="A49" t="str">
            <v>1175-800</v>
          </cell>
          <cell r="B49">
            <v>24920.13</v>
          </cell>
        </row>
        <row r="50">
          <cell r="A50" t="str">
            <v>1176-800</v>
          </cell>
          <cell r="B50">
            <v>0</v>
          </cell>
        </row>
        <row r="51">
          <cell r="A51" t="str">
            <v>1185-800</v>
          </cell>
          <cell r="B51">
            <v>20379.23</v>
          </cell>
        </row>
        <row r="52">
          <cell r="A52" t="str">
            <v>1186-500</v>
          </cell>
          <cell r="B52">
            <v>0</v>
          </cell>
        </row>
        <row r="53">
          <cell r="A53" t="str">
            <v>1186-800</v>
          </cell>
          <cell r="B53">
            <v>0</v>
          </cell>
        </row>
        <row r="54">
          <cell r="A54" t="str">
            <v>1189-500</v>
          </cell>
          <cell r="B54">
            <v>0</v>
          </cell>
        </row>
        <row r="55">
          <cell r="A55" t="str">
            <v>1191-400</v>
          </cell>
          <cell r="B55">
            <v>24359.45</v>
          </cell>
        </row>
        <row r="56">
          <cell r="A56" t="str">
            <v>1192-400</v>
          </cell>
          <cell r="B56">
            <v>37790.32</v>
          </cell>
        </row>
        <row r="57">
          <cell r="A57" t="str">
            <v>1193-800</v>
          </cell>
          <cell r="B57">
            <v>0</v>
          </cell>
        </row>
        <row r="58">
          <cell r="A58" t="str">
            <v>1194-800</v>
          </cell>
          <cell r="B58">
            <v>0</v>
          </cell>
        </row>
        <row r="59">
          <cell r="A59" t="str">
            <v>1195-800</v>
          </cell>
          <cell r="B59">
            <v>0</v>
          </cell>
        </row>
        <row r="60">
          <cell r="A60" t="str">
            <v>1196-800</v>
          </cell>
          <cell r="B60">
            <v>0</v>
          </cell>
        </row>
        <row r="61">
          <cell r="A61" t="str">
            <v>1197-800</v>
          </cell>
          <cell r="B61">
            <v>7915.5</v>
          </cell>
        </row>
        <row r="62">
          <cell r="A62" t="str">
            <v>1198-800</v>
          </cell>
          <cell r="B62">
            <v>150508.47</v>
          </cell>
        </row>
        <row r="63">
          <cell r="A63" t="str">
            <v>1199-800</v>
          </cell>
          <cell r="B63">
            <v>0</v>
          </cell>
        </row>
        <row r="64">
          <cell r="A64" t="str">
            <v>1199-900</v>
          </cell>
          <cell r="B64">
            <v>22171.7</v>
          </cell>
        </row>
        <row r="65">
          <cell r="A65" t="str">
            <v>1200-800</v>
          </cell>
          <cell r="B65">
            <v>0</v>
          </cell>
        </row>
        <row r="66">
          <cell r="A66" t="str">
            <v>1201-900</v>
          </cell>
          <cell r="B66">
            <v>105.43</v>
          </cell>
        </row>
        <row r="67">
          <cell r="A67" t="str">
            <v>1202-800</v>
          </cell>
          <cell r="B67">
            <v>11957.9</v>
          </cell>
        </row>
        <row r="68">
          <cell r="A68" t="str">
            <v>1203-800</v>
          </cell>
          <cell r="B68">
            <v>19034.580000000002</v>
          </cell>
        </row>
        <row r="69">
          <cell r="A69" t="str">
            <v>1204-800</v>
          </cell>
          <cell r="B69">
            <v>0</v>
          </cell>
        </row>
        <row r="70">
          <cell r="A70" t="str">
            <v>1205-900</v>
          </cell>
          <cell r="B70">
            <v>351.18</v>
          </cell>
        </row>
        <row r="71">
          <cell r="A71" t="str">
            <v>1206-900</v>
          </cell>
          <cell r="B71">
            <v>0</v>
          </cell>
        </row>
        <row r="72">
          <cell r="A72" t="str">
            <v>1225-500</v>
          </cell>
          <cell r="B72">
            <v>-660187.89</v>
          </cell>
        </row>
        <row r="73">
          <cell r="A73" t="str">
            <v>1230-100</v>
          </cell>
          <cell r="B73">
            <v>3300000</v>
          </cell>
        </row>
        <row r="74">
          <cell r="A74" t="str">
            <v>1240-100</v>
          </cell>
          <cell r="B74">
            <v>66938.27</v>
          </cell>
        </row>
        <row r="75">
          <cell r="A75" t="str">
            <v>1310-100</v>
          </cell>
          <cell r="B75">
            <v>500</v>
          </cell>
        </row>
        <row r="76">
          <cell r="A76" t="str">
            <v>1310-200</v>
          </cell>
          <cell r="B76">
            <v>10000</v>
          </cell>
        </row>
        <row r="77">
          <cell r="A77" t="str">
            <v>1310-400</v>
          </cell>
          <cell r="B77">
            <v>983.03</v>
          </cell>
        </row>
        <row r="78">
          <cell r="A78" t="str">
            <v>1310-500</v>
          </cell>
          <cell r="B78">
            <v>214.76</v>
          </cell>
        </row>
        <row r="79">
          <cell r="A79" t="str">
            <v>1310-600</v>
          </cell>
          <cell r="B79">
            <v>4480</v>
          </cell>
        </row>
        <row r="80">
          <cell r="A80" t="str">
            <v>1310-800</v>
          </cell>
          <cell r="B80">
            <v>130.88999999999999</v>
          </cell>
        </row>
        <row r="81">
          <cell r="A81" t="str">
            <v>1310-900</v>
          </cell>
          <cell r="B81">
            <v>112</v>
          </cell>
        </row>
        <row r="82">
          <cell r="A82" t="str">
            <v>1310-910</v>
          </cell>
          <cell r="B82">
            <v>2577</v>
          </cell>
        </row>
        <row r="83">
          <cell r="A83" t="str">
            <v>1315-400</v>
          </cell>
          <cell r="B83">
            <v>-260</v>
          </cell>
        </row>
        <row r="84">
          <cell r="A84" t="str">
            <v>1315-500</v>
          </cell>
          <cell r="B84">
            <v>5117.29</v>
          </cell>
        </row>
        <row r="85">
          <cell r="A85" t="str">
            <v>1315-600</v>
          </cell>
          <cell r="B85">
            <v>2940.93</v>
          </cell>
        </row>
        <row r="86">
          <cell r="A86" t="str">
            <v>1315-610</v>
          </cell>
          <cell r="B86">
            <v>0</v>
          </cell>
        </row>
        <row r="87">
          <cell r="A87" t="str">
            <v>1315-800</v>
          </cell>
          <cell r="B87">
            <v>17.57</v>
          </cell>
        </row>
        <row r="88">
          <cell r="A88" t="str">
            <v>1315-900</v>
          </cell>
          <cell r="B88">
            <v>971.31</v>
          </cell>
        </row>
        <row r="89">
          <cell r="A89" t="str">
            <v>1315-910</v>
          </cell>
          <cell r="B89">
            <v>433.92</v>
          </cell>
        </row>
        <row r="90">
          <cell r="A90" t="str">
            <v>1320-100</v>
          </cell>
          <cell r="B90">
            <v>0</v>
          </cell>
        </row>
        <row r="91">
          <cell r="A91" t="str">
            <v>1320-200</v>
          </cell>
          <cell r="B91">
            <v>0</v>
          </cell>
        </row>
        <row r="92">
          <cell r="A92" t="str">
            <v>1320-400</v>
          </cell>
          <cell r="B92">
            <v>2799.26</v>
          </cell>
        </row>
        <row r="93">
          <cell r="A93" t="str">
            <v>1320-500</v>
          </cell>
          <cell r="B93">
            <v>3514.85</v>
          </cell>
        </row>
        <row r="94">
          <cell r="A94" t="str">
            <v>1320-600</v>
          </cell>
          <cell r="B94">
            <v>14594.76</v>
          </cell>
        </row>
        <row r="95">
          <cell r="A95" t="str">
            <v>1320-800</v>
          </cell>
          <cell r="B95">
            <v>55.97</v>
          </cell>
        </row>
        <row r="96">
          <cell r="A96" t="str">
            <v>1320-900</v>
          </cell>
          <cell r="B96">
            <v>62.5</v>
          </cell>
        </row>
        <row r="97">
          <cell r="A97" t="str">
            <v>1320-910</v>
          </cell>
          <cell r="B97">
            <v>291.67</v>
          </cell>
        </row>
        <row r="98">
          <cell r="A98" t="str">
            <v>1325-500</v>
          </cell>
          <cell r="B98">
            <v>71.42</v>
          </cell>
        </row>
        <row r="99">
          <cell r="A99" t="str">
            <v>1325-600</v>
          </cell>
          <cell r="B99">
            <v>16199.98</v>
          </cell>
        </row>
        <row r="100">
          <cell r="A100" t="str">
            <v>1325-800</v>
          </cell>
          <cell r="B100">
            <v>-15.66</v>
          </cell>
        </row>
        <row r="101">
          <cell r="A101" t="str">
            <v>1330-400</v>
          </cell>
          <cell r="B101">
            <v>3649.92</v>
          </cell>
        </row>
        <row r="102">
          <cell r="A102" t="str">
            <v>1330-600</v>
          </cell>
          <cell r="B102">
            <v>10795</v>
          </cell>
        </row>
        <row r="103">
          <cell r="A103" t="str">
            <v>1330-800</v>
          </cell>
          <cell r="B103">
            <v>527.89</v>
          </cell>
        </row>
        <row r="104">
          <cell r="A104" t="str">
            <v>1330-900</v>
          </cell>
          <cell r="B104">
            <v>37.5</v>
          </cell>
        </row>
        <row r="105">
          <cell r="A105" t="str">
            <v>1330-910</v>
          </cell>
          <cell r="B105">
            <v>270</v>
          </cell>
        </row>
        <row r="106">
          <cell r="A106" t="str">
            <v>1335-600</v>
          </cell>
          <cell r="B106">
            <v>-70</v>
          </cell>
        </row>
        <row r="107">
          <cell r="A107" t="str">
            <v>1335-900</v>
          </cell>
          <cell r="B107">
            <v>75.900000000000006</v>
          </cell>
        </row>
        <row r="108">
          <cell r="A108" t="str">
            <v>1335-910</v>
          </cell>
          <cell r="B108">
            <v>216.3</v>
          </cell>
        </row>
        <row r="109">
          <cell r="A109" t="str">
            <v>1340-400</v>
          </cell>
          <cell r="B109">
            <v>0</v>
          </cell>
        </row>
        <row r="110">
          <cell r="A110" t="str">
            <v>1345-400</v>
          </cell>
          <cell r="B110">
            <v>2018</v>
          </cell>
        </row>
        <row r="111">
          <cell r="A111" t="str">
            <v>1345-500</v>
          </cell>
          <cell r="B111">
            <v>2994</v>
          </cell>
        </row>
        <row r="112">
          <cell r="A112" t="str">
            <v>1345-600</v>
          </cell>
          <cell r="B112">
            <v>0</v>
          </cell>
        </row>
        <row r="113">
          <cell r="A113" t="str">
            <v>1345-800</v>
          </cell>
          <cell r="B113">
            <v>190</v>
          </cell>
        </row>
        <row r="114">
          <cell r="A114" t="str">
            <v>1345-900</v>
          </cell>
          <cell r="B114">
            <v>3215</v>
          </cell>
        </row>
        <row r="115">
          <cell r="A115" t="str">
            <v>1345-910</v>
          </cell>
          <cell r="B115">
            <v>117</v>
          </cell>
        </row>
        <row r="116">
          <cell r="A116" t="str">
            <v>1348-400</v>
          </cell>
          <cell r="B116">
            <v>3.42</v>
          </cell>
        </row>
        <row r="117">
          <cell r="A117" t="str">
            <v>1348-500</v>
          </cell>
          <cell r="B117">
            <v>40767.43</v>
          </cell>
        </row>
        <row r="118">
          <cell r="A118" t="str">
            <v>1348-600</v>
          </cell>
          <cell r="B118">
            <v>2078.36</v>
          </cell>
        </row>
        <row r="119">
          <cell r="A119" t="str">
            <v>1348-610</v>
          </cell>
          <cell r="B119">
            <v>0</v>
          </cell>
        </row>
        <row r="120">
          <cell r="A120" t="str">
            <v>1348-800</v>
          </cell>
          <cell r="B120">
            <v>86.96</v>
          </cell>
        </row>
        <row r="121">
          <cell r="A121" t="str">
            <v>1348-900</v>
          </cell>
          <cell r="B121">
            <v>176.57</v>
          </cell>
        </row>
        <row r="122">
          <cell r="A122" t="str">
            <v>1348-910</v>
          </cell>
          <cell r="B122">
            <v>28.76</v>
          </cell>
        </row>
        <row r="123">
          <cell r="A123" t="str">
            <v>1410-800</v>
          </cell>
          <cell r="B123">
            <v>179273.87</v>
          </cell>
        </row>
        <row r="124">
          <cell r="A124" t="str">
            <v>1415-600</v>
          </cell>
          <cell r="B124">
            <v>43868.83</v>
          </cell>
        </row>
        <row r="125">
          <cell r="A125" t="str">
            <v>1420-600</v>
          </cell>
          <cell r="B125">
            <v>1597.2</v>
          </cell>
        </row>
        <row r="126">
          <cell r="A126" t="str">
            <v>1430-100</v>
          </cell>
          <cell r="B126">
            <v>30000</v>
          </cell>
        </row>
        <row r="127">
          <cell r="A127" t="str">
            <v>1430-400</v>
          </cell>
          <cell r="B127">
            <v>409.79</v>
          </cell>
        </row>
        <row r="128">
          <cell r="A128" t="str">
            <v>1430-500</v>
          </cell>
          <cell r="B128">
            <v>1703</v>
          </cell>
        </row>
        <row r="129">
          <cell r="A129" t="str">
            <v>1430-600</v>
          </cell>
          <cell r="B129">
            <v>102328.93</v>
          </cell>
        </row>
        <row r="130">
          <cell r="A130" t="str">
            <v>1430-800</v>
          </cell>
          <cell r="B130">
            <v>0</v>
          </cell>
        </row>
        <row r="131">
          <cell r="A131" t="str">
            <v>1435-100</v>
          </cell>
          <cell r="B131">
            <v>0</v>
          </cell>
        </row>
        <row r="132">
          <cell r="A132" t="str">
            <v>1435-400</v>
          </cell>
          <cell r="B132">
            <v>500</v>
          </cell>
        </row>
        <row r="133">
          <cell r="A133" t="str">
            <v>1435-500</v>
          </cell>
          <cell r="B133">
            <v>20843.09</v>
          </cell>
        </row>
        <row r="134">
          <cell r="A134" t="str">
            <v>1435-600</v>
          </cell>
          <cell r="B134">
            <v>37257.61</v>
          </cell>
        </row>
        <row r="135">
          <cell r="A135" t="str">
            <v>1435-800</v>
          </cell>
          <cell r="B135">
            <v>56195.64</v>
          </cell>
        </row>
        <row r="136">
          <cell r="A136" t="str">
            <v>1435-910</v>
          </cell>
          <cell r="B136">
            <v>156</v>
          </cell>
        </row>
        <row r="137">
          <cell r="A137" t="str">
            <v>1436-500</v>
          </cell>
          <cell r="B137">
            <v>224833.29</v>
          </cell>
        </row>
        <row r="138">
          <cell r="A138" t="str">
            <v>1436-600</v>
          </cell>
          <cell r="B138">
            <v>0</v>
          </cell>
        </row>
        <row r="139">
          <cell r="A139" t="str">
            <v>1436-900</v>
          </cell>
          <cell r="B139">
            <v>67094.7</v>
          </cell>
        </row>
        <row r="140">
          <cell r="A140" t="str">
            <v>1437-400</v>
          </cell>
          <cell r="B140">
            <v>32252.81</v>
          </cell>
        </row>
        <row r="141">
          <cell r="A141" t="str">
            <v>1437-500</v>
          </cell>
          <cell r="B141">
            <v>16594.25</v>
          </cell>
        </row>
        <row r="142">
          <cell r="A142" t="str">
            <v>1437-600</v>
          </cell>
          <cell r="B142">
            <v>56981</v>
          </cell>
        </row>
        <row r="143">
          <cell r="A143" t="str">
            <v>1437-800</v>
          </cell>
          <cell r="B143">
            <v>2525.7199999999998</v>
          </cell>
        </row>
        <row r="144">
          <cell r="A144" t="str">
            <v>1438-500</v>
          </cell>
          <cell r="B144">
            <v>-305353.19</v>
          </cell>
        </row>
        <row r="145">
          <cell r="A145" t="str">
            <v>1440-100</v>
          </cell>
          <cell r="B145">
            <v>-24.5</v>
          </cell>
        </row>
        <row r="146">
          <cell r="A146" t="str">
            <v>1440-200</v>
          </cell>
          <cell r="B146">
            <v>0</v>
          </cell>
        </row>
        <row r="147">
          <cell r="A147" t="str">
            <v>1440-400</v>
          </cell>
          <cell r="B147">
            <v>-600</v>
          </cell>
        </row>
        <row r="148">
          <cell r="A148" t="str">
            <v>1440-500</v>
          </cell>
          <cell r="B148">
            <v>0</v>
          </cell>
        </row>
        <row r="149">
          <cell r="A149" t="str">
            <v>1440-600</v>
          </cell>
          <cell r="B149">
            <v>353.04</v>
          </cell>
        </row>
        <row r="150">
          <cell r="A150" t="str">
            <v>1440-610</v>
          </cell>
          <cell r="B150">
            <v>0</v>
          </cell>
        </row>
        <row r="151">
          <cell r="A151" t="str">
            <v>1440-800</v>
          </cell>
          <cell r="B151">
            <v>-0.14000000000000001</v>
          </cell>
        </row>
        <row r="152">
          <cell r="A152" t="str">
            <v>1440-900</v>
          </cell>
          <cell r="B152">
            <v>0</v>
          </cell>
        </row>
        <row r="153">
          <cell r="A153" t="str">
            <v>1440-910</v>
          </cell>
          <cell r="B153">
            <v>0</v>
          </cell>
        </row>
        <row r="154">
          <cell r="A154" t="str">
            <v>1500-400</v>
          </cell>
          <cell r="B154">
            <v>2182266.04</v>
          </cell>
        </row>
        <row r="155">
          <cell r="A155" t="str">
            <v>1500-500</v>
          </cell>
          <cell r="B155">
            <v>6716690.3499999996</v>
          </cell>
        </row>
        <row r="156">
          <cell r="A156" t="str">
            <v>1500-600</v>
          </cell>
          <cell r="B156">
            <v>2752129.66</v>
          </cell>
        </row>
        <row r="157">
          <cell r="A157" t="str">
            <v>1501-400</v>
          </cell>
          <cell r="B157">
            <v>-1223320</v>
          </cell>
        </row>
        <row r="158">
          <cell r="A158" t="str">
            <v>1501-500</v>
          </cell>
          <cell r="B158">
            <v>-6266690.4900000002</v>
          </cell>
        </row>
        <row r="159">
          <cell r="A159" t="str">
            <v>1501-600</v>
          </cell>
          <cell r="B159">
            <v>-2752129.47</v>
          </cell>
        </row>
        <row r="160">
          <cell r="A160" t="str">
            <v>1510-400</v>
          </cell>
          <cell r="B160">
            <v>3723776.9</v>
          </cell>
        </row>
        <row r="161">
          <cell r="A161" t="str">
            <v>1510-500</v>
          </cell>
          <cell r="B161">
            <v>7204495.8499999996</v>
          </cell>
        </row>
        <row r="162">
          <cell r="A162" t="str">
            <v>1510-600</v>
          </cell>
          <cell r="B162">
            <v>12611407.99</v>
          </cell>
        </row>
        <row r="163">
          <cell r="A163" t="str">
            <v>1510-800</v>
          </cell>
          <cell r="B163">
            <v>2950600.15</v>
          </cell>
        </row>
        <row r="164">
          <cell r="A164" t="str">
            <v>1510-910</v>
          </cell>
          <cell r="B164">
            <v>205215.93</v>
          </cell>
        </row>
        <row r="165">
          <cell r="A165" t="str">
            <v>1511-400</v>
          </cell>
          <cell r="B165">
            <v>-424776.9</v>
          </cell>
        </row>
        <row r="166">
          <cell r="A166" t="str">
            <v>1511-500</v>
          </cell>
          <cell r="B166">
            <v>-5585802.29</v>
          </cell>
        </row>
        <row r="167">
          <cell r="A167" t="str">
            <v>1511-600</v>
          </cell>
          <cell r="B167">
            <v>-4880476.62</v>
          </cell>
        </row>
        <row r="168">
          <cell r="A168" t="str">
            <v>1511-800</v>
          </cell>
          <cell r="B168">
            <v>-371545.52</v>
          </cell>
        </row>
        <row r="169">
          <cell r="A169" t="str">
            <v>1511-910</v>
          </cell>
          <cell r="B169">
            <v>-27378.26</v>
          </cell>
        </row>
        <row r="170">
          <cell r="A170" t="str">
            <v>1512-400</v>
          </cell>
          <cell r="B170">
            <v>218244</v>
          </cell>
        </row>
        <row r="171">
          <cell r="A171" t="str">
            <v>1512-600</v>
          </cell>
          <cell r="B171">
            <v>2037794.41</v>
          </cell>
        </row>
        <row r="172">
          <cell r="A172" t="str">
            <v>1512-800</v>
          </cell>
          <cell r="B172">
            <v>4710846</v>
          </cell>
        </row>
        <row r="173">
          <cell r="A173" t="str">
            <v>1513-400</v>
          </cell>
          <cell r="B173">
            <v>-73628.649999999994</v>
          </cell>
        </row>
        <row r="174">
          <cell r="A174" t="str">
            <v>1513-600</v>
          </cell>
          <cell r="B174">
            <v>-2037794.41</v>
          </cell>
        </row>
        <row r="175">
          <cell r="A175" t="str">
            <v>1513-800</v>
          </cell>
          <cell r="B175">
            <v>-4194890.46</v>
          </cell>
        </row>
        <row r="176">
          <cell r="A176" t="str">
            <v>1514-400</v>
          </cell>
          <cell r="B176">
            <v>7824926.8799999999</v>
          </cell>
        </row>
        <row r="177">
          <cell r="A177" t="str">
            <v>1514-500</v>
          </cell>
          <cell r="B177">
            <v>4804659.72</v>
          </cell>
        </row>
        <row r="178">
          <cell r="A178" t="str">
            <v>1514-600</v>
          </cell>
          <cell r="B178">
            <v>13141082.67</v>
          </cell>
        </row>
        <row r="179">
          <cell r="A179" t="str">
            <v>1514-800</v>
          </cell>
          <cell r="B179">
            <v>5804265.5</v>
          </cell>
        </row>
        <row r="180">
          <cell r="A180" t="str">
            <v>1514-900</v>
          </cell>
          <cell r="B180">
            <v>4498033.08</v>
          </cell>
        </row>
        <row r="181">
          <cell r="A181" t="str">
            <v>1515-400</v>
          </cell>
          <cell r="B181">
            <v>-5298806.05</v>
          </cell>
        </row>
        <row r="182">
          <cell r="A182" t="str">
            <v>1515-500</v>
          </cell>
          <cell r="B182">
            <v>-4596673.1100000003</v>
          </cell>
        </row>
        <row r="183">
          <cell r="A183" t="str">
            <v>1515-600</v>
          </cell>
          <cell r="B183">
            <v>-8457937.4000000004</v>
          </cell>
        </row>
        <row r="184">
          <cell r="A184" t="str">
            <v>1515-800</v>
          </cell>
          <cell r="B184">
            <v>-2598676.71</v>
          </cell>
        </row>
        <row r="185">
          <cell r="A185" t="str">
            <v>1515-900</v>
          </cell>
          <cell r="B185">
            <v>-3664075.02</v>
          </cell>
        </row>
        <row r="186">
          <cell r="A186" t="str">
            <v>1515-910</v>
          </cell>
          <cell r="B186">
            <v>0</v>
          </cell>
        </row>
        <row r="187">
          <cell r="A187" t="str">
            <v>1530-400</v>
          </cell>
          <cell r="B187">
            <v>9145159.9199999999</v>
          </cell>
        </row>
        <row r="188">
          <cell r="A188" t="str">
            <v>1530-500</v>
          </cell>
          <cell r="B188">
            <v>12794409.93</v>
          </cell>
        </row>
        <row r="189">
          <cell r="A189" t="str">
            <v>1530-600</v>
          </cell>
          <cell r="B189">
            <v>8545000</v>
          </cell>
        </row>
        <row r="190">
          <cell r="A190" t="str">
            <v>1530-800</v>
          </cell>
          <cell r="B190">
            <v>1763399.84</v>
          </cell>
        </row>
        <row r="191">
          <cell r="A191" t="str">
            <v>1530-910</v>
          </cell>
          <cell r="B191">
            <v>300000</v>
          </cell>
        </row>
        <row r="192">
          <cell r="A192" t="str">
            <v>1531-400</v>
          </cell>
          <cell r="B192">
            <v>-5145159.92</v>
          </cell>
        </row>
        <row r="193">
          <cell r="A193" t="str">
            <v>1531-500</v>
          </cell>
          <cell r="B193">
            <v>-5806975.5800000001</v>
          </cell>
        </row>
        <row r="194">
          <cell r="A194" t="str">
            <v>1531-600</v>
          </cell>
          <cell r="B194">
            <v>-4630000</v>
          </cell>
        </row>
        <row r="195">
          <cell r="A195" t="str">
            <v>1531-800</v>
          </cell>
          <cell r="B195">
            <v>-262523.28999999998</v>
          </cell>
        </row>
        <row r="196">
          <cell r="A196" t="str">
            <v>1540-100</v>
          </cell>
          <cell r="B196">
            <v>0</v>
          </cell>
        </row>
        <row r="197">
          <cell r="A197" t="str">
            <v>1540-800</v>
          </cell>
          <cell r="B197">
            <v>0</v>
          </cell>
        </row>
        <row r="198">
          <cell r="A198" t="str">
            <v>1542-400</v>
          </cell>
          <cell r="B198">
            <v>-764962.9</v>
          </cell>
        </row>
        <row r="199">
          <cell r="A199" t="str">
            <v>1542-500</v>
          </cell>
          <cell r="B199">
            <v>-3458002.68</v>
          </cell>
        </row>
        <row r="200">
          <cell r="A200" t="str">
            <v>1542-600</v>
          </cell>
          <cell r="B200">
            <v>-2702840</v>
          </cell>
        </row>
        <row r="201">
          <cell r="A201" t="str">
            <v>1542-800</v>
          </cell>
          <cell r="B201">
            <v>-1738000</v>
          </cell>
        </row>
        <row r="202">
          <cell r="A202" t="str">
            <v>1542-910</v>
          </cell>
          <cell r="B202">
            <v>-358000</v>
          </cell>
        </row>
        <row r="203">
          <cell r="A203" t="str">
            <v>1543-400</v>
          </cell>
          <cell r="B203">
            <v>-366598.16</v>
          </cell>
        </row>
        <row r="204">
          <cell r="A204" t="str">
            <v>1543-500</v>
          </cell>
          <cell r="B204">
            <v>-30308.09</v>
          </cell>
        </row>
        <row r="205">
          <cell r="A205" t="str">
            <v>1543-600</v>
          </cell>
          <cell r="B205">
            <v>-679546.07</v>
          </cell>
        </row>
        <row r="206">
          <cell r="A206" t="str">
            <v>1543-800</v>
          </cell>
          <cell r="B206">
            <v>-464896.78</v>
          </cell>
        </row>
        <row r="207">
          <cell r="A207" t="str">
            <v>1543-900</v>
          </cell>
          <cell r="B207">
            <v>-120943.08</v>
          </cell>
        </row>
        <row r="208">
          <cell r="A208" t="str">
            <v>1544-400</v>
          </cell>
          <cell r="B208">
            <v>-14500</v>
          </cell>
        </row>
        <row r="209">
          <cell r="A209" t="str">
            <v>1544-600</v>
          </cell>
          <cell r="B209">
            <v>0</v>
          </cell>
        </row>
        <row r="210">
          <cell r="A210" t="str">
            <v>1544-800</v>
          </cell>
          <cell r="B210">
            <v>-136057.5</v>
          </cell>
        </row>
        <row r="211">
          <cell r="A211" t="str">
            <v>1545-600</v>
          </cell>
          <cell r="B211">
            <v>0</v>
          </cell>
        </row>
        <row r="212">
          <cell r="A212" t="str">
            <v>1560-100</v>
          </cell>
          <cell r="B212">
            <v>0</v>
          </cell>
        </row>
        <row r="213">
          <cell r="A213" t="str">
            <v>1560-400</v>
          </cell>
          <cell r="B213">
            <v>112500</v>
          </cell>
        </row>
        <row r="214">
          <cell r="A214" t="str">
            <v>1560-600</v>
          </cell>
          <cell r="B214">
            <v>67666.67</v>
          </cell>
        </row>
        <row r="215">
          <cell r="A215" t="str">
            <v>1560-800</v>
          </cell>
          <cell r="B215">
            <v>0</v>
          </cell>
        </row>
        <row r="216">
          <cell r="A216" t="str">
            <v>1561-800</v>
          </cell>
          <cell r="B216">
            <v>0</v>
          </cell>
        </row>
        <row r="217">
          <cell r="A217" t="str">
            <v>1710-400</v>
          </cell>
          <cell r="B217">
            <v>1800</v>
          </cell>
        </row>
        <row r="218">
          <cell r="A218" t="str">
            <v>1710-500</v>
          </cell>
          <cell r="B218">
            <v>0</v>
          </cell>
        </row>
        <row r="219">
          <cell r="A219" t="str">
            <v>1710-600</v>
          </cell>
          <cell r="B219">
            <v>1980</v>
          </cell>
        </row>
        <row r="220">
          <cell r="A220" t="str">
            <v>1710-900</v>
          </cell>
          <cell r="B220">
            <v>0</v>
          </cell>
        </row>
        <row r="221">
          <cell r="A221" t="str">
            <v>1710-910</v>
          </cell>
          <cell r="B221">
            <v>0</v>
          </cell>
        </row>
        <row r="222">
          <cell r="A222" t="str">
            <v>1745-100</v>
          </cell>
          <cell r="B222">
            <v>14587.28</v>
          </cell>
        </row>
        <row r="223">
          <cell r="A223" t="str">
            <v>1745-200</v>
          </cell>
          <cell r="B223">
            <v>12850.86</v>
          </cell>
        </row>
        <row r="224">
          <cell r="A224" t="str">
            <v>1745-400</v>
          </cell>
          <cell r="B224">
            <v>25277.4</v>
          </cell>
        </row>
        <row r="225">
          <cell r="A225" t="str">
            <v>1745-500</v>
          </cell>
          <cell r="B225">
            <v>33823.980000000003</v>
          </cell>
        </row>
        <row r="226">
          <cell r="A226" t="str">
            <v>1745-600</v>
          </cell>
          <cell r="B226">
            <v>9137.1200000000008</v>
          </cell>
        </row>
        <row r="227">
          <cell r="A227" t="str">
            <v>1745-800</v>
          </cell>
          <cell r="B227">
            <v>10765.03</v>
          </cell>
        </row>
        <row r="228">
          <cell r="A228" t="str">
            <v>1745-900</v>
          </cell>
          <cell r="B228">
            <v>0</v>
          </cell>
        </row>
        <row r="229">
          <cell r="A229" t="str">
            <v>1745-910</v>
          </cell>
          <cell r="B229">
            <v>660.43</v>
          </cell>
        </row>
        <row r="230">
          <cell r="A230" t="str">
            <v>1747-100</v>
          </cell>
          <cell r="B230">
            <v>87322.92</v>
          </cell>
        </row>
        <row r="231">
          <cell r="A231" t="str">
            <v>1747-800</v>
          </cell>
          <cell r="B231">
            <v>1300</v>
          </cell>
        </row>
        <row r="232">
          <cell r="A232" t="str">
            <v>1750-200</v>
          </cell>
          <cell r="B232">
            <v>2282.5</v>
          </cell>
        </row>
        <row r="233">
          <cell r="A233" t="str">
            <v>1750-400</v>
          </cell>
          <cell r="B233">
            <v>2000</v>
          </cell>
        </row>
        <row r="234">
          <cell r="A234" t="str">
            <v>1750-500</v>
          </cell>
          <cell r="B234">
            <v>13800</v>
          </cell>
        </row>
        <row r="235">
          <cell r="A235" t="str">
            <v>1750-600</v>
          </cell>
          <cell r="B235">
            <v>2147.7600000000002</v>
          </cell>
        </row>
        <row r="236">
          <cell r="A236" t="str">
            <v>1800-500</v>
          </cell>
          <cell r="B236">
            <v>1074284.8400000001</v>
          </cell>
        </row>
        <row r="237">
          <cell r="A237" t="str">
            <v>1800-600</v>
          </cell>
          <cell r="B237">
            <v>741763.31</v>
          </cell>
        </row>
        <row r="238">
          <cell r="A238" t="str">
            <v>1801-500</v>
          </cell>
          <cell r="B238">
            <v>-68485.66</v>
          </cell>
        </row>
        <row r="239">
          <cell r="A239" t="str">
            <v>1801-600</v>
          </cell>
          <cell r="B239">
            <v>0</v>
          </cell>
        </row>
        <row r="240">
          <cell r="A240" t="str">
            <v>1810-100</v>
          </cell>
          <cell r="B240">
            <v>163623.56</v>
          </cell>
        </row>
        <row r="241">
          <cell r="A241" t="str">
            <v>1810-200</v>
          </cell>
          <cell r="B241">
            <v>16292.47</v>
          </cell>
        </row>
        <row r="242">
          <cell r="A242" t="str">
            <v>1810-400</v>
          </cell>
          <cell r="B242">
            <v>104784.88</v>
          </cell>
        </row>
        <row r="243">
          <cell r="A243" t="str">
            <v>1810-500</v>
          </cell>
          <cell r="B243">
            <v>272238.17</v>
          </cell>
        </row>
        <row r="244">
          <cell r="A244" t="str">
            <v>1810-600</v>
          </cell>
          <cell r="B244">
            <v>233388.06</v>
          </cell>
        </row>
        <row r="245">
          <cell r="A245" t="str">
            <v>1810-800</v>
          </cell>
          <cell r="B245">
            <v>70803.67</v>
          </cell>
        </row>
        <row r="246">
          <cell r="A246" t="str">
            <v>1810-900</v>
          </cell>
          <cell r="B246">
            <v>5318.53</v>
          </cell>
        </row>
        <row r="247">
          <cell r="A247" t="str">
            <v>1810-910</v>
          </cell>
          <cell r="B247">
            <v>17821.740000000002</v>
          </cell>
        </row>
        <row r="248">
          <cell r="A248" t="str">
            <v>1820-100</v>
          </cell>
          <cell r="B248">
            <v>-140395.79</v>
          </cell>
        </row>
        <row r="249">
          <cell r="A249" t="str">
            <v>1820-200</v>
          </cell>
          <cell r="B249">
            <v>-3566.22</v>
          </cell>
        </row>
        <row r="250">
          <cell r="A250" t="str">
            <v>1820-400</v>
          </cell>
          <cell r="B250">
            <v>-88996.11</v>
          </cell>
        </row>
        <row r="251">
          <cell r="A251" t="str">
            <v>1820-500</v>
          </cell>
          <cell r="B251">
            <v>-205768.84</v>
          </cell>
        </row>
        <row r="252">
          <cell r="A252" t="str">
            <v>1820-600</v>
          </cell>
          <cell r="B252">
            <v>-180503.73</v>
          </cell>
        </row>
        <row r="253">
          <cell r="A253" t="str">
            <v>1820-800</v>
          </cell>
          <cell r="B253">
            <v>-63277.9</v>
          </cell>
        </row>
        <row r="254">
          <cell r="A254" t="str">
            <v>1820-900</v>
          </cell>
          <cell r="B254">
            <v>-1413.61</v>
          </cell>
        </row>
        <row r="255">
          <cell r="A255" t="str">
            <v>1820-910</v>
          </cell>
          <cell r="B255">
            <v>-13425.18</v>
          </cell>
        </row>
        <row r="256">
          <cell r="A256" t="str">
            <v>1830-100</v>
          </cell>
          <cell r="B256">
            <v>140204.32999999999</v>
          </cell>
        </row>
        <row r="257">
          <cell r="A257" t="str">
            <v>1830-200</v>
          </cell>
          <cell r="B257">
            <v>9500</v>
          </cell>
        </row>
        <row r="258">
          <cell r="A258" t="str">
            <v>1830-400</v>
          </cell>
          <cell r="B258">
            <v>9173.5</v>
          </cell>
        </row>
        <row r="259">
          <cell r="A259" t="str">
            <v>1830-500</v>
          </cell>
          <cell r="B259">
            <v>31646.03</v>
          </cell>
        </row>
        <row r="260">
          <cell r="A260" t="str">
            <v>1830-600</v>
          </cell>
          <cell r="B260">
            <v>15060.23</v>
          </cell>
        </row>
        <row r="261">
          <cell r="A261" t="str">
            <v>1830-800</v>
          </cell>
          <cell r="B261">
            <v>4151</v>
          </cell>
        </row>
        <row r="262">
          <cell r="A262" t="str">
            <v>1830-900</v>
          </cell>
          <cell r="B262">
            <v>2166</v>
          </cell>
        </row>
        <row r="263">
          <cell r="A263" t="str">
            <v>1830-910</v>
          </cell>
          <cell r="B263">
            <v>1483</v>
          </cell>
        </row>
        <row r="264">
          <cell r="A264" t="str">
            <v>1840-100</v>
          </cell>
          <cell r="B264">
            <v>-117774.92</v>
          </cell>
        </row>
        <row r="265">
          <cell r="A265" t="str">
            <v>1840-200</v>
          </cell>
          <cell r="B265">
            <v>0</v>
          </cell>
        </row>
        <row r="266">
          <cell r="A266" t="str">
            <v>1840-400</v>
          </cell>
          <cell r="B266">
            <v>-4204.5200000000004</v>
          </cell>
        </row>
        <row r="267">
          <cell r="A267" t="str">
            <v>1840-500</v>
          </cell>
          <cell r="B267">
            <v>-25961.040000000001</v>
          </cell>
        </row>
        <row r="268">
          <cell r="A268" t="str">
            <v>1840-600</v>
          </cell>
          <cell r="B268">
            <v>-6902.61</v>
          </cell>
        </row>
        <row r="269">
          <cell r="A269" t="str">
            <v>1840-800</v>
          </cell>
          <cell r="B269">
            <v>-1902.54</v>
          </cell>
        </row>
        <row r="270">
          <cell r="A270" t="str">
            <v>1840-900</v>
          </cell>
          <cell r="B270">
            <v>-992.75</v>
          </cell>
        </row>
        <row r="271">
          <cell r="A271" t="str">
            <v>1840-910</v>
          </cell>
          <cell r="B271">
            <v>-679.71</v>
          </cell>
        </row>
        <row r="272">
          <cell r="A272" t="str">
            <v>1850-100</v>
          </cell>
          <cell r="B272">
            <v>165423.12</v>
          </cell>
        </row>
        <row r="273">
          <cell r="A273" t="str">
            <v>1850-400</v>
          </cell>
          <cell r="B273">
            <v>3565</v>
          </cell>
        </row>
        <row r="274">
          <cell r="A274" t="str">
            <v>1850-500</v>
          </cell>
          <cell r="B274">
            <v>0</v>
          </cell>
        </row>
        <row r="275">
          <cell r="A275" t="str">
            <v>1850-600</v>
          </cell>
          <cell r="B275">
            <v>0</v>
          </cell>
        </row>
        <row r="276">
          <cell r="A276" t="str">
            <v>1850-910</v>
          </cell>
          <cell r="B276">
            <v>24244</v>
          </cell>
        </row>
        <row r="277">
          <cell r="A277" t="str">
            <v>1860-100</v>
          </cell>
          <cell r="B277">
            <v>-144107.98000000001</v>
          </cell>
        </row>
        <row r="278">
          <cell r="A278" t="str">
            <v>1860-400</v>
          </cell>
          <cell r="B278">
            <v>-3565</v>
          </cell>
        </row>
        <row r="279">
          <cell r="A279" t="str">
            <v>1860-500</v>
          </cell>
          <cell r="B279">
            <v>0</v>
          </cell>
        </row>
        <row r="280">
          <cell r="A280" t="str">
            <v>1860-600</v>
          </cell>
          <cell r="B280">
            <v>0</v>
          </cell>
        </row>
        <row r="281">
          <cell r="A281" t="str">
            <v>1860-910</v>
          </cell>
          <cell r="B281">
            <v>-20720.3</v>
          </cell>
        </row>
        <row r="282">
          <cell r="A282" t="str">
            <v>1900-600</v>
          </cell>
          <cell r="B282">
            <v>0</v>
          </cell>
        </row>
        <row r="283">
          <cell r="A283" t="str">
            <v>1901-600</v>
          </cell>
          <cell r="B283">
            <v>0</v>
          </cell>
        </row>
        <row r="284">
          <cell r="A284" t="str">
            <v>1902-600</v>
          </cell>
          <cell r="B284">
            <v>0</v>
          </cell>
        </row>
        <row r="285">
          <cell r="A285" t="str">
            <v>1903-610</v>
          </cell>
          <cell r="B285">
            <v>0</v>
          </cell>
        </row>
        <row r="286">
          <cell r="A286" t="str">
            <v>1904-600</v>
          </cell>
          <cell r="B286">
            <v>0</v>
          </cell>
        </row>
        <row r="287">
          <cell r="A287" t="str">
            <v>2200-610</v>
          </cell>
          <cell r="B287">
            <v>0</v>
          </cell>
        </row>
        <row r="288">
          <cell r="A288" t="str">
            <v>2201-610</v>
          </cell>
          <cell r="B288">
            <v>0</v>
          </cell>
        </row>
        <row r="289">
          <cell r="A289" t="str">
            <v>2202-600</v>
          </cell>
          <cell r="B289">
            <v>0</v>
          </cell>
        </row>
        <row r="290">
          <cell r="A290" t="str">
            <v>2203-610</v>
          </cell>
          <cell r="B290">
            <v>0</v>
          </cell>
        </row>
        <row r="291">
          <cell r="A291" t="str">
            <v>2210-100</v>
          </cell>
          <cell r="B291">
            <v>-39123.050000000003</v>
          </cell>
        </row>
        <row r="292">
          <cell r="A292" t="str">
            <v>2230-100</v>
          </cell>
          <cell r="B292">
            <v>-68138.27</v>
          </cell>
        </row>
        <row r="293">
          <cell r="A293" t="str">
            <v>2230-400</v>
          </cell>
          <cell r="B293">
            <v>0</v>
          </cell>
        </row>
        <row r="294">
          <cell r="A294" t="str">
            <v>2230-500</v>
          </cell>
          <cell r="B294">
            <v>0</v>
          </cell>
        </row>
        <row r="295">
          <cell r="A295" t="str">
            <v>2231-100</v>
          </cell>
          <cell r="B295">
            <v>0</v>
          </cell>
        </row>
        <row r="296">
          <cell r="A296" t="str">
            <v>2231-200</v>
          </cell>
          <cell r="B296">
            <v>-467542.78</v>
          </cell>
        </row>
        <row r="297">
          <cell r="A297" t="str">
            <v>2231-400</v>
          </cell>
          <cell r="B297">
            <v>-16801.62</v>
          </cell>
        </row>
        <row r="298">
          <cell r="A298" t="str">
            <v>2231-500</v>
          </cell>
          <cell r="B298">
            <v>-11948.18</v>
          </cell>
        </row>
        <row r="299">
          <cell r="A299" t="str">
            <v>2231-600</v>
          </cell>
          <cell r="B299">
            <v>-163743.34</v>
          </cell>
        </row>
        <row r="300">
          <cell r="A300" t="str">
            <v>2231-800</v>
          </cell>
          <cell r="B300">
            <v>-10522.42</v>
          </cell>
        </row>
        <row r="301">
          <cell r="A301" t="str">
            <v>2231-900</v>
          </cell>
          <cell r="B301">
            <v>-3020</v>
          </cell>
        </row>
        <row r="302">
          <cell r="A302" t="str">
            <v>2231-910</v>
          </cell>
          <cell r="B302">
            <v>0</v>
          </cell>
        </row>
        <row r="303">
          <cell r="A303" t="str">
            <v>2232-400</v>
          </cell>
          <cell r="B303">
            <v>-137200</v>
          </cell>
        </row>
        <row r="304">
          <cell r="A304" t="str">
            <v>2233-400</v>
          </cell>
          <cell r="B304">
            <v>-8668.82</v>
          </cell>
        </row>
        <row r="305">
          <cell r="A305" t="str">
            <v>2233-500</v>
          </cell>
          <cell r="B305">
            <v>-23174.63</v>
          </cell>
        </row>
        <row r="306">
          <cell r="A306" t="str">
            <v>2233-600</v>
          </cell>
          <cell r="B306">
            <v>-7625.82</v>
          </cell>
        </row>
        <row r="307">
          <cell r="A307" t="str">
            <v>2233-800</v>
          </cell>
          <cell r="B307">
            <v>0</v>
          </cell>
        </row>
        <row r="308">
          <cell r="A308" t="str">
            <v>2233-900</v>
          </cell>
          <cell r="B308">
            <v>-73.91</v>
          </cell>
        </row>
        <row r="309">
          <cell r="A309" t="str">
            <v>2261-800</v>
          </cell>
          <cell r="B309">
            <v>0</v>
          </cell>
        </row>
        <row r="310">
          <cell r="A310" t="str">
            <v>2320-100</v>
          </cell>
          <cell r="B310">
            <v>-7864.07</v>
          </cell>
        </row>
        <row r="311">
          <cell r="A311" t="str">
            <v>2325-100</v>
          </cell>
          <cell r="B311">
            <v>0</v>
          </cell>
        </row>
        <row r="312">
          <cell r="A312" t="str">
            <v>2330-100</v>
          </cell>
          <cell r="B312">
            <v>0</v>
          </cell>
        </row>
        <row r="313">
          <cell r="A313" t="str">
            <v>3110-100</v>
          </cell>
          <cell r="B313">
            <v>-7896776.1900000004</v>
          </cell>
        </row>
        <row r="314">
          <cell r="A314" t="str">
            <v>3110-200</v>
          </cell>
          <cell r="B314">
            <v>-35087.599999999999</v>
          </cell>
        </row>
        <row r="315">
          <cell r="A315" t="str">
            <v>3110-400</v>
          </cell>
          <cell r="B315">
            <v>1184557.5900000001</v>
          </cell>
        </row>
        <row r="316">
          <cell r="A316" t="str">
            <v>3110-500</v>
          </cell>
          <cell r="B316">
            <v>158145.56</v>
          </cell>
        </row>
        <row r="317">
          <cell r="A317" t="str">
            <v>3110-600</v>
          </cell>
          <cell r="B317">
            <v>3813270.99</v>
          </cell>
        </row>
        <row r="318">
          <cell r="A318" t="str">
            <v>3110-800</v>
          </cell>
          <cell r="B318">
            <v>1669985.55</v>
          </cell>
        </row>
        <row r="319">
          <cell r="A319" t="str">
            <v>3110-900</v>
          </cell>
          <cell r="B319">
            <v>1106000.1000000001</v>
          </cell>
        </row>
        <row r="320">
          <cell r="A320" t="str">
            <v>3110-910</v>
          </cell>
          <cell r="B320">
            <v>-96</v>
          </cell>
        </row>
        <row r="321">
          <cell r="A321" t="str">
            <v>3300-100</v>
          </cell>
          <cell r="B321">
            <v>8216220.4000000004</v>
          </cell>
        </row>
        <row r="322">
          <cell r="A322" t="str">
            <v>3300-200</v>
          </cell>
          <cell r="B322">
            <v>-1600133.28</v>
          </cell>
        </row>
        <row r="323">
          <cell r="A323" t="str">
            <v>3300-400</v>
          </cell>
          <cell r="B323">
            <v>-11446517.68</v>
          </cell>
        </row>
        <row r="324">
          <cell r="A324" t="str">
            <v>3300-500</v>
          </cell>
          <cell r="B324">
            <v>-9918322.1999999993</v>
          </cell>
        </row>
        <row r="325">
          <cell r="A325" t="str">
            <v>3300-600</v>
          </cell>
          <cell r="B325">
            <v>-18311042.350000001</v>
          </cell>
        </row>
        <row r="326">
          <cell r="A326" t="str">
            <v>3300-800</v>
          </cell>
          <cell r="B326">
            <v>-7668002.5199999996</v>
          </cell>
        </row>
        <row r="327">
          <cell r="A327" t="str">
            <v>3300-900</v>
          </cell>
          <cell r="B327">
            <v>-2323743.46</v>
          </cell>
        </row>
        <row r="328">
          <cell r="A328" t="str">
            <v>3300-910</v>
          </cell>
          <cell r="B328">
            <v>-238219.61</v>
          </cell>
        </row>
        <row r="329">
          <cell r="A329" t="str">
            <v>3400-100</v>
          </cell>
          <cell r="B329">
            <v>0</v>
          </cell>
        </row>
        <row r="330">
          <cell r="A330" t="str">
            <v>4110-100</v>
          </cell>
          <cell r="B330">
            <v>-5000000</v>
          </cell>
        </row>
        <row r="331">
          <cell r="A331" t="str">
            <v>4210-400</v>
          </cell>
          <cell r="B331">
            <v>-221045.1</v>
          </cell>
        </row>
        <row r="332">
          <cell r="A332" t="str">
            <v>4210-600</v>
          </cell>
          <cell r="B332">
            <v>-752902.49</v>
          </cell>
        </row>
        <row r="333">
          <cell r="A333" t="str">
            <v>4210-800</v>
          </cell>
          <cell r="B333">
            <v>0</v>
          </cell>
        </row>
        <row r="334">
          <cell r="A334" t="str">
            <v>4213-400</v>
          </cell>
          <cell r="B334">
            <v>-8958.92</v>
          </cell>
        </row>
        <row r="335">
          <cell r="A335" t="str">
            <v>4213-600</v>
          </cell>
          <cell r="B335">
            <v>-89540.54</v>
          </cell>
        </row>
        <row r="336">
          <cell r="A336" t="str">
            <v>4213-800</v>
          </cell>
          <cell r="B336">
            <v>-345238.11</v>
          </cell>
        </row>
        <row r="337">
          <cell r="A337" t="str">
            <v>4215-400</v>
          </cell>
          <cell r="B337">
            <v>-358129.36</v>
          </cell>
        </row>
        <row r="338">
          <cell r="A338" t="str">
            <v>4215-500</v>
          </cell>
          <cell r="B338">
            <v>-101998.38</v>
          </cell>
        </row>
        <row r="339">
          <cell r="A339" t="str">
            <v>4215-600</v>
          </cell>
          <cell r="B339">
            <v>-841046.95</v>
          </cell>
        </row>
        <row r="340">
          <cell r="A340" t="str">
            <v>4215-800</v>
          </cell>
          <cell r="B340">
            <v>-423296.61</v>
          </cell>
        </row>
        <row r="341">
          <cell r="A341" t="str">
            <v>4215-900</v>
          </cell>
          <cell r="B341">
            <v>-178272.34</v>
          </cell>
        </row>
        <row r="342">
          <cell r="A342" t="str">
            <v>4215-910</v>
          </cell>
          <cell r="B342">
            <v>0</v>
          </cell>
        </row>
        <row r="343">
          <cell r="A343" t="str">
            <v>4220-500</v>
          </cell>
          <cell r="B343">
            <v>-186913</v>
          </cell>
        </row>
        <row r="344">
          <cell r="A344" t="str">
            <v>4240-400</v>
          </cell>
          <cell r="B344">
            <v>-1924.63</v>
          </cell>
        </row>
        <row r="345">
          <cell r="A345" t="str">
            <v>4240-500</v>
          </cell>
          <cell r="B345">
            <v>-29664.38</v>
          </cell>
        </row>
        <row r="346">
          <cell r="A346" t="str">
            <v>4240-600</v>
          </cell>
          <cell r="B346">
            <v>-44184.44</v>
          </cell>
        </row>
        <row r="347">
          <cell r="A347" t="str">
            <v>4240-800</v>
          </cell>
          <cell r="B347">
            <v>-35802.199999999997</v>
          </cell>
        </row>
        <row r="348">
          <cell r="A348" t="str">
            <v>4240-900</v>
          </cell>
          <cell r="B348">
            <v>-23523.51</v>
          </cell>
        </row>
        <row r="349">
          <cell r="A349" t="str">
            <v>4240-910</v>
          </cell>
          <cell r="B349">
            <v>0</v>
          </cell>
        </row>
        <row r="350">
          <cell r="A350" t="str">
            <v>4250-400</v>
          </cell>
          <cell r="B350">
            <v>-100</v>
          </cell>
        </row>
        <row r="351">
          <cell r="A351" t="str">
            <v>4250-600</v>
          </cell>
          <cell r="B351">
            <v>-5000</v>
          </cell>
        </row>
        <row r="352">
          <cell r="A352" t="str">
            <v>4250-800</v>
          </cell>
          <cell r="B352">
            <v>-9000</v>
          </cell>
        </row>
        <row r="353">
          <cell r="A353" t="str">
            <v>4255-100</v>
          </cell>
          <cell r="B353">
            <v>-245</v>
          </cell>
        </row>
        <row r="354">
          <cell r="A354" t="str">
            <v>4255-400</v>
          </cell>
          <cell r="B354">
            <v>0</v>
          </cell>
        </row>
        <row r="355">
          <cell r="A355" t="str">
            <v>4255-500</v>
          </cell>
          <cell r="B355">
            <v>-13898.68</v>
          </cell>
        </row>
        <row r="356">
          <cell r="A356" t="str">
            <v>4255-600</v>
          </cell>
          <cell r="B356">
            <v>-8576.6</v>
          </cell>
        </row>
        <row r="357">
          <cell r="A357" t="str">
            <v>4255-800</v>
          </cell>
          <cell r="B357">
            <v>-6931.82</v>
          </cell>
        </row>
        <row r="358">
          <cell r="A358" t="str">
            <v>4255-900</v>
          </cell>
          <cell r="B358">
            <v>-30</v>
          </cell>
        </row>
        <row r="359">
          <cell r="A359" t="str">
            <v>4310-100</v>
          </cell>
          <cell r="B359">
            <v>0</v>
          </cell>
        </row>
        <row r="360">
          <cell r="A360" t="str">
            <v>4310-500</v>
          </cell>
          <cell r="B360">
            <v>-998.75</v>
          </cell>
        </row>
        <row r="361">
          <cell r="A361" t="str">
            <v>4310-600</v>
          </cell>
          <cell r="B361">
            <v>-2618.69</v>
          </cell>
        </row>
        <row r="362">
          <cell r="A362" t="str">
            <v>4310-800</v>
          </cell>
          <cell r="B362">
            <v>0</v>
          </cell>
        </row>
        <row r="363">
          <cell r="A363" t="str">
            <v>4326-100</v>
          </cell>
          <cell r="B363">
            <v>-99517.29</v>
          </cell>
        </row>
        <row r="364">
          <cell r="A364" t="str">
            <v>4330-100</v>
          </cell>
          <cell r="B364">
            <v>0</v>
          </cell>
        </row>
        <row r="365">
          <cell r="A365" t="str">
            <v>4340-100</v>
          </cell>
          <cell r="B365">
            <v>-4452.0200000000004</v>
          </cell>
        </row>
        <row r="366">
          <cell r="A366" t="str">
            <v>4400-600</v>
          </cell>
          <cell r="B366">
            <v>0</v>
          </cell>
        </row>
        <row r="367">
          <cell r="A367" t="str">
            <v>4401-600</v>
          </cell>
          <cell r="B367">
            <v>0</v>
          </cell>
        </row>
        <row r="368">
          <cell r="A368" t="str">
            <v>4500-610</v>
          </cell>
          <cell r="B368">
            <v>0</v>
          </cell>
        </row>
        <row r="369">
          <cell r="A369" t="str">
            <v>4501-610</v>
          </cell>
          <cell r="B369">
            <v>0</v>
          </cell>
        </row>
        <row r="370">
          <cell r="A370" t="str">
            <v>4502-610</v>
          </cell>
          <cell r="B370">
            <v>0</v>
          </cell>
        </row>
        <row r="371">
          <cell r="A371" t="str">
            <v>6115-100</v>
          </cell>
          <cell r="B371">
            <v>121289.22</v>
          </cell>
        </row>
        <row r="372">
          <cell r="A372" t="str">
            <v>6115-200</v>
          </cell>
          <cell r="B372">
            <v>455152.12</v>
          </cell>
        </row>
        <row r="373">
          <cell r="A373" t="str">
            <v>6115-400</v>
          </cell>
          <cell r="B373">
            <v>76449.53</v>
          </cell>
        </row>
        <row r="374">
          <cell r="A374" t="str">
            <v>6115-500</v>
          </cell>
          <cell r="B374">
            <v>101079.98</v>
          </cell>
        </row>
        <row r="375">
          <cell r="A375" t="str">
            <v>6115-600</v>
          </cell>
          <cell r="B375">
            <v>272100.76</v>
          </cell>
        </row>
        <row r="376">
          <cell r="A376" t="str">
            <v>6115-800</v>
          </cell>
          <cell r="B376">
            <v>2673.83</v>
          </cell>
        </row>
        <row r="377">
          <cell r="A377" t="str">
            <v>6115-910</v>
          </cell>
          <cell r="B377">
            <v>43803.02</v>
          </cell>
        </row>
        <row r="378">
          <cell r="A378" t="str">
            <v>6117-100</v>
          </cell>
          <cell r="B378">
            <v>237415.65</v>
          </cell>
        </row>
        <row r="379">
          <cell r="A379" t="str">
            <v>6117-200</v>
          </cell>
          <cell r="B379">
            <v>25834.42</v>
          </cell>
        </row>
        <row r="380">
          <cell r="A380" t="str">
            <v>6117-400</v>
          </cell>
          <cell r="B380">
            <v>1500</v>
          </cell>
        </row>
        <row r="381">
          <cell r="A381" t="str">
            <v>6120-200</v>
          </cell>
          <cell r="B381">
            <v>32336.560000000001</v>
          </cell>
        </row>
        <row r="382">
          <cell r="A382" t="str">
            <v>6120-400</v>
          </cell>
          <cell r="B382">
            <v>66083</v>
          </cell>
        </row>
        <row r="383">
          <cell r="A383" t="str">
            <v>6120-500</v>
          </cell>
          <cell r="B383">
            <v>152612.44</v>
          </cell>
        </row>
        <row r="384">
          <cell r="A384" t="str">
            <v>6120-600</v>
          </cell>
          <cell r="B384">
            <v>247751.95</v>
          </cell>
        </row>
        <row r="385">
          <cell r="A385" t="str">
            <v>6120-610</v>
          </cell>
          <cell r="B385">
            <v>0</v>
          </cell>
        </row>
        <row r="386">
          <cell r="A386" t="str">
            <v>6120-800</v>
          </cell>
          <cell r="B386">
            <v>107798.25</v>
          </cell>
        </row>
        <row r="387">
          <cell r="A387" t="str">
            <v>6120-900</v>
          </cell>
          <cell r="B387">
            <v>11981</v>
          </cell>
        </row>
        <row r="388">
          <cell r="A388" t="str">
            <v>6120-910</v>
          </cell>
          <cell r="B388">
            <v>9275</v>
          </cell>
        </row>
        <row r="389">
          <cell r="A389" t="str">
            <v>6121-400</v>
          </cell>
          <cell r="B389">
            <v>1125</v>
          </cell>
        </row>
        <row r="390">
          <cell r="A390" t="str">
            <v>6121-600</v>
          </cell>
          <cell r="B390">
            <v>1624.82</v>
          </cell>
        </row>
        <row r="391">
          <cell r="A391" t="str">
            <v>6121-800</v>
          </cell>
          <cell r="B391">
            <v>4600.17</v>
          </cell>
        </row>
        <row r="392">
          <cell r="A392" t="str">
            <v>6121-900</v>
          </cell>
          <cell r="B392">
            <v>428</v>
          </cell>
        </row>
        <row r="393">
          <cell r="A393" t="str">
            <v>6121-910</v>
          </cell>
          <cell r="B393">
            <v>220</v>
          </cell>
        </row>
        <row r="394">
          <cell r="A394" t="str">
            <v>6130-100</v>
          </cell>
          <cell r="B394">
            <v>0</v>
          </cell>
        </row>
        <row r="395">
          <cell r="A395" t="str">
            <v>6130-400</v>
          </cell>
          <cell r="B395">
            <v>200</v>
          </cell>
        </row>
        <row r="396">
          <cell r="A396" t="str">
            <v>6130-500</v>
          </cell>
          <cell r="B396">
            <v>319</v>
          </cell>
        </row>
        <row r="397">
          <cell r="A397" t="str">
            <v>6130-600</v>
          </cell>
          <cell r="B397">
            <v>0</v>
          </cell>
        </row>
        <row r="398">
          <cell r="A398" t="str">
            <v>6130-800</v>
          </cell>
          <cell r="B398">
            <v>42.29</v>
          </cell>
        </row>
        <row r="399">
          <cell r="A399" t="str">
            <v>6130-900</v>
          </cell>
          <cell r="B399">
            <v>100</v>
          </cell>
        </row>
        <row r="400">
          <cell r="A400" t="str">
            <v>6206-100</v>
          </cell>
          <cell r="B400">
            <v>24645.56</v>
          </cell>
        </row>
        <row r="401">
          <cell r="A401" t="str">
            <v>6206-200</v>
          </cell>
          <cell r="B401">
            <v>58964.6</v>
          </cell>
        </row>
        <row r="402">
          <cell r="A402" t="str">
            <v>6206-400</v>
          </cell>
          <cell r="B402">
            <v>15112.41</v>
          </cell>
        </row>
        <row r="403">
          <cell r="A403" t="str">
            <v>6206-500</v>
          </cell>
          <cell r="B403">
            <v>188888.41</v>
          </cell>
        </row>
        <row r="404">
          <cell r="A404" t="str">
            <v>6206-600</v>
          </cell>
          <cell r="B404">
            <v>276732.38</v>
          </cell>
        </row>
        <row r="405">
          <cell r="A405" t="str">
            <v>6206-610</v>
          </cell>
          <cell r="B405">
            <v>0</v>
          </cell>
        </row>
        <row r="406">
          <cell r="A406" t="str">
            <v>6206-800</v>
          </cell>
          <cell r="B406">
            <v>48000.26</v>
          </cell>
        </row>
        <row r="407">
          <cell r="A407" t="str">
            <v>6206-900</v>
          </cell>
          <cell r="B407">
            <v>581.67999999999995</v>
          </cell>
        </row>
        <row r="408">
          <cell r="A408" t="str">
            <v>6206-910</v>
          </cell>
          <cell r="B408">
            <v>2929.45</v>
          </cell>
        </row>
        <row r="409">
          <cell r="A409" t="str">
            <v>6210-100</v>
          </cell>
          <cell r="B409">
            <v>4414.5200000000004</v>
          </cell>
        </row>
        <row r="410">
          <cell r="A410" t="str">
            <v>6305-100</v>
          </cell>
          <cell r="B410">
            <v>52095.59</v>
          </cell>
        </row>
        <row r="411">
          <cell r="A411" t="str">
            <v>6305-200</v>
          </cell>
          <cell r="B411">
            <v>14709.2</v>
          </cell>
        </row>
        <row r="412">
          <cell r="A412" t="str">
            <v>6305-400</v>
          </cell>
          <cell r="B412">
            <v>7428.46</v>
          </cell>
        </row>
        <row r="413">
          <cell r="A413" t="str">
            <v>6305-500</v>
          </cell>
          <cell r="B413">
            <v>337.66</v>
          </cell>
        </row>
        <row r="414">
          <cell r="A414" t="str">
            <v>6305-600</v>
          </cell>
          <cell r="B414">
            <v>28463.78</v>
          </cell>
        </row>
        <row r="415">
          <cell r="A415" t="str">
            <v>6305-800</v>
          </cell>
          <cell r="B415">
            <v>1788.01</v>
          </cell>
        </row>
        <row r="416">
          <cell r="A416" t="str">
            <v>6305-900</v>
          </cell>
          <cell r="B416">
            <v>0</v>
          </cell>
        </row>
        <row r="417">
          <cell r="A417" t="str">
            <v>6305-910</v>
          </cell>
          <cell r="B417">
            <v>2166.0700000000002</v>
          </cell>
        </row>
        <row r="418">
          <cell r="A418" t="str">
            <v>6320-100</v>
          </cell>
          <cell r="B418">
            <v>45444.26</v>
          </cell>
        </row>
        <row r="419">
          <cell r="A419" t="str">
            <v>6320-200</v>
          </cell>
          <cell r="B419">
            <v>36213.43</v>
          </cell>
        </row>
        <row r="420">
          <cell r="A420" t="str">
            <v>6320-400</v>
          </cell>
          <cell r="B420">
            <v>9418.3799999999992</v>
          </cell>
        </row>
        <row r="421">
          <cell r="A421" t="str">
            <v>6320-500</v>
          </cell>
          <cell r="B421">
            <v>7092.17</v>
          </cell>
        </row>
        <row r="422">
          <cell r="A422" t="str">
            <v>6320-600</v>
          </cell>
          <cell r="B422">
            <v>26320.17</v>
          </cell>
        </row>
        <row r="423">
          <cell r="A423" t="str">
            <v>6320-800</v>
          </cell>
          <cell r="B423">
            <v>370</v>
          </cell>
        </row>
        <row r="424">
          <cell r="A424" t="str">
            <v>6320-910</v>
          </cell>
          <cell r="B424">
            <v>5918.76</v>
          </cell>
        </row>
        <row r="425">
          <cell r="A425" t="str">
            <v>6330-100</v>
          </cell>
          <cell r="B425">
            <v>84.74</v>
          </cell>
        </row>
        <row r="426">
          <cell r="A426" t="str">
            <v>6330-200</v>
          </cell>
          <cell r="B426">
            <v>276.42</v>
          </cell>
        </row>
        <row r="427">
          <cell r="A427" t="str">
            <v>6330-400</v>
          </cell>
          <cell r="B427">
            <v>-54.95</v>
          </cell>
        </row>
        <row r="428">
          <cell r="A428" t="str">
            <v>6330-500</v>
          </cell>
          <cell r="B428">
            <v>-11.44</v>
          </cell>
        </row>
        <row r="429">
          <cell r="A429" t="str">
            <v>6330-600</v>
          </cell>
          <cell r="B429">
            <v>151.84</v>
          </cell>
        </row>
        <row r="430">
          <cell r="A430" t="str">
            <v>6330-800</v>
          </cell>
          <cell r="B430">
            <v>114.37</v>
          </cell>
        </row>
        <row r="431">
          <cell r="A431" t="str">
            <v>6330-900</v>
          </cell>
          <cell r="B431">
            <v>0</v>
          </cell>
        </row>
        <row r="432">
          <cell r="A432" t="str">
            <v>6330-910</v>
          </cell>
          <cell r="B432">
            <v>165.9</v>
          </cell>
        </row>
        <row r="433">
          <cell r="A433" t="str">
            <v>6355-200</v>
          </cell>
          <cell r="B433">
            <v>13400.17</v>
          </cell>
        </row>
        <row r="434">
          <cell r="A434" t="str">
            <v>6355-400</v>
          </cell>
          <cell r="B434">
            <v>0</v>
          </cell>
        </row>
        <row r="435">
          <cell r="A435" t="str">
            <v>6355-500</v>
          </cell>
          <cell r="B435">
            <v>375.1</v>
          </cell>
        </row>
        <row r="436">
          <cell r="A436" t="str">
            <v>6355-600</v>
          </cell>
          <cell r="B436">
            <v>5068.1499999999996</v>
          </cell>
        </row>
        <row r="437">
          <cell r="A437" t="str">
            <v>6355-800</v>
          </cell>
          <cell r="B437">
            <v>2199.1</v>
          </cell>
        </row>
        <row r="438">
          <cell r="A438" t="str">
            <v>6360-200</v>
          </cell>
          <cell r="B438">
            <v>72863.460000000006</v>
          </cell>
        </row>
        <row r="439">
          <cell r="A439" t="str">
            <v>6360-400</v>
          </cell>
          <cell r="B439">
            <v>13248.14</v>
          </cell>
        </row>
        <row r="440">
          <cell r="A440" t="str">
            <v>6360-500</v>
          </cell>
          <cell r="B440">
            <v>17450</v>
          </cell>
        </row>
        <row r="441">
          <cell r="A441" t="str">
            <v>6360-600</v>
          </cell>
          <cell r="B441">
            <v>46713.52</v>
          </cell>
        </row>
        <row r="442">
          <cell r="A442" t="str">
            <v>6360-800</v>
          </cell>
          <cell r="B442">
            <v>354.42</v>
          </cell>
        </row>
        <row r="443">
          <cell r="A443" t="str">
            <v>6360-910</v>
          </cell>
          <cell r="B443">
            <v>7157.86</v>
          </cell>
        </row>
        <row r="444">
          <cell r="A444" t="str">
            <v>6361-100</v>
          </cell>
          <cell r="B444">
            <v>3546.57</v>
          </cell>
        </row>
        <row r="445">
          <cell r="A445" t="str">
            <v>6361-400</v>
          </cell>
          <cell r="B445">
            <v>3199.88</v>
          </cell>
        </row>
        <row r="446">
          <cell r="A446" t="str">
            <v>6361-500</v>
          </cell>
          <cell r="B446">
            <v>6396.22</v>
          </cell>
        </row>
        <row r="447">
          <cell r="A447" t="str">
            <v>6361-600</v>
          </cell>
          <cell r="B447">
            <v>13704.29</v>
          </cell>
        </row>
        <row r="448">
          <cell r="A448" t="str">
            <v>6361-800</v>
          </cell>
          <cell r="B448">
            <v>784.48</v>
          </cell>
        </row>
        <row r="449">
          <cell r="A449" t="str">
            <v>6361-900</v>
          </cell>
          <cell r="B449">
            <v>276.13</v>
          </cell>
        </row>
        <row r="450">
          <cell r="A450" t="str">
            <v>6361-910</v>
          </cell>
          <cell r="B450">
            <v>56.26</v>
          </cell>
        </row>
        <row r="451">
          <cell r="A451" t="str">
            <v>6362-200</v>
          </cell>
          <cell r="B451">
            <v>10949.75</v>
          </cell>
        </row>
        <row r="452">
          <cell r="A452" t="str">
            <v>6362-400</v>
          </cell>
          <cell r="B452">
            <v>4600</v>
          </cell>
        </row>
        <row r="453">
          <cell r="A453" t="str">
            <v>6362-500</v>
          </cell>
          <cell r="B453">
            <v>4600</v>
          </cell>
        </row>
        <row r="454">
          <cell r="A454" t="str">
            <v>6362-600</v>
          </cell>
          <cell r="B454">
            <v>11500</v>
          </cell>
        </row>
        <row r="455">
          <cell r="A455" t="str">
            <v>6362-910</v>
          </cell>
          <cell r="B455">
            <v>2300</v>
          </cell>
        </row>
        <row r="456">
          <cell r="A456" t="str">
            <v>6365-200</v>
          </cell>
          <cell r="B456">
            <v>0</v>
          </cell>
        </row>
        <row r="457">
          <cell r="A457" t="str">
            <v>6365-910</v>
          </cell>
          <cell r="B457">
            <v>1000</v>
          </cell>
        </row>
        <row r="458">
          <cell r="A458" t="str">
            <v>6385-100</v>
          </cell>
          <cell r="B458">
            <v>0</v>
          </cell>
        </row>
        <row r="459">
          <cell r="A459" t="str">
            <v>6385-200</v>
          </cell>
          <cell r="B459">
            <v>13664.08</v>
          </cell>
        </row>
        <row r="460">
          <cell r="A460" t="str">
            <v>6385-500</v>
          </cell>
          <cell r="B460">
            <v>466</v>
          </cell>
        </row>
        <row r="461">
          <cell r="A461" t="str">
            <v>6385-600</v>
          </cell>
          <cell r="B461">
            <v>676.31</v>
          </cell>
        </row>
        <row r="462">
          <cell r="A462" t="str">
            <v>6390-100</v>
          </cell>
          <cell r="B462">
            <v>0</v>
          </cell>
        </row>
        <row r="463">
          <cell r="A463" t="str">
            <v>6390-200</v>
          </cell>
          <cell r="B463">
            <v>11393.98</v>
          </cell>
        </row>
        <row r="464">
          <cell r="A464" t="str">
            <v>6390-400</v>
          </cell>
          <cell r="B464">
            <v>0</v>
          </cell>
        </row>
        <row r="465">
          <cell r="A465" t="str">
            <v>6390-600</v>
          </cell>
          <cell r="B465">
            <v>7610</v>
          </cell>
        </row>
        <row r="466">
          <cell r="A466" t="str">
            <v>6410-100</v>
          </cell>
          <cell r="B466">
            <v>20684.349999999999</v>
          </cell>
        </row>
        <row r="467">
          <cell r="A467" t="str">
            <v>6410-200</v>
          </cell>
          <cell r="B467">
            <v>86270.86</v>
          </cell>
        </row>
        <row r="468">
          <cell r="A468" t="str">
            <v>6410-400</v>
          </cell>
          <cell r="B468">
            <v>2280.6</v>
          </cell>
        </row>
        <row r="469">
          <cell r="A469" t="str">
            <v>6410-500</v>
          </cell>
          <cell r="B469">
            <v>13749.03</v>
          </cell>
        </row>
        <row r="470">
          <cell r="A470" t="str">
            <v>6410-600</v>
          </cell>
          <cell r="B470">
            <v>33309.24</v>
          </cell>
        </row>
        <row r="471">
          <cell r="A471" t="str">
            <v>6410-800</v>
          </cell>
          <cell r="B471">
            <v>2411.33</v>
          </cell>
        </row>
        <row r="472">
          <cell r="A472" t="str">
            <v>6410-900</v>
          </cell>
          <cell r="B472">
            <v>5748.13</v>
          </cell>
        </row>
        <row r="473">
          <cell r="A473" t="str">
            <v>6410-910</v>
          </cell>
          <cell r="B473">
            <v>1471.69</v>
          </cell>
        </row>
        <row r="474">
          <cell r="A474" t="str">
            <v>6420-100</v>
          </cell>
          <cell r="B474">
            <v>530.02</v>
          </cell>
        </row>
        <row r="475">
          <cell r="A475" t="str">
            <v>6420-200</v>
          </cell>
          <cell r="B475">
            <v>7867.54</v>
          </cell>
        </row>
        <row r="476">
          <cell r="A476" t="str">
            <v>6420-400</v>
          </cell>
          <cell r="B476">
            <v>2105.61</v>
          </cell>
        </row>
        <row r="477">
          <cell r="A477" t="str">
            <v>6420-500</v>
          </cell>
          <cell r="B477">
            <v>641.32000000000005</v>
          </cell>
        </row>
        <row r="478">
          <cell r="A478" t="str">
            <v>6420-600</v>
          </cell>
          <cell r="B478">
            <v>2376.5</v>
          </cell>
        </row>
        <row r="479">
          <cell r="A479" t="str">
            <v>6420-800</v>
          </cell>
          <cell r="B479">
            <v>2489.62</v>
          </cell>
        </row>
        <row r="480">
          <cell r="A480" t="str">
            <v>6420-900</v>
          </cell>
          <cell r="B480">
            <v>1859.65</v>
          </cell>
        </row>
        <row r="481">
          <cell r="A481" t="str">
            <v>6420-910</v>
          </cell>
          <cell r="B481">
            <v>438.27</v>
          </cell>
        </row>
        <row r="482">
          <cell r="A482" t="str">
            <v>6425-100</v>
          </cell>
          <cell r="B482">
            <v>10796.32</v>
          </cell>
        </row>
        <row r="483">
          <cell r="A483" t="str">
            <v>6425-200</v>
          </cell>
          <cell r="B483">
            <v>59091.19</v>
          </cell>
        </row>
        <row r="484">
          <cell r="A484" t="str">
            <v>6425-400</v>
          </cell>
          <cell r="B484">
            <v>4118.47</v>
          </cell>
        </row>
        <row r="485">
          <cell r="A485" t="str">
            <v>6425-500</v>
          </cell>
          <cell r="B485">
            <v>9449.25</v>
          </cell>
        </row>
        <row r="486">
          <cell r="A486" t="str">
            <v>6425-600</v>
          </cell>
          <cell r="B486">
            <v>11302.12</v>
          </cell>
        </row>
        <row r="487">
          <cell r="A487" t="str">
            <v>6425-800</v>
          </cell>
          <cell r="B487">
            <v>5596.22</v>
          </cell>
        </row>
        <row r="488">
          <cell r="A488" t="str">
            <v>6425-900</v>
          </cell>
          <cell r="B488">
            <v>3587.5</v>
          </cell>
        </row>
        <row r="489">
          <cell r="A489" t="str">
            <v>6425-910</v>
          </cell>
          <cell r="B489">
            <v>538.22</v>
          </cell>
        </row>
        <row r="490">
          <cell r="A490" t="str">
            <v>6428-200</v>
          </cell>
          <cell r="B490">
            <v>255.68</v>
          </cell>
        </row>
        <row r="491">
          <cell r="A491" t="str">
            <v>6428-400</v>
          </cell>
          <cell r="B491">
            <v>4644.92</v>
          </cell>
        </row>
        <row r="492">
          <cell r="A492" t="str">
            <v>6428-500</v>
          </cell>
          <cell r="B492">
            <v>9808.75</v>
          </cell>
        </row>
        <row r="493">
          <cell r="A493" t="str">
            <v>6428-600</v>
          </cell>
          <cell r="B493">
            <v>7293.98</v>
          </cell>
        </row>
        <row r="494">
          <cell r="A494" t="str">
            <v>6428-800</v>
          </cell>
          <cell r="B494">
            <v>6482.82</v>
          </cell>
        </row>
        <row r="495">
          <cell r="A495" t="str">
            <v>6428-900</v>
          </cell>
          <cell r="B495">
            <v>1590.33</v>
          </cell>
        </row>
        <row r="496">
          <cell r="A496" t="str">
            <v>6428-910</v>
          </cell>
          <cell r="B496">
            <v>2060.75</v>
          </cell>
        </row>
        <row r="497">
          <cell r="A497" t="str">
            <v>6435-100</v>
          </cell>
          <cell r="B497">
            <v>561.1</v>
          </cell>
        </row>
        <row r="498">
          <cell r="A498" t="str">
            <v>6435-200</v>
          </cell>
          <cell r="B498">
            <v>4186.96</v>
          </cell>
        </row>
        <row r="499">
          <cell r="A499" t="str">
            <v>6435-400</v>
          </cell>
          <cell r="B499">
            <v>143.44</v>
          </cell>
        </row>
        <row r="500">
          <cell r="A500" t="str">
            <v>6435-500</v>
          </cell>
          <cell r="B500">
            <v>262.02999999999997</v>
          </cell>
        </row>
        <row r="501">
          <cell r="A501" t="str">
            <v>6435-600</v>
          </cell>
          <cell r="B501">
            <v>777.12</v>
          </cell>
        </row>
        <row r="502">
          <cell r="A502" t="str">
            <v>6435-800</v>
          </cell>
          <cell r="B502">
            <v>773.48</v>
          </cell>
        </row>
        <row r="503">
          <cell r="A503" t="str">
            <v>6435-900</v>
          </cell>
          <cell r="B503">
            <v>549.48</v>
          </cell>
        </row>
        <row r="504">
          <cell r="A504" t="str">
            <v>6435-910</v>
          </cell>
          <cell r="B504">
            <v>123.89</v>
          </cell>
        </row>
        <row r="505">
          <cell r="A505" t="str">
            <v>6440-100</v>
          </cell>
          <cell r="B505">
            <v>0</v>
          </cell>
        </row>
        <row r="506">
          <cell r="A506" t="str">
            <v>6440-200</v>
          </cell>
          <cell r="B506">
            <v>3965.2</v>
          </cell>
        </row>
        <row r="507">
          <cell r="A507" t="str">
            <v>6440-400</v>
          </cell>
          <cell r="B507">
            <v>58.24</v>
          </cell>
        </row>
        <row r="508">
          <cell r="A508" t="str">
            <v>6440-500</v>
          </cell>
          <cell r="B508">
            <v>44.59</v>
          </cell>
        </row>
        <row r="509">
          <cell r="A509" t="str">
            <v>6440-600</v>
          </cell>
          <cell r="B509">
            <v>29.61</v>
          </cell>
        </row>
        <row r="510">
          <cell r="A510" t="str">
            <v>6440-800</v>
          </cell>
          <cell r="B510">
            <v>56.98</v>
          </cell>
        </row>
        <row r="511">
          <cell r="A511" t="str">
            <v>6440-900</v>
          </cell>
          <cell r="B511">
            <v>146.41</v>
          </cell>
        </row>
        <row r="512">
          <cell r="A512" t="str">
            <v>6445-100</v>
          </cell>
          <cell r="B512">
            <v>86</v>
          </cell>
        </row>
        <row r="513">
          <cell r="A513" t="str">
            <v>6445-200</v>
          </cell>
          <cell r="B513">
            <v>529.98</v>
          </cell>
        </row>
        <row r="514">
          <cell r="A514" t="str">
            <v>6445-500</v>
          </cell>
          <cell r="B514">
            <v>135.78</v>
          </cell>
        </row>
        <row r="515">
          <cell r="A515" t="str">
            <v>6445-600</v>
          </cell>
          <cell r="B515">
            <v>52.63</v>
          </cell>
        </row>
        <row r="516">
          <cell r="A516" t="str">
            <v>6445-800</v>
          </cell>
          <cell r="B516">
            <v>20</v>
          </cell>
        </row>
        <row r="517">
          <cell r="A517" t="str">
            <v>6450-100</v>
          </cell>
          <cell r="B517">
            <v>6</v>
          </cell>
        </row>
        <row r="518">
          <cell r="A518" t="str">
            <v>6450-200</v>
          </cell>
          <cell r="B518">
            <v>577.54999999999995</v>
          </cell>
        </row>
        <row r="519">
          <cell r="A519" t="str">
            <v>6450-400</v>
          </cell>
          <cell r="B519">
            <v>7</v>
          </cell>
        </row>
        <row r="520">
          <cell r="A520" t="str">
            <v>6450-600</v>
          </cell>
          <cell r="B520">
            <v>8.61</v>
          </cell>
        </row>
        <row r="521">
          <cell r="A521" t="str">
            <v>6450-800</v>
          </cell>
          <cell r="B521">
            <v>244.25</v>
          </cell>
        </row>
        <row r="522">
          <cell r="A522" t="str">
            <v>6450-900</v>
          </cell>
          <cell r="B522">
            <v>0</v>
          </cell>
        </row>
        <row r="523">
          <cell r="A523" t="str">
            <v>6505-100</v>
          </cell>
          <cell r="B523">
            <v>1397.75</v>
          </cell>
        </row>
        <row r="524">
          <cell r="A524" t="str">
            <v>6505-200</v>
          </cell>
          <cell r="B524">
            <v>374.96</v>
          </cell>
        </row>
        <row r="525">
          <cell r="A525" t="str">
            <v>6505-400</v>
          </cell>
          <cell r="B525">
            <v>208</v>
          </cell>
        </row>
        <row r="526">
          <cell r="A526" t="str">
            <v>6505-500</v>
          </cell>
          <cell r="B526">
            <v>1755</v>
          </cell>
        </row>
        <row r="527">
          <cell r="A527" t="str">
            <v>6505-600</v>
          </cell>
          <cell r="B527">
            <v>2009.2</v>
          </cell>
        </row>
        <row r="528">
          <cell r="A528" t="str">
            <v>6505-800</v>
          </cell>
          <cell r="B528">
            <v>71.63</v>
          </cell>
        </row>
        <row r="529">
          <cell r="A529" t="str">
            <v>6505-900</v>
          </cell>
          <cell r="B529">
            <v>190.09</v>
          </cell>
        </row>
        <row r="530">
          <cell r="A530" t="str">
            <v>6505-910</v>
          </cell>
          <cell r="B530">
            <v>23.63</v>
          </cell>
        </row>
        <row r="531">
          <cell r="A531" t="str">
            <v>6515-100</v>
          </cell>
          <cell r="B531">
            <v>154.88999999999999</v>
          </cell>
        </row>
        <row r="532">
          <cell r="A532" t="str">
            <v>6515-200</v>
          </cell>
          <cell r="B532">
            <v>155</v>
          </cell>
        </row>
        <row r="533">
          <cell r="A533" t="str">
            <v>6515-500</v>
          </cell>
          <cell r="B533">
            <v>829.05</v>
          </cell>
        </row>
        <row r="534">
          <cell r="A534" t="str">
            <v>6515-600</v>
          </cell>
          <cell r="B534">
            <v>93.17</v>
          </cell>
        </row>
        <row r="535">
          <cell r="A535" t="str">
            <v>6515-800</v>
          </cell>
          <cell r="B535">
            <v>148.51</v>
          </cell>
        </row>
        <row r="536">
          <cell r="A536" t="str">
            <v>6515-900</v>
          </cell>
          <cell r="B536">
            <v>286.98</v>
          </cell>
        </row>
        <row r="537">
          <cell r="A537" t="str">
            <v>6515-910</v>
          </cell>
          <cell r="B537">
            <v>123.01</v>
          </cell>
        </row>
        <row r="538">
          <cell r="A538" t="str">
            <v>6520-100</v>
          </cell>
          <cell r="B538">
            <v>17</v>
          </cell>
        </row>
        <row r="539">
          <cell r="A539" t="str">
            <v>6520-500</v>
          </cell>
          <cell r="B539">
            <v>0</v>
          </cell>
        </row>
        <row r="540">
          <cell r="A540" t="str">
            <v>6525-100</v>
          </cell>
          <cell r="B540">
            <v>0</v>
          </cell>
        </row>
        <row r="541">
          <cell r="A541" t="str">
            <v>6528-100</v>
          </cell>
          <cell r="B541">
            <v>1599.75</v>
          </cell>
        </row>
        <row r="542">
          <cell r="A542" t="str">
            <v>6530-200</v>
          </cell>
          <cell r="B542">
            <v>950</v>
          </cell>
        </row>
        <row r="543">
          <cell r="A543" t="str">
            <v>6530-400</v>
          </cell>
          <cell r="B543">
            <v>3095.39</v>
          </cell>
        </row>
        <row r="544">
          <cell r="A544" t="str">
            <v>6530-500</v>
          </cell>
          <cell r="B544">
            <v>450</v>
          </cell>
        </row>
        <row r="545">
          <cell r="A545" t="str">
            <v>6530-600</v>
          </cell>
          <cell r="B545">
            <v>21180.3</v>
          </cell>
        </row>
        <row r="546">
          <cell r="A546" t="str">
            <v>6530-800</v>
          </cell>
          <cell r="B546">
            <v>0</v>
          </cell>
        </row>
        <row r="547">
          <cell r="A547" t="str">
            <v>6530-900</v>
          </cell>
          <cell r="B547">
            <v>175</v>
          </cell>
        </row>
        <row r="548">
          <cell r="A548" t="str">
            <v>6610-100</v>
          </cell>
          <cell r="B548">
            <v>93518.04</v>
          </cell>
        </row>
        <row r="549">
          <cell r="A549" t="str">
            <v>6610-400</v>
          </cell>
          <cell r="B549">
            <v>38520</v>
          </cell>
        </row>
        <row r="550">
          <cell r="A550" t="str">
            <v>6610-500</v>
          </cell>
          <cell r="B550">
            <v>-3937.5</v>
          </cell>
        </row>
        <row r="551">
          <cell r="A551" t="str">
            <v>6610-600</v>
          </cell>
          <cell r="B551">
            <v>154665.5</v>
          </cell>
        </row>
        <row r="552">
          <cell r="A552" t="str">
            <v>6610-800</v>
          </cell>
          <cell r="B552">
            <v>0</v>
          </cell>
        </row>
        <row r="553">
          <cell r="A553" t="str">
            <v>6610-900</v>
          </cell>
          <cell r="B553">
            <v>8784.7800000000007</v>
          </cell>
        </row>
        <row r="554">
          <cell r="A554" t="str">
            <v>6610-910</v>
          </cell>
          <cell r="B554">
            <v>4741.3599999999997</v>
          </cell>
        </row>
        <row r="555">
          <cell r="A555" t="str">
            <v>6611-600</v>
          </cell>
          <cell r="B555">
            <v>0</v>
          </cell>
        </row>
        <row r="556">
          <cell r="A556" t="str">
            <v>6620-100</v>
          </cell>
          <cell r="B556">
            <v>5171.78</v>
          </cell>
        </row>
        <row r="557">
          <cell r="A557" t="str">
            <v>6620-400</v>
          </cell>
          <cell r="B557">
            <v>6227.62</v>
          </cell>
        </row>
        <row r="558">
          <cell r="A558" t="str">
            <v>6620-500</v>
          </cell>
          <cell r="B558">
            <v>12026.85</v>
          </cell>
        </row>
        <row r="559">
          <cell r="A559" t="str">
            <v>6620-600</v>
          </cell>
          <cell r="B559">
            <v>14859.02</v>
          </cell>
        </row>
        <row r="560">
          <cell r="A560" t="str">
            <v>6620-610</v>
          </cell>
          <cell r="B560">
            <v>0</v>
          </cell>
        </row>
        <row r="561">
          <cell r="A561" t="str">
            <v>6620-800</v>
          </cell>
          <cell r="B561">
            <v>1857.37</v>
          </cell>
        </row>
        <row r="562">
          <cell r="A562" t="str">
            <v>6620-900</v>
          </cell>
          <cell r="B562">
            <v>10575.68</v>
          </cell>
        </row>
        <row r="563">
          <cell r="A563" t="str">
            <v>6620-910</v>
          </cell>
          <cell r="B563">
            <v>2410.2399999999998</v>
          </cell>
        </row>
        <row r="564">
          <cell r="A564" t="str">
            <v>6621-600</v>
          </cell>
          <cell r="B564">
            <v>0</v>
          </cell>
        </row>
        <row r="565">
          <cell r="A565" t="str">
            <v>6621-610</v>
          </cell>
          <cell r="B565">
            <v>0</v>
          </cell>
        </row>
        <row r="566">
          <cell r="A566" t="str">
            <v>6710-200</v>
          </cell>
          <cell r="B566">
            <v>268957.19</v>
          </cell>
        </row>
        <row r="567">
          <cell r="A567" t="str">
            <v>6710-400</v>
          </cell>
          <cell r="B567">
            <v>2962.5</v>
          </cell>
        </row>
        <row r="568">
          <cell r="A568" t="str">
            <v>6710-500</v>
          </cell>
          <cell r="B568">
            <v>0</v>
          </cell>
        </row>
        <row r="569">
          <cell r="A569" t="str">
            <v>6710-600</v>
          </cell>
          <cell r="B569">
            <v>120711.25</v>
          </cell>
        </row>
        <row r="570">
          <cell r="A570" t="str">
            <v>6710-610</v>
          </cell>
          <cell r="B570">
            <v>0</v>
          </cell>
        </row>
        <row r="571">
          <cell r="A571" t="str">
            <v>6710-800</v>
          </cell>
          <cell r="B571">
            <v>14320</v>
          </cell>
        </row>
        <row r="572">
          <cell r="A572" t="str">
            <v>6710-900</v>
          </cell>
          <cell r="B572">
            <v>441.99</v>
          </cell>
        </row>
        <row r="573">
          <cell r="A573" t="str">
            <v>6710-910</v>
          </cell>
          <cell r="B573">
            <v>0</v>
          </cell>
        </row>
        <row r="574">
          <cell r="A574" t="str">
            <v>6711-200</v>
          </cell>
          <cell r="B574">
            <v>6337.49</v>
          </cell>
        </row>
        <row r="575">
          <cell r="A575" t="str">
            <v>6711-400</v>
          </cell>
          <cell r="B575">
            <v>4049.81</v>
          </cell>
        </row>
        <row r="576">
          <cell r="A576" t="str">
            <v>6711-600</v>
          </cell>
          <cell r="B576">
            <v>4412.26</v>
          </cell>
        </row>
        <row r="577">
          <cell r="A577" t="str">
            <v>6712-200</v>
          </cell>
          <cell r="B577">
            <v>0</v>
          </cell>
        </row>
        <row r="578">
          <cell r="A578" t="str">
            <v>6712-400</v>
          </cell>
          <cell r="B578">
            <v>14509.56</v>
          </cell>
        </row>
        <row r="579">
          <cell r="A579" t="str">
            <v>6712-600</v>
          </cell>
          <cell r="B579">
            <v>164452.96</v>
          </cell>
        </row>
        <row r="580">
          <cell r="A580" t="str">
            <v>6712-800</v>
          </cell>
          <cell r="B580">
            <v>0</v>
          </cell>
        </row>
        <row r="581">
          <cell r="A581" t="str">
            <v>6713-400</v>
          </cell>
          <cell r="B581">
            <v>1361.5</v>
          </cell>
        </row>
        <row r="582">
          <cell r="A582" t="str">
            <v>6713-500</v>
          </cell>
          <cell r="B582">
            <v>6068.95</v>
          </cell>
        </row>
        <row r="583">
          <cell r="A583" t="str">
            <v>6713-600</v>
          </cell>
          <cell r="B583">
            <v>213844.55</v>
          </cell>
        </row>
        <row r="584">
          <cell r="A584" t="str">
            <v>6713-800</v>
          </cell>
          <cell r="B584">
            <v>19340.18</v>
          </cell>
        </row>
        <row r="585">
          <cell r="A585" t="str">
            <v>6713-900</v>
          </cell>
          <cell r="B585">
            <v>4480</v>
          </cell>
        </row>
        <row r="586">
          <cell r="A586" t="str">
            <v>6720-100</v>
          </cell>
          <cell r="B586">
            <v>93691</v>
          </cell>
        </row>
        <row r="587">
          <cell r="A587" t="str">
            <v>6720-200</v>
          </cell>
          <cell r="B587">
            <v>3603.69</v>
          </cell>
        </row>
        <row r="588">
          <cell r="A588" t="str">
            <v>6720-400</v>
          </cell>
          <cell r="B588">
            <v>0</v>
          </cell>
        </row>
        <row r="589">
          <cell r="A589" t="str">
            <v>6720-600</v>
          </cell>
          <cell r="B589">
            <v>0</v>
          </cell>
        </row>
        <row r="590">
          <cell r="A590" t="str">
            <v>6720-800</v>
          </cell>
          <cell r="B590">
            <v>800</v>
          </cell>
        </row>
        <row r="591">
          <cell r="A591" t="str">
            <v>6730-100</v>
          </cell>
          <cell r="B591">
            <v>7645.5</v>
          </cell>
        </row>
        <row r="592">
          <cell r="A592" t="str">
            <v>6730-200</v>
          </cell>
          <cell r="B592">
            <v>601040.93000000005</v>
          </cell>
        </row>
        <row r="593">
          <cell r="A593" t="str">
            <v>6730-400</v>
          </cell>
          <cell r="B593">
            <v>6204</v>
          </cell>
        </row>
        <row r="594">
          <cell r="A594" t="str">
            <v>6730-500</v>
          </cell>
          <cell r="B594">
            <v>17787.599999999999</v>
          </cell>
        </row>
        <row r="595">
          <cell r="A595" t="str">
            <v>6730-600</v>
          </cell>
          <cell r="B595">
            <v>42294.92</v>
          </cell>
        </row>
        <row r="596">
          <cell r="A596" t="str">
            <v>6730-800</v>
          </cell>
          <cell r="B596">
            <v>2864</v>
          </cell>
        </row>
        <row r="597">
          <cell r="A597" t="str">
            <v>6730-910</v>
          </cell>
          <cell r="B597">
            <v>155</v>
          </cell>
        </row>
        <row r="598">
          <cell r="A598" t="str">
            <v>6740-400</v>
          </cell>
          <cell r="B598">
            <v>1075</v>
          </cell>
        </row>
        <row r="599">
          <cell r="A599" t="str">
            <v>6740-600</v>
          </cell>
          <cell r="B599">
            <v>8545.5</v>
          </cell>
        </row>
        <row r="600">
          <cell r="A600" t="str">
            <v>6740-800</v>
          </cell>
          <cell r="B600">
            <v>47.93</v>
          </cell>
        </row>
        <row r="601">
          <cell r="A601" t="str">
            <v>6810-100</v>
          </cell>
          <cell r="B601">
            <v>0</v>
          </cell>
        </row>
        <row r="602">
          <cell r="A602" t="str">
            <v>6810-200</v>
          </cell>
          <cell r="B602">
            <v>236681.49</v>
          </cell>
        </row>
        <row r="603">
          <cell r="A603" t="str">
            <v>6810-600</v>
          </cell>
          <cell r="B603">
            <v>0</v>
          </cell>
        </row>
        <row r="604">
          <cell r="A604" t="str">
            <v>6920-400</v>
          </cell>
          <cell r="B604">
            <v>5289.84</v>
          </cell>
        </row>
        <row r="605">
          <cell r="A605" t="str">
            <v>6920-500</v>
          </cell>
          <cell r="B605">
            <v>4121.3</v>
          </cell>
        </row>
        <row r="606">
          <cell r="A606" t="str">
            <v>6920-800</v>
          </cell>
          <cell r="B606">
            <v>15378.88</v>
          </cell>
        </row>
        <row r="607">
          <cell r="A607" t="str">
            <v>6930-200</v>
          </cell>
          <cell r="B607">
            <v>0</v>
          </cell>
        </row>
        <row r="608">
          <cell r="A608" t="str">
            <v>6930-400</v>
          </cell>
          <cell r="B608">
            <v>20</v>
          </cell>
        </row>
        <row r="609">
          <cell r="A609" t="str">
            <v>6930-500</v>
          </cell>
          <cell r="B609">
            <v>128834.36</v>
          </cell>
        </row>
        <row r="610">
          <cell r="A610" t="str">
            <v>6930-600</v>
          </cell>
          <cell r="B610">
            <v>0</v>
          </cell>
        </row>
        <row r="611">
          <cell r="A611" t="str">
            <v>7010-400</v>
          </cell>
          <cell r="B611">
            <v>33755</v>
          </cell>
        </row>
        <row r="612">
          <cell r="A612" t="str">
            <v>7010-500</v>
          </cell>
          <cell r="B612">
            <v>18654.77</v>
          </cell>
        </row>
        <row r="613">
          <cell r="A613" t="str">
            <v>7010-600</v>
          </cell>
          <cell r="B613">
            <v>46380.07</v>
          </cell>
        </row>
        <row r="614">
          <cell r="A614" t="str">
            <v>7010-800</v>
          </cell>
          <cell r="B614">
            <v>3554.27</v>
          </cell>
        </row>
        <row r="615">
          <cell r="A615" t="str">
            <v>7010-900</v>
          </cell>
          <cell r="B615">
            <v>4327.16</v>
          </cell>
        </row>
        <row r="616">
          <cell r="A616" t="str">
            <v>7010-910</v>
          </cell>
          <cell r="B616">
            <v>259.47000000000003</v>
          </cell>
        </row>
        <row r="617">
          <cell r="A617" t="str">
            <v>7015-100</v>
          </cell>
          <cell r="B617">
            <v>3651.53</v>
          </cell>
        </row>
        <row r="618">
          <cell r="A618" t="str">
            <v>7015-200</v>
          </cell>
          <cell r="B618">
            <v>2907.01</v>
          </cell>
        </row>
        <row r="619">
          <cell r="A619" t="str">
            <v>7015-400</v>
          </cell>
          <cell r="B619">
            <v>5654.97</v>
          </cell>
        </row>
        <row r="620">
          <cell r="A620" t="str">
            <v>7015-500</v>
          </cell>
          <cell r="B620">
            <v>7309.26</v>
          </cell>
        </row>
        <row r="621">
          <cell r="A621" t="str">
            <v>7015-600</v>
          </cell>
          <cell r="B621">
            <v>13545.96</v>
          </cell>
        </row>
        <row r="622">
          <cell r="A622" t="str">
            <v>7015-610</v>
          </cell>
          <cell r="B622">
            <v>0</v>
          </cell>
        </row>
        <row r="623">
          <cell r="A623" t="str">
            <v>7015-800</v>
          </cell>
          <cell r="B623">
            <v>1974.59</v>
          </cell>
        </row>
        <row r="624">
          <cell r="A624" t="str">
            <v>7015-900</v>
          </cell>
          <cell r="B624">
            <v>1572.04</v>
          </cell>
        </row>
        <row r="625">
          <cell r="A625" t="str">
            <v>7015-910</v>
          </cell>
          <cell r="B625">
            <v>443.28</v>
          </cell>
        </row>
        <row r="626">
          <cell r="A626" t="str">
            <v>7020-100</v>
          </cell>
          <cell r="B626">
            <v>4378.42</v>
          </cell>
        </row>
        <row r="627">
          <cell r="A627" t="str">
            <v>7030-100</v>
          </cell>
          <cell r="B627">
            <v>2883</v>
          </cell>
        </row>
        <row r="628">
          <cell r="A628" t="str">
            <v>7030-400</v>
          </cell>
          <cell r="B628">
            <v>262.88</v>
          </cell>
        </row>
        <row r="629">
          <cell r="A629" t="str">
            <v>7030-500</v>
          </cell>
          <cell r="B629">
            <v>1311.57</v>
          </cell>
        </row>
        <row r="630">
          <cell r="A630" t="str">
            <v>7030-600</v>
          </cell>
          <cell r="B630">
            <v>5343.55</v>
          </cell>
        </row>
        <row r="631">
          <cell r="A631" t="str">
            <v>7030-800</v>
          </cell>
          <cell r="B631">
            <v>865.13</v>
          </cell>
        </row>
        <row r="632">
          <cell r="A632" t="str">
            <v>7030-900</v>
          </cell>
          <cell r="B632">
            <v>1320.19</v>
          </cell>
        </row>
        <row r="633">
          <cell r="A633" t="str">
            <v>7030-910</v>
          </cell>
          <cell r="B633">
            <v>130</v>
          </cell>
        </row>
        <row r="634">
          <cell r="A634" t="str">
            <v>7035-100</v>
          </cell>
          <cell r="B634">
            <v>1732.94</v>
          </cell>
        </row>
        <row r="635">
          <cell r="A635" t="str">
            <v>7035-400</v>
          </cell>
          <cell r="B635">
            <v>1</v>
          </cell>
        </row>
        <row r="636">
          <cell r="A636" t="str">
            <v>7035-600</v>
          </cell>
          <cell r="B636">
            <v>16.489999999999998</v>
          </cell>
        </row>
        <row r="637">
          <cell r="A637" t="str">
            <v>7035-800</v>
          </cell>
          <cell r="B637">
            <v>0.55000000000000004</v>
          </cell>
        </row>
        <row r="638">
          <cell r="A638" t="str">
            <v>7035-900</v>
          </cell>
          <cell r="B638">
            <v>0.21</v>
          </cell>
        </row>
        <row r="639">
          <cell r="A639" t="str">
            <v>7040-100</v>
          </cell>
          <cell r="B639">
            <v>10388.64</v>
          </cell>
        </row>
        <row r="640">
          <cell r="A640" t="str">
            <v>7040-200</v>
          </cell>
          <cell r="B640">
            <v>566.63</v>
          </cell>
        </row>
        <row r="641">
          <cell r="A641" t="str">
            <v>7040-400</v>
          </cell>
          <cell r="B641">
            <v>4646.46</v>
          </cell>
        </row>
        <row r="642">
          <cell r="A642" t="str">
            <v>7040-500</v>
          </cell>
          <cell r="B642">
            <v>6998.9</v>
          </cell>
        </row>
        <row r="643">
          <cell r="A643" t="str">
            <v>7040-600</v>
          </cell>
          <cell r="B643">
            <v>7694.21</v>
          </cell>
        </row>
        <row r="644">
          <cell r="A644" t="str">
            <v>7040-610</v>
          </cell>
          <cell r="B644">
            <v>0</v>
          </cell>
        </row>
        <row r="645">
          <cell r="A645" t="str">
            <v>7040-800</v>
          </cell>
          <cell r="B645">
            <v>1044.4000000000001</v>
          </cell>
        </row>
        <row r="646">
          <cell r="A646" t="str">
            <v>7040-900</v>
          </cell>
          <cell r="B646">
            <v>936.04</v>
          </cell>
        </row>
        <row r="647">
          <cell r="A647" t="str">
            <v>7040-910</v>
          </cell>
          <cell r="B647">
            <v>660.05</v>
          </cell>
        </row>
        <row r="648">
          <cell r="A648" t="str">
            <v>7041-600</v>
          </cell>
          <cell r="B648">
            <v>0</v>
          </cell>
        </row>
        <row r="649">
          <cell r="A649" t="str">
            <v>7041-610</v>
          </cell>
          <cell r="B649">
            <v>0</v>
          </cell>
        </row>
        <row r="650">
          <cell r="A650" t="str">
            <v>7045-100</v>
          </cell>
          <cell r="B650">
            <v>1196.26</v>
          </cell>
        </row>
        <row r="651">
          <cell r="A651" t="str">
            <v>7045-200</v>
          </cell>
          <cell r="B651">
            <v>684.41</v>
          </cell>
        </row>
        <row r="652">
          <cell r="A652" t="str">
            <v>7045-400</v>
          </cell>
          <cell r="B652">
            <v>543.14</v>
          </cell>
        </row>
        <row r="653">
          <cell r="A653" t="str">
            <v>7045-500</v>
          </cell>
          <cell r="B653">
            <v>4704.43</v>
          </cell>
        </row>
        <row r="654">
          <cell r="A654" t="str">
            <v>7045-600</v>
          </cell>
          <cell r="B654">
            <v>8442.9599999999991</v>
          </cell>
        </row>
        <row r="655">
          <cell r="A655" t="str">
            <v>7045-800</v>
          </cell>
          <cell r="B655">
            <v>388.64</v>
          </cell>
        </row>
        <row r="656">
          <cell r="A656" t="str">
            <v>7045-900</v>
          </cell>
          <cell r="B656">
            <v>3.27</v>
          </cell>
        </row>
        <row r="657">
          <cell r="A657" t="str">
            <v>7045-910</v>
          </cell>
          <cell r="B657">
            <v>64</v>
          </cell>
        </row>
        <row r="658">
          <cell r="A658" t="str">
            <v>7050-100</v>
          </cell>
          <cell r="B658">
            <v>9411.52</v>
          </cell>
        </row>
        <row r="659">
          <cell r="A659" t="str">
            <v>7050-200</v>
          </cell>
          <cell r="B659">
            <v>469.38</v>
          </cell>
        </row>
        <row r="660">
          <cell r="A660" t="str">
            <v>7050-400</v>
          </cell>
          <cell r="B660">
            <v>1545.65</v>
          </cell>
        </row>
        <row r="661">
          <cell r="A661" t="str">
            <v>7050-500</v>
          </cell>
          <cell r="B661">
            <v>498.25</v>
          </cell>
        </row>
        <row r="662">
          <cell r="A662" t="str">
            <v>7050-600</v>
          </cell>
          <cell r="B662">
            <v>1209.97</v>
          </cell>
        </row>
        <row r="663">
          <cell r="A663" t="str">
            <v>7050-800</v>
          </cell>
          <cell r="B663">
            <v>793.75</v>
          </cell>
        </row>
        <row r="664">
          <cell r="A664" t="str">
            <v>7050-900</v>
          </cell>
          <cell r="B664">
            <v>20.16</v>
          </cell>
        </row>
        <row r="665">
          <cell r="A665" t="str">
            <v>7050-910</v>
          </cell>
          <cell r="B665">
            <v>10.55</v>
          </cell>
        </row>
        <row r="666">
          <cell r="A666" t="str">
            <v>7055-100</v>
          </cell>
          <cell r="B666">
            <v>51932.4</v>
          </cell>
        </row>
        <row r="667">
          <cell r="A667" t="str">
            <v>7055-200</v>
          </cell>
          <cell r="B667">
            <v>142.13</v>
          </cell>
        </row>
        <row r="668">
          <cell r="A668" t="str">
            <v>7055-400</v>
          </cell>
          <cell r="B668">
            <v>1736.71</v>
          </cell>
        </row>
        <row r="669">
          <cell r="A669" t="str">
            <v>7055-500</v>
          </cell>
          <cell r="B669">
            <v>5182.38</v>
          </cell>
        </row>
        <row r="670">
          <cell r="A670" t="str">
            <v>7055-600</v>
          </cell>
          <cell r="B670">
            <v>110.94</v>
          </cell>
        </row>
        <row r="671">
          <cell r="A671" t="str">
            <v>7055-800</v>
          </cell>
          <cell r="B671">
            <v>360.11</v>
          </cell>
        </row>
        <row r="672">
          <cell r="A672" t="str">
            <v>7055-900</v>
          </cell>
          <cell r="B672">
            <v>1404.63</v>
          </cell>
        </row>
        <row r="673">
          <cell r="A673" t="str">
            <v>7055-910</v>
          </cell>
          <cell r="B673">
            <v>65.58</v>
          </cell>
        </row>
        <row r="674">
          <cell r="A674" t="str">
            <v>7060-600</v>
          </cell>
          <cell r="B674">
            <v>35.33</v>
          </cell>
        </row>
        <row r="675">
          <cell r="A675" t="str">
            <v>7075-100</v>
          </cell>
          <cell r="B675">
            <v>98.88</v>
          </cell>
        </row>
        <row r="676">
          <cell r="A676" t="str">
            <v>7075-200</v>
          </cell>
          <cell r="B676">
            <v>163</v>
          </cell>
        </row>
        <row r="677">
          <cell r="A677" t="str">
            <v>7075-400</v>
          </cell>
          <cell r="B677">
            <v>2499.15</v>
          </cell>
        </row>
        <row r="678">
          <cell r="A678" t="str">
            <v>7075-500</v>
          </cell>
          <cell r="B678">
            <v>848.26</v>
          </cell>
        </row>
        <row r="679">
          <cell r="A679" t="str">
            <v>7075-600</v>
          </cell>
          <cell r="B679">
            <v>2169.9899999999998</v>
          </cell>
        </row>
        <row r="680">
          <cell r="A680" t="str">
            <v>7075-800</v>
          </cell>
          <cell r="B680">
            <v>181.84</v>
          </cell>
        </row>
        <row r="681">
          <cell r="A681" t="str">
            <v>7075-900</v>
          </cell>
          <cell r="B681">
            <v>49.07</v>
          </cell>
        </row>
        <row r="682">
          <cell r="A682" t="str">
            <v>7075-910</v>
          </cell>
          <cell r="B682">
            <v>280.89999999999998</v>
          </cell>
        </row>
        <row r="683">
          <cell r="A683" t="str">
            <v>7110-100</v>
          </cell>
          <cell r="B683">
            <v>36770.54</v>
          </cell>
        </row>
        <row r="684">
          <cell r="A684" t="str">
            <v>7110-200</v>
          </cell>
          <cell r="B684">
            <v>2306.79</v>
          </cell>
        </row>
        <row r="685">
          <cell r="A685" t="str">
            <v>7110-400</v>
          </cell>
          <cell r="B685">
            <v>17356.64</v>
          </cell>
        </row>
        <row r="686">
          <cell r="A686" t="str">
            <v>7110-500</v>
          </cell>
          <cell r="B686">
            <v>38658.03</v>
          </cell>
        </row>
        <row r="687">
          <cell r="A687" t="str">
            <v>7110-600</v>
          </cell>
          <cell r="B687">
            <v>47718.75</v>
          </cell>
        </row>
        <row r="688">
          <cell r="A688" t="str">
            <v>7110-800</v>
          </cell>
          <cell r="B688">
            <v>8370.89</v>
          </cell>
        </row>
        <row r="689">
          <cell r="A689" t="str">
            <v>7110-900</v>
          </cell>
          <cell r="B689">
            <v>1029.1099999999999</v>
          </cell>
        </row>
        <row r="690">
          <cell r="A690" t="str">
            <v>7110-910</v>
          </cell>
          <cell r="B690">
            <v>6602.16</v>
          </cell>
        </row>
        <row r="691">
          <cell r="A691" t="str">
            <v>7115-100</v>
          </cell>
          <cell r="B691">
            <v>49433.72</v>
          </cell>
        </row>
        <row r="692">
          <cell r="A692" t="str">
            <v>7115-200</v>
          </cell>
          <cell r="B692">
            <v>0</v>
          </cell>
        </row>
        <row r="693">
          <cell r="A693" t="str">
            <v>7115-400</v>
          </cell>
          <cell r="B693">
            <v>4204.5200000000004</v>
          </cell>
        </row>
        <row r="694">
          <cell r="A694" t="str">
            <v>7115-500</v>
          </cell>
          <cell r="B694">
            <v>8524.2199999999993</v>
          </cell>
        </row>
        <row r="695">
          <cell r="A695" t="str">
            <v>7115-600</v>
          </cell>
          <cell r="B695">
            <v>6902.61</v>
          </cell>
        </row>
        <row r="696">
          <cell r="A696" t="str">
            <v>7115-800</v>
          </cell>
          <cell r="B696">
            <v>1902.54</v>
          </cell>
        </row>
        <row r="697">
          <cell r="A697" t="str">
            <v>7115-900</v>
          </cell>
          <cell r="B697">
            <v>992.75</v>
          </cell>
        </row>
        <row r="698">
          <cell r="A698" t="str">
            <v>7115-910</v>
          </cell>
          <cell r="B698">
            <v>679.71</v>
          </cell>
        </row>
        <row r="699">
          <cell r="A699" t="str">
            <v>7120-100</v>
          </cell>
          <cell r="B699">
            <v>30217.599999999999</v>
          </cell>
        </row>
        <row r="700">
          <cell r="A700" t="str">
            <v>7120-600</v>
          </cell>
          <cell r="B700">
            <v>-0.02</v>
          </cell>
        </row>
        <row r="701">
          <cell r="A701" t="str">
            <v>7120-910</v>
          </cell>
          <cell r="B701">
            <v>4492.12</v>
          </cell>
        </row>
        <row r="702">
          <cell r="A702" t="str">
            <v>7125-500</v>
          </cell>
          <cell r="B702">
            <v>48709.78</v>
          </cell>
        </row>
        <row r="703">
          <cell r="A703" t="str">
            <v>7125-600</v>
          </cell>
          <cell r="B703">
            <v>0</v>
          </cell>
        </row>
        <row r="704">
          <cell r="A704" t="str">
            <v>7210-100</v>
          </cell>
          <cell r="B704">
            <v>20753.09</v>
          </cell>
        </row>
        <row r="705">
          <cell r="A705" t="str">
            <v>7210-200</v>
          </cell>
          <cell r="B705">
            <v>12034.16</v>
          </cell>
        </row>
        <row r="706">
          <cell r="A706" t="str">
            <v>7210-400</v>
          </cell>
          <cell r="B706">
            <v>20131.689999999999</v>
          </cell>
        </row>
        <row r="707">
          <cell r="A707" t="str">
            <v>7210-500</v>
          </cell>
          <cell r="B707">
            <v>26019.52</v>
          </cell>
        </row>
        <row r="708">
          <cell r="A708" t="str">
            <v>7210-600</v>
          </cell>
          <cell r="B708">
            <v>49101.99</v>
          </cell>
        </row>
        <row r="709">
          <cell r="A709" t="str">
            <v>7210-800</v>
          </cell>
          <cell r="B709">
            <v>7771.06</v>
          </cell>
        </row>
        <row r="710">
          <cell r="A710" t="str">
            <v>7210-900</v>
          </cell>
          <cell r="B710">
            <v>9388.73</v>
          </cell>
        </row>
        <row r="711">
          <cell r="A711" t="str">
            <v>7210-910</v>
          </cell>
          <cell r="B711">
            <v>2145.7399999999998</v>
          </cell>
        </row>
        <row r="712">
          <cell r="A712" t="str">
            <v>7211-600</v>
          </cell>
          <cell r="B712">
            <v>0</v>
          </cell>
        </row>
        <row r="713">
          <cell r="A713" t="str">
            <v>7211-610</v>
          </cell>
          <cell r="B713">
            <v>0</v>
          </cell>
        </row>
        <row r="714">
          <cell r="A714" t="str">
            <v>7220-400</v>
          </cell>
          <cell r="B714">
            <v>9004.18</v>
          </cell>
        </row>
        <row r="715">
          <cell r="A715" t="str">
            <v>7220-500</v>
          </cell>
          <cell r="B715">
            <v>4520.74</v>
          </cell>
        </row>
        <row r="716">
          <cell r="A716" t="str">
            <v>7220-910</v>
          </cell>
          <cell r="B716">
            <v>0</v>
          </cell>
        </row>
        <row r="717">
          <cell r="A717" t="str">
            <v>7230-100</v>
          </cell>
          <cell r="B717">
            <v>3858.18</v>
          </cell>
        </row>
        <row r="718">
          <cell r="A718" t="str">
            <v>7230-200</v>
          </cell>
          <cell r="B718">
            <v>2180.56</v>
          </cell>
        </row>
        <row r="719">
          <cell r="A719" t="str">
            <v>7230-400</v>
          </cell>
          <cell r="B719">
            <v>5997.3</v>
          </cell>
        </row>
        <row r="720">
          <cell r="A720" t="str">
            <v>7230-500</v>
          </cell>
          <cell r="B720">
            <v>15302.64</v>
          </cell>
        </row>
        <row r="721">
          <cell r="A721" t="str">
            <v>7230-600</v>
          </cell>
          <cell r="B721">
            <v>17556.62</v>
          </cell>
        </row>
        <row r="722">
          <cell r="A722" t="str">
            <v>7230-800</v>
          </cell>
          <cell r="B722">
            <v>1047.02</v>
          </cell>
        </row>
        <row r="723">
          <cell r="A723" t="str">
            <v>7230-900</v>
          </cell>
          <cell r="B723">
            <v>6614.88</v>
          </cell>
        </row>
        <row r="724">
          <cell r="A724" t="str">
            <v>7230-910</v>
          </cell>
          <cell r="B724">
            <v>542.85</v>
          </cell>
        </row>
        <row r="725">
          <cell r="A725" t="str">
            <v>7231-600</v>
          </cell>
          <cell r="B725">
            <v>0</v>
          </cell>
        </row>
        <row r="726">
          <cell r="A726" t="str">
            <v>7231-610</v>
          </cell>
          <cell r="B726">
            <v>0</v>
          </cell>
        </row>
        <row r="727">
          <cell r="A727" t="str">
            <v>7310-100</v>
          </cell>
          <cell r="B727">
            <v>3889</v>
          </cell>
        </row>
        <row r="728">
          <cell r="A728" t="str">
            <v>7310-400</v>
          </cell>
          <cell r="B728">
            <v>12345</v>
          </cell>
        </row>
        <row r="729">
          <cell r="A729" t="str">
            <v>7310-500</v>
          </cell>
          <cell r="B729">
            <v>26777.5</v>
          </cell>
        </row>
        <row r="730">
          <cell r="A730" t="str">
            <v>7310-600</v>
          </cell>
          <cell r="B730">
            <v>4114.71</v>
          </cell>
        </row>
        <row r="731">
          <cell r="A731" t="str">
            <v>7310-800</v>
          </cell>
          <cell r="B731">
            <v>1884.35</v>
          </cell>
        </row>
        <row r="732">
          <cell r="A732" t="str">
            <v>7310-900</v>
          </cell>
          <cell r="B732">
            <v>0</v>
          </cell>
        </row>
        <row r="733">
          <cell r="A733" t="str">
            <v>7310-910</v>
          </cell>
          <cell r="B733">
            <v>333.32</v>
          </cell>
        </row>
        <row r="734">
          <cell r="A734" t="str">
            <v>7320-100</v>
          </cell>
          <cell r="B734">
            <v>14749.98</v>
          </cell>
        </row>
        <row r="735">
          <cell r="A735" t="str">
            <v>7320-200</v>
          </cell>
          <cell r="B735">
            <v>0</v>
          </cell>
        </row>
        <row r="736">
          <cell r="A736" t="str">
            <v>7330-100</v>
          </cell>
          <cell r="B736">
            <v>15979.32</v>
          </cell>
        </row>
        <row r="737">
          <cell r="A737" t="str">
            <v>7330-200</v>
          </cell>
          <cell r="B737">
            <v>0</v>
          </cell>
        </row>
        <row r="738">
          <cell r="A738" t="str">
            <v>7330-400</v>
          </cell>
          <cell r="B738">
            <v>0</v>
          </cell>
        </row>
        <row r="739">
          <cell r="A739" t="str">
            <v>7330-500</v>
          </cell>
          <cell r="B739">
            <v>0</v>
          </cell>
        </row>
        <row r="740">
          <cell r="A740" t="str">
            <v>7330-600</v>
          </cell>
          <cell r="B740">
            <v>0</v>
          </cell>
        </row>
        <row r="741">
          <cell r="A741" t="str">
            <v>7330-800</v>
          </cell>
          <cell r="B741">
            <v>0</v>
          </cell>
        </row>
        <row r="742">
          <cell r="A742" t="str">
            <v>7330-900</v>
          </cell>
          <cell r="B742">
            <v>0</v>
          </cell>
        </row>
        <row r="743">
          <cell r="A743" t="str">
            <v>7340-100</v>
          </cell>
          <cell r="B743">
            <v>1227.6400000000001</v>
          </cell>
        </row>
        <row r="744">
          <cell r="A744" t="str">
            <v>7340-200</v>
          </cell>
          <cell r="B744">
            <v>1205.3800000000001</v>
          </cell>
        </row>
        <row r="745">
          <cell r="A745" t="str">
            <v>7340-400</v>
          </cell>
          <cell r="B745">
            <v>284.57</v>
          </cell>
        </row>
        <row r="746">
          <cell r="A746" t="str">
            <v>7340-500</v>
          </cell>
          <cell r="B746">
            <v>2699.57</v>
          </cell>
        </row>
        <row r="747">
          <cell r="A747" t="str">
            <v>7340-600</v>
          </cell>
          <cell r="B747">
            <v>853.85</v>
          </cell>
        </row>
        <row r="748">
          <cell r="A748" t="str">
            <v>7410-100</v>
          </cell>
          <cell r="B748">
            <v>1118.48</v>
          </cell>
        </row>
        <row r="749">
          <cell r="A749" t="str">
            <v>7410-400</v>
          </cell>
          <cell r="B749">
            <v>10047</v>
          </cell>
        </row>
        <row r="750">
          <cell r="A750" t="str">
            <v>7410-500</v>
          </cell>
          <cell r="B750">
            <v>11959.13</v>
          </cell>
        </row>
        <row r="751">
          <cell r="A751" t="str">
            <v>7410-600</v>
          </cell>
          <cell r="B751">
            <v>19382.07</v>
          </cell>
        </row>
        <row r="752">
          <cell r="A752" t="str">
            <v>7410-610</v>
          </cell>
          <cell r="B752">
            <v>0</v>
          </cell>
        </row>
        <row r="753">
          <cell r="A753" t="str">
            <v>7410-800</v>
          </cell>
          <cell r="B753">
            <v>5923.94</v>
          </cell>
        </row>
        <row r="754">
          <cell r="A754" t="str">
            <v>7410-900</v>
          </cell>
          <cell r="B754">
            <v>21020.01</v>
          </cell>
        </row>
        <row r="755">
          <cell r="A755" t="str">
            <v>7410-910</v>
          </cell>
          <cell r="B755">
            <v>20</v>
          </cell>
        </row>
        <row r="756">
          <cell r="A756" t="str">
            <v>7411-400</v>
          </cell>
          <cell r="B756">
            <v>1310</v>
          </cell>
        </row>
        <row r="757">
          <cell r="A757" t="str">
            <v>7411-600</v>
          </cell>
          <cell r="B757">
            <v>525</v>
          </cell>
        </row>
        <row r="758">
          <cell r="A758" t="str">
            <v>7411-800</v>
          </cell>
          <cell r="B758">
            <v>1628.71</v>
          </cell>
        </row>
        <row r="759">
          <cell r="A759" t="str">
            <v>7420-100</v>
          </cell>
          <cell r="B759">
            <v>3305.75</v>
          </cell>
        </row>
        <row r="760">
          <cell r="A760" t="str">
            <v>7425-400</v>
          </cell>
          <cell r="B760">
            <v>390</v>
          </cell>
        </row>
        <row r="761">
          <cell r="A761" t="str">
            <v>7425-600</v>
          </cell>
          <cell r="B761">
            <v>0</v>
          </cell>
        </row>
        <row r="762">
          <cell r="A762" t="str">
            <v>7425-800</v>
          </cell>
          <cell r="B762">
            <v>127480.38</v>
          </cell>
        </row>
        <row r="763">
          <cell r="A763" t="str">
            <v>7510-100</v>
          </cell>
          <cell r="B763">
            <v>500</v>
          </cell>
        </row>
        <row r="764">
          <cell r="A764" t="str">
            <v>7510-200</v>
          </cell>
          <cell r="B764">
            <v>270</v>
          </cell>
        </row>
        <row r="765">
          <cell r="A765" t="str">
            <v>7510-400</v>
          </cell>
          <cell r="B765">
            <v>303.45999999999998</v>
          </cell>
        </row>
        <row r="766">
          <cell r="A766" t="str">
            <v>7510-500</v>
          </cell>
          <cell r="B766">
            <v>157.5</v>
          </cell>
        </row>
        <row r="767">
          <cell r="A767" t="str">
            <v>7510-600</v>
          </cell>
          <cell r="B767">
            <v>500</v>
          </cell>
        </row>
        <row r="768">
          <cell r="A768" t="str">
            <v>7520-100</v>
          </cell>
          <cell r="B768">
            <v>361</v>
          </cell>
        </row>
        <row r="769">
          <cell r="A769" t="str">
            <v>7520-200</v>
          </cell>
          <cell r="B769">
            <v>3035.18</v>
          </cell>
        </row>
        <row r="770">
          <cell r="A770" t="str">
            <v>7520-400</v>
          </cell>
          <cell r="B770">
            <v>3844.08</v>
          </cell>
        </row>
        <row r="771">
          <cell r="A771" t="str">
            <v>7520-500</v>
          </cell>
          <cell r="B771">
            <v>8515.18</v>
          </cell>
        </row>
        <row r="772">
          <cell r="A772" t="str">
            <v>7520-600</v>
          </cell>
          <cell r="B772">
            <v>4714.54</v>
          </cell>
        </row>
        <row r="773">
          <cell r="A773" t="str">
            <v>7520-610</v>
          </cell>
          <cell r="B773">
            <v>0</v>
          </cell>
        </row>
        <row r="774">
          <cell r="A774" t="str">
            <v>7520-800</v>
          </cell>
          <cell r="B774">
            <v>494.64</v>
          </cell>
        </row>
        <row r="775">
          <cell r="A775" t="str">
            <v>7520-900</v>
          </cell>
          <cell r="B775">
            <v>767.48</v>
          </cell>
        </row>
        <row r="776">
          <cell r="A776" t="str">
            <v>7520-910</v>
          </cell>
          <cell r="B776">
            <v>54.71</v>
          </cell>
        </row>
        <row r="777">
          <cell r="A777" t="str">
            <v>7530-100</v>
          </cell>
          <cell r="B777">
            <v>1957.47</v>
          </cell>
        </row>
        <row r="778">
          <cell r="A778" t="str">
            <v>7530-200</v>
          </cell>
          <cell r="B778">
            <v>2078.52</v>
          </cell>
        </row>
        <row r="779">
          <cell r="A779" t="str">
            <v>7530-400</v>
          </cell>
          <cell r="B779">
            <v>1611.98</v>
          </cell>
        </row>
        <row r="780">
          <cell r="A780" t="str">
            <v>7530-500</v>
          </cell>
          <cell r="B780">
            <v>17302.740000000002</v>
          </cell>
        </row>
        <row r="781">
          <cell r="A781" t="str">
            <v>7530-600</v>
          </cell>
          <cell r="B781">
            <v>11630.48</v>
          </cell>
        </row>
        <row r="782">
          <cell r="A782" t="str">
            <v>7530-610</v>
          </cell>
          <cell r="B782">
            <v>0</v>
          </cell>
        </row>
        <row r="783">
          <cell r="A783" t="str">
            <v>7530-800</v>
          </cell>
          <cell r="B783">
            <v>1639.91</v>
          </cell>
        </row>
        <row r="784">
          <cell r="A784" t="str">
            <v>7530-900</v>
          </cell>
          <cell r="B784">
            <v>914.56</v>
          </cell>
        </row>
        <row r="785">
          <cell r="A785" t="str">
            <v>7530-910</v>
          </cell>
          <cell r="B785">
            <v>1290.25</v>
          </cell>
        </row>
        <row r="786">
          <cell r="A786" t="str">
            <v>7535-400</v>
          </cell>
          <cell r="B786">
            <v>24188.77</v>
          </cell>
        </row>
        <row r="787">
          <cell r="A787" t="str">
            <v>7535-500</v>
          </cell>
          <cell r="B787">
            <v>36450.04</v>
          </cell>
        </row>
        <row r="788">
          <cell r="A788" t="str">
            <v>7535-600</v>
          </cell>
          <cell r="B788">
            <v>1510.11</v>
          </cell>
        </row>
        <row r="789">
          <cell r="A789" t="str">
            <v>7535-800</v>
          </cell>
          <cell r="B789">
            <v>131.19</v>
          </cell>
        </row>
        <row r="790">
          <cell r="A790" t="str">
            <v>7535-900</v>
          </cell>
          <cell r="B790">
            <v>6041.48</v>
          </cell>
        </row>
        <row r="791">
          <cell r="A791" t="str">
            <v>7535-910</v>
          </cell>
          <cell r="B791">
            <v>0</v>
          </cell>
        </row>
        <row r="792">
          <cell r="A792" t="str">
            <v>7540-400</v>
          </cell>
          <cell r="B792">
            <v>1010</v>
          </cell>
        </row>
        <row r="793">
          <cell r="A793" t="str">
            <v>7540-500</v>
          </cell>
          <cell r="B793">
            <v>786</v>
          </cell>
        </row>
        <row r="794">
          <cell r="A794" t="str">
            <v>7540-600</v>
          </cell>
          <cell r="B794">
            <v>904.58</v>
          </cell>
        </row>
        <row r="795">
          <cell r="A795" t="str">
            <v>7540-800</v>
          </cell>
          <cell r="B795">
            <v>0</v>
          </cell>
        </row>
        <row r="796">
          <cell r="A796" t="str">
            <v>7550-100</v>
          </cell>
          <cell r="B796">
            <v>300</v>
          </cell>
        </row>
        <row r="797">
          <cell r="A797" t="str">
            <v>7550-200</v>
          </cell>
          <cell r="B797">
            <v>0</v>
          </cell>
        </row>
        <row r="798">
          <cell r="A798" t="str">
            <v>7550-400</v>
          </cell>
          <cell r="B798">
            <v>1775.76</v>
          </cell>
        </row>
        <row r="799">
          <cell r="A799" t="str">
            <v>7550-600</v>
          </cell>
          <cell r="B799">
            <v>7045.31</v>
          </cell>
        </row>
        <row r="800">
          <cell r="A800" t="str">
            <v>7550-800</v>
          </cell>
          <cell r="B800">
            <v>4.6399999999999997</v>
          </cell>
        </row>
        <row r="801">
          <cell r="A801" t="str">
            <v>7560-100</v>
          </cell>
          <cell r="B801">
            <v>27408.1</v>
          </cell>
        </row>
        <row r="802">
          <cell r="A802" t="str">
            <v>7560-200</v>
          </cell>
          <cell r="B802">
            <v>757</v>
          </cell>
        </row>
        <row r="803">
          <cell r="A803" t="str">
            <v>7560-600</v>
          </cell>
          <cell r="B803">
            <v>0</v>
          </cell>
        </row>
        <row r="804">
          <cell r="A804" t="str">
            <v>7600-100</v>
          </cell>
          <cell r="B804">
            <v>-350</v>
          </cell>
        </row>
        <row r="805">
          <cell r="A805" t="str">
            <v>7600-500</v>
          </cell>
          <cell r="B805">
            <v>0</v>
          </cell>
        </row>
        <row r="806">
          <cell r="A806" t="str">
            <v>7600-600</v>
          </cell>
          <cell r="B806">
            <v>-1778.98</v>
          </cell>
        </row>
        <row r="807">
          <cell r="A807" t="str">
            <v>7601-500</v>
          </cell>
          <cell r="B807">
            <v>0</v>
          </cell>
        </row>
        <row r="808">
          <cell r="A808" t="str">
            <v>7700-610</v>
          </cell>
          <cell r="B808">
            <v>0</v>
          </cell>
        </row>
        <row r="809">
          <cell r="A809" t="str">
            <v>7800-400</v>
          </cell>
          <cell r="B809">
            <v>-191447</v>
          </cell>
        </row>
        <row r="810">
          <cell r="A810" t="str">
            <v>7800-500</v>
          </cell>
          <cell r="B810">
            <v>-384855.51</v>
          </cell>
        </row>
        <row r="811">
          <cell r="A811" t="str">
            <v>7800-600</v>
          </cell>
          <cell r="B811">
            <v>-331086.65999999997</v>
          </cell>
        </row>
        <row r="812">
          <cell r="A812" t="str">
            <v>7800-610</v>
          </cell>
          <cell r="B812">
            <v>0</v>
          </cell>
        </row>
        <row r="813">
          <cell r="A813" t="str">
            <v>7801-400</v>
          </cell>
          <cell r="B813">
            <v>0</v>
          </cell>
        </row>
        <row r="814">
          <cell r="A814" t="str">
            <v>7801-500</v>
          </cell>
          <cell r="B814">
            <v>189120.51</v>
          </cell>
        </row>
        <row r="815">
          <cell r="A815" t="str">
            <v>7801-600</v>
          </cell>
          <cell r="B815">
            <v>0</v>
          </cell>
        </row>
        <row r="816">
          <cell r="A816" t="str">
            <v>7801-610</v>
          </cell>
          <cell r="B816">
            <v>0</v>
          </cell>
        </row>
        <row r="817">
          <cell r="A817" t="str">
            <v>7900-610</v>
          </cell>
          <cell r="B817">
            <v>0</v>
          </cell>
        </row>
        <row r="818">
          <cell r="A818" t="str">
            <v>7901-610</v>
          </cell>
          <cell r="B818">
            <v>0</v>
          </cell>
        </row>
        <row r="819">
          <cell r="A819" t="str">
            <v>7950-400</v>
          </cell>
          <cell r="B819">
            <v>-81350.19</v>
          </cell>
        </row>
        <row r="820">
          <cell r="A820" t="str">
            <v>7950-500</v>
          </cell>
          <cell r="B820">
            <v>-1494774.71</v>
          </cell>
        </row>
        <row r="821">
          <cell r="A821" t="str">
            <v>7950-600</v>
          </cell>
          <cell r="B821">
            <v>270139.40999999997</v>
          </cell>
        </row>
        <row r="822">
          <cell r="A822" t="str">
            <v>7950-800</v>
          </cell>
          <cell r="B822">
            <v>185574.09</v>
          </cell>
        </row>
        <row r="823">
          <cell r="A823" t="str">
            <v>7950-900</v>
          </cell>
          <cell r="B823">
            <v>-128882.55</v>
          </cell>
        </row>
        <row r="824">
          <cell r="A824" t="str">
            <v>8000-400</v>
          </cell>
          <cell r="B824">
            <v>393850.19</v>
          </cell>
        </row>
        <row r="825">
          <cell r="A825" t="str">
            <v>8000-500</v>
          </cell>
          <cell r="B825">
            <v>1113774.71</v>
          </cell>
        </row>
        <row r="826">
          <cell r="A826" t="str">
            <v>8000-600</v>
          </cell>
          <cell r="B826">
            <v>149860.59</v>
          </cell>
        </row>
        <row r="827">
          <cell r="A827" t="str">
            <v>8000-800</v>
          </cell>
          <cell r="B827">
            <v>242425.91</v>
          </cell>
        </row>
        <row r="828">
          <cell r="A828" t="str">
            <v>8000-900</v>
          </cell>
          <cell r="B828">
            <v>590882.55000000005</v>
          </cell>
        </row>
        <row r="829">
          <cell r="A829" t="str">
            <v>9000-400</v>
          </cell>
          <cell r="B829">
            <v>-69.650000000000006</v>
          </cell>
        </row>
        <row r="830">
          <cell r="A830" t="str">
            <v>9000-500</v>
          </cell>
          <cell r="B830">
            <v>1745154.86</v>
          </cell>
        </row>
        <row r="831">
          <cell r="A831" t="str">
            <v>9000-600</v>
          </cell>
          <cell r="B831">
            <v>5442.9</v>
          </cell>
        </row>
        <row r="832">
          <cell r="A832" t="str">
            <v>9000-610</v>
          </cell>
          <cell r="B832">
            <v>0</v>
          </cell>
        </row>
        <row r="833">
          <cell r="A833" t="str">
            <v>9000-800</v>
          </cell>
          <cell r="B833">
            <v>1395.64</v>
          </cell>
        </row>
        <row r="834">
          <cell r="A834" t="str">
            <v>9000-900</v>
          </cell>
          <cell r="B834">
            <v>13064.39</v>
          </cell>
        </row>
        <row r="835">
          <cell r="A835" t="str">
            <v>9000-910</v>
          </cell>
          <cell r="B835">
            <v>-149.76</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sheetData sheetId="125"/>
      <sheetData sheetId="126"/>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 Analitical"/>
      <sheetName val="COP"/>
      <sheetName val="Master (2)"/>
      <sheetName val="Master"/>
      <sheetName val="M&amp;S"/>
      <sheetName val="Energy"/>
      <sheetName val="Cargo"/>
      <sheetName val="C.repair"/>
      <sheetName val="Other Services"/>
      <sheetName val="Other"/>
      <sheetName val="LLPs"/>
      <sheetName val="GA LLP"/>
      <sheetName val="Ngdu 1COS"/>
      <sheetName val="Ngdu2COS"/>
      <sheetName val="Cost 99v98"/>
      <sheetName val="UEN"/>
      <sheetName val="PYTB"/>
      <sheetName val="Const"/>
      <sheetName val="Mine Gen"/>
      <sheetName val="COP_Analitical"/>
      <sheetName val="Master_(2)"/>
      <sheetName val="C_repair"/>
      <sheetName val="Other_Services"/>
      <sheetName val="GA_LLP"/>
      <sheetName val="Ngdu_1COS"/>
      <sheetName val="Cost_99v98"/>
      <sheetName val="Assumptions"/>
      <sheetName val="COST OF PRODUCTION"/>
      <sheetName val="KONSOLID"/>
      <sheetName val="IPR_VOG"/>
      <sheetName val="COST_OF_PRODUCTION"/>
      <sheetName val="FX rates"/>
      <sheetName val="Loans out"/>
      <sheetName val="L&amp;E"/>
      <sheetName val="Incometl"/>
      <sheetName val="Nvar"/>
      <sheetName val="группа"/>
      <sheetName val="B_4"/>
      <sheetName val="B-4"/>
      <sheetName val="AG Pipe Qt"/>
      <sheetName val="A-20"/>
      <sheetName val="PDC_Worksheet"/>
      <sheetName val="TDC COA Sumry"/>
      <sheetName val="COA Sumry by Area"/>
      <sheetName val="COA Sumry by Contr"/>
      <sheetName val="COA Sumry by RG"/>
      <sheetName val="TDC COA Grp Sumry"/>
      <sheetName val="TDC Item Dets_Full"/>
      <sheetName val="TDC Item Dets_IPM_Full"/>
      <sheetName val="TDC Item Dets"/>
      <sheetName val="TDC Item Sumry"/>
      <sheetName val="TDC Key Qty Sumry"/>
      <sheetName val="List _ Components"/>
      <sheetName val="List _ Equipment"/>
      <sheetName val="Project Metrics"/>
      <sheetName val="COA Sumry _ Std Imp"/>
      <sheetName val="Contr TDC _ Std Imp"/>
      <sheetName val="Item Sumry _ Std Imp"/>
      <sheetName val="Proj TIC _ Std Imp"/>
      <sheetName val="Unit Costs _ Std Imp"/>
      <sheetName val="Unit MH _ Std Imp"/>
      <sheetName val="SUMMARY"/>
      <sheetName val="DRAWDOWN"/>
      <sheetName val="U2.610_R&amp;M"/>
      <sheetName val="База"/>
      <sheetName val="Actuals Input"/>
      <sheetName val="FES"/>
      <sheetName val="July_03_Pg8"/>
      <sheetName val="оборудование"/>
      <sheetName val="K_760"/>
      <sheetName val="G201"/>
      <sheetName val="G301"/>
      <sheetName val="Hidden"/>
      <sheetName val="FA register"/>
      <sheetName val="ЯНВАРЬ"/>
      <sheetName val="KAZAK RECO ST 99"/>
      <sheetName val="из сем"/>
      <sheetName val="FS-97"/>
      <sheetName val="SMSTemp"/>
      <sheetName val="Март"/>
      <sheetName val="Сентябрь"/>
      <sheetName val="Квартал"/>
      <sheetName val="Декабрь"/>
      <sheetName val="Ноябрь"/>
      <sheetName val="Статьи"/>
      <sheetName val="Rollforward"/>
      <sheetName val="Добыча нефти4"/>
      <sheetName val="U2_610_R&amp;M"/>
      <sheetName val="Actuals_Input"/>
      <sheetName val="KCC"/>
      <sheetName val="01.10"/>
      <sheetName val="02.10"/>
      <sheetName val="03.10"/>
      <sheetName val="04.10"/>
      <sheetName val="05.10"/>
      <sheetName val="06.10"/>
      <sheetName val="shpr&amp;vol"/>
      <sheetName val="table data"/>
      <sheetName val="Макро-прогноз"/>
      <sheetName val="CPI"/>
      <sheetName val="RV DANS IDC 2006"/>
      <sheetName val="$ IS"/>
      <sheetName val="Общая_информация"/>
      <sheetName val="System"/>
      <sheetName val="s"/>
      <sheetName val="Перечень связанных сторон"/>
      <sheetName val="COST_OF_PRODUCTION1"/>
      <sheetName val="Loans_out"/>
      <sheetName val="FX_rates"/>
      <sheetName val="AG_Pipe_Qt"/>
      <sheetName val="COP_Analitical1"/>
      <sheetName val="Master_(2)1"/>
      <sheetName val="C_repair1"/>
      <sheetName val="Other_Services1"/>
      <sheetName val="GA_LLP1"/>
      <sheetName val="Ngdu_1COS1"/>
      <sheetName val="Cost_99v981"/>
      <sheetName val="Mine_Gen"/>
      <sheetName val="TDC_COA_Sumry"/>
      <sheetName val="COA_Sumry_by_Area"/>
      <sheetName val="COA_Sumry_by_Contr"/>
      <sheetName val="COA_Sumry_by_RG"/>
      <sheetName val="TDC_COA_Grp_Sumry"/>
      <sheetName val="TDC_Item_Dets_Full"/>
      <sheetName val="TDC_Item_Dets_IPM_Full"/>
      <sheetName val="TDC_Item_Dets"/>
      <sheetName val="TDC_Item_Sumry"/>
      <sheetName val="TDC_Key_Qty_Sumry"/>
      <sheetName val="List___Components"/>
      <sheetName val="List___Equipment"/>
      <sheetName val="Project_Metrics"/>
      <sheetName val="COA_Sumry___Std_Imp"/>
      <sheetName val="Contr_TDC___Std_Imp"/>
      <sheetName val="Item_Sumry___Std_Imp"/>
      <sheetName val="Proj_TIC___Std_Imp"/>
      <sheetName val="Unit_Costs___Std_Imp"/>
      <sheetName val="Unit_MH___Std_Imp"/>
    </sheetNames>
    <sheetDataSet>
      <sheetData sheetId="0">
        <row r="10">
          <cell r="S10">
            <v>119.47</v>
          </cell>
        </row>
      </sheetData>
      <sheetData sheetId="1">
        <row r="10">
          <cell r="S10">
            <v>119.47</v>
          </cell>
        </row>
      </sheetData>
      <sheetData sheetId="2">
        <row r="10">
          <cell r="S10">
            <v>119.47</v>
          </cell>
        </row>
      </sheetData>
      <sheetData sheetId="3">
        <row r="10">
          <cell r="S10">
            <v>119.47</v>
          </cell>
        </row>
      </sheetData>
      <sheetData sheetId="4">
        <row r="10">
          <cell r="S10">
            <v>119.47</v>
          </cell>
        </row>
      </sheetData>
      <sheetData sheetId="5">
        <row r="10">
          <cell r="S10">
            <v>119.47</v>
          </cell>
        </row>
      </sheetData>
      <sheetData sheetId="6">
        <row r="10">
          <cell r="S10">
            <v>119.47</v>
          </cell>
        </row>
      </sheetData>
      <sheetData sheetId="7">
        <row r="10">
          <cell r="S10">
            <v>119.47</v>
          </cell>
        </row>
      </sheetData>
      <sheetData sheetId="8">
        <row r="10">
          <cell r="S10">
            <v>119.47</v>
          </cell>
        </row>
      </sheetData>
      <sheetData sheetId="9">
        <row r="10">
          <cell r="S10">
            <v>119.47</v>
          </cell>
        </row>
      </sheetData>
      <sheetData sheetId="10">
        <row r="10">
          <cell r="S10">
            <v>119.47</v>
          </cell>
        </row>
      </sheetData>
      <sheetData sheetId="11">
        <row r="10">
          <cell r="S10">
            <v>119.47</v>
          </cell>
        </row>
      </sheetData>
      <sheetData sheetId="12">
        <row r="10">
          <cell r="S10">
            <v>119.47</v>
          </cell>
        </row>
      </sheetData>
      <sheetData sheetId="13">
        <row r="10">
          <cell r="S10">
            <v>119.47</v>
          </cell>
        </row>
      </sheetData>
      <sheetData sheetId="14" refreshError="1">
        <row r="10">
          <cell r="S10">
            <v>119.47</v>
          </cell>
        </row>
        <row r="11">
          <cell r="S11">
            <v>78.31</v>
          </cell>
        </row>
      </sheetData>
      <sheetData sheetId="15">
        <row r="10">
          <cell r="S10">
            <v>119.47</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10">
          <cell r="S10">
            <v>119.47</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апзатраты"/>
      <sheetName val="Изменение_оборотных_средств"/>
      <sheetName val="Т. 2 Движение"/>
      <sheetName val="Т.3 Поблочная ведомость"/>
      <sheetName val="Эксплуатационные запасы"/>
      <sheetName val="График отработки запасов"/>
      <sheetName val="Общие начальные данные"/>
      <sheetName val="График_погашения _запасов"/>
      <sheetName val="Стоимость_товарной_продукции"/>
      <sheetName val="Эксплуатационная_себестоимость"/>
      <sheetName val="Полная_себестоимость"/>
      <sheetName val="Финансирование"/>
      <sheetName val=" Налоги_из_прибыли"/>
      <sheetName val="Структура сценария"/>
      <sheetName val="Чувствительность"/>
      <sheetName val="Финансирование_410000"/>
      <sheetName val="Финансовая реализуемость"/>
      <sheetName val="Эффективность"/>
      <sheetName val="TEP"/>
      <sheetName val="Сценарии"/>
      <sheetName val="Диаграмма_чу"/>
      <sheetName val="Диаграмма_чу (2)"/>
      <sheetName val="FX rates"/>
      <sheetName val="PDC_Worksheet"/>
      <sheetName val="Calc"/>
      <sheetName val="GoEight"/>
      <sheetName val="GrFour"/>
      <sheetName val="MOne"/>
      <sheetName val="MTwo"/>
      <sheetName val="KOne"/>
      <sheetName val="GoSeven"/>
      <sheetName val="GrThree"/>
      <sheetName val="HTwo"/>
      <sheetName val="JOne"/>
      <sheetName val="JTwo"/>
      <sheetName val="HOne"/>
      <sheetName val="X-rates"/>
      <sheetName val="Параметры"/>
      <sheetName val="Summary"/>
      <sheetName val="Sensitivities"/>
      <sheetName val="KPI"/>
      <sheetName val="TI_Inputs"/>
      <sheetName val="fm"/>
      <sheetName val="Статьи"/>
      <sheetName val="@RISK Correlations"/>
      <sheetName val="system"/>
    </sheetNames>
    <sheetDataSet>
      <sheetData sheetId="0" refreshError="1">
        <row r="1">
          <cell r="D1">
            <v>1</v>
          </cell>
          <cell r="E1">
            <v>2</v>
          </cell>
          <cell r="F1">
            <v>3</v>
          </cell>
          <cell r="G1">
            <v>4</v>
          </cell>
          <cell r="H1">
            <v>5</v>
          </cell>
          <cell r="I1">
            <v>6</v>
          </cell>
          <cell r="J1">
            <v>7</v>
          </cell>
        </row>
      </sheetData>
      <sheetData sheetId="1">
        <row r="1">
          <cell r="D1">
            <v>1</v>
          </cell>
        </row>
      </sheetData>
      <sheetData sheetId="2" refreshError="1"/>
      <sheetData sheetId="3" refreshError="1"/>
      <sheetData sheetId="4">
        <row r="1">
          <cell r="D1">
            <v>1</v>
          </cell>
        </row>
      </sheetData>
      <sheetData sheetId="5" refreshError="1"/>
      <sheetData sheetId="6" refreshError="1"/>
      <sheetData sheetId="7">
        <row r="1">
          <cell r="D1">
            <v>1</v>
          </cell>
        </row>
      </sheetData>
      <sheetData sheetId="8">
        <row r="1">
          <cell r="D1">
            <v>1</v>
          </cell>
        </row>
      </sheetData>
      <sheetData sheetId="9">
        <row r="1">
          <cell r="D1">
            <v>1</v>
          </cell>
        </row>
      </sheetData>
      <sheetData sheetId="10">
        <row r="1">
          <cell r="D1">
            <v>1</v>
          </cell>
        </row>
      </sheetData>
      <sheetData sheetId="1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Macros"/>
      <sheetName val="Scenario Results"/>
      <sheetName val="BofA Exec Sum"/>
      <sheetName val="Exec Sum"/>
      <sheetName val="Covenants"/>
      <sheetName val="Financing"/>
      <sheetName val="CF_ALL"/>
      <sheetName val="CF_C"/>
      <sheetName val="CF_A"/>
      <sheetName val="PL_ALL"/>
      <sheetName val="PL_C"/>
      <sheetName val="PL_A"/>
      <sheetName val="BS_ALL"/>
      <sheetName val="BS_C"/>
      <sheetName val="BS_A"/>
      <sheetName val="Revenues"/>
      <sheetName val="Global"/>
      <sheetName val="Opex"/>
      <sheetName val="Capex"/>
      <sheetName val="Inputs"/>
      <sheetName val="#REF"/>
      <sheetName val="Assumptions"/>
      <sheetName val="PYTB"/>
      <sheetName val="Cost 99v98"/>
      <sheetName val="Const"/>
      <sheetName val="Общая_информация"/>
      <sheetName val="Sys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37">
          <cell r="F37">
            <v>6</v>
          </cell>
        </row>
        <row r="153">
          <cell r="G153">
            <v>0.11339999999999999</v>
          </cell>
        </row>
      </sheetData>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атьи"/>
      <sheetName val="Проек.расх"/>
      <sheetName val="Содержание"/>
      <sheetName val="SMSTemp"/>
      <sheetName val="o"/>
      <sheetName val="PYTB"/>
      <sheetName val="Проек_расх"/>
      <sheetName val="Cost 99v98"/>
      <sheetName val="Форма2"/>
      <sheetName val="Production_Ref Q-1-3"/>
      <sheetName val="Production_ref_Q4"/>
      <sheetName val="Resources"/>
      <sheetName val="A3-100"/>
      <sheetName val="Все виды материалов D`1-18"/>
      <sheetName val="Inputs"/>
      <sheetName val="Общие начальные данные"/>
      <sheetName val="Settings"/>
      <sheetName val="FA Movement Kyrg"/>
      <sheetName val="Лист3"/>
      <sheetName val="Anlagevermögen"/>
      <sheetName val="Links"/>
      <sheetName val="Lead"/>
      <sheetName val="KCC"/>
      <sheetName val="CPI"/>
      <sheetName val="GAAP TB 30.08.01  detail p&amp;l"/>
      <sheetName val="1"/>
      <sheetName val="2.2 ОтклОТМ"/>
      <sheetName val="1.3.2 ОТМ"/>
      <sheetName val="Предпр"/>
      <sheetName val="ЦентрЗатр"/>
      <sheetName val="ЕдИзм"/>
      <sheetName val="Present"/>
      <sheetName val="ЯНВАРЬ"/>
      <sheetName val="DATA"/>
      <sheetName val="#ССЫЛКА"/>
      <sheetName val="N_SVOD"/>
      <sheetName val="??????"/>
      <sheetName val="ОДТ и ГЦТ"/>
      <sheetName val="I. Прогноз доходов"/>
      <sheetName val="Channels"/>
      <sheetName val="Precios"/>
      <sheetName val="april-june99"/>
      <sheetName val="11"/>
      <sheetName val="Форма1"/>
      <sheetName val="Осн"/>
      <sheetName val="предприятия"/>
      <sheetName val="153541"/>
      <sheetName val="Свод"/>
      <sheetName val="C-100"/>
      <sheetName val="C-110"/>
      <sheetName val="E-100"/>
      <sheetName val="E-110"/>
      <sheetName val="E-120"/>
      <sheetName val="E-130"/>
      <sheetName val="Е-140"/>
      <sheetName val="E-150"/>
      <sheetName val="F-100"/>
      <sheetName val="F-110"/>
      <sheetName val="F-120"/>
      <sheetName val="H-100"/>
      <sheetName val="K-100"/>
      <sheetName val="K-110"/>
      <sheetName val="K-120"/>
      <sheetName val="K-130"/>
      <sheetName val="K-140"/>
      <sheetName val="N-100"/>
      <sheetName val="N-130"/>
      <sheetName val="N-140"/>
      <sheetName val="N-150"/>
      <sheetName val="N-160"/>
      <sheetName val="N-180"/>
      <sheetName val="Q-100"/>
      <sheetName val="T-100"/>
      <sheetName val="U1-110"/>
      <sheetName val="U1-120"/>
      <sheetName val="U1-100"/>
      <sheetName val="U1-130"/>
      <sheetName val="U1-140"/>
      <sheetName val="U2-100"/>
      <sheetName val="U3-100"/>
      <sheetName val="U4-100"/>
      <sheetName val="Операции со Связанными сторонам"/>
      <sheetName val="Dim lists"/>
      <sheetName val="DT"/>
      <sheetName val="reference #'s"/>
    </sheetNames>
    <sheetDataSet>
      <sheetData sheetId="0">
        <row r="3">
          <cell r="A3">
            <v>101</v>
          </cell>
          <cell r="B3" t="str">
            <v>Подготовка контракта на использование недр по Проекту между КАЗАХОЙЛ и компетентным органом Республики Казахстан</v>
          </cell>
        </row>
        <row r="4">
          <cell r="A4">
            <v>102</v>
          </cell>
          <cell r="B4" t="str">
            <v>Геолого-геофизическая информация</v>
          </cell>
        </row>
        <row r="5">
          <cell r="A5">
            <v>103</v>
          </cell>
          <cell r="B5" t="str">
            <v>Покупка и анализ космофотоснимков</v>
          </cell>
        </row>
        <row r="6">
          <cell r="A6">
            <v>104</v>
          </cell>
          <cell r="B6" t="str">
            <v>Геодезия и навигация</v>
          </cell>
        </row>
        <row r="7">
          <cell r="A7">
            <v>105</v>
          </cell>
          <cell r="B7" t="str">
            <v>Сбор имеющихся данных по оценке воздействия на окружающую среду и метеорологическим условиям на Площадях Исследований</v>
          </cell>
        </row>
        <row r="8">
          <cell r="A8">
            <v>106</v>
          </cell>
          <cell r="B8" t="str">
            <v>Гравиметрические работы</v>
          </cell>
        </row>
        <row r="9">
          <cell r="A9">
            <v>107</v>
          </cell>
          <cell r="B9" t="str">
            <v>Подготовка, регистрация и экспертиза геофизического технического проекта</v>
          </cell>
        </row>
        <row r="10">
          <cell r="A10">
            <v>108</v>
          </cell>
          <cell r="B10" t="str">
            <v>Подготовка и получение всех необходимых разрешительных документов для выполнения Годовой Рабочей Программы</v>
          </cell>
        </row>
        <row r="11">
          <cell r="A11">
            <v>109</v>
          </cell>
          <cell r="B11" t="str">
            <v>Разработка тендерных документов для выбора подрядчиков для выполнения Годовой Рабочей Программы</v>
          </cell>
        </row>
        <row r="12">
          <cell r="A12">
            <v>1</v>
          </cell>
          <cell r="B12" t="str">
            <v>Подготовительные работы (рекогносцировка местности, сбор и анализ данных и др.).Площадь А</v>
          </cell>
        </row>
        <row r="13">
          <cell r="A13">
            <v>2</v>
          </cell>
          <cell r="B13" t="str">
            <v>Подготовительные работы (рекогносцировка местности, сбор и анализ данных и др.). Площадь Б</v>
          </cell>
        </row>
        <row r="14">
          <cell r="A14">
            <v>3</v>
          </cell>
          <cell r="B14" t="str">
            <v>Подготовительные работы (рекогносцировка местности, сбор и анализ данных и др.).Площадь С.</v>
          </cell>
        </row>
        <row r="15">
          <cell r="A15">
            <v>4</v>
          </cell>
          <cell r="B15" t="str">
            <v>Полевые гравиметрические работы масштаба 1:50000 (мобилизационные и вспомогательные работы включительно).Площадь А.</v>
          </cell>
        </row>
        <row r="16">
          <cell r="A16">
            <v>5</v>
          </cell>
          <cell r="B16" t="str">
            <v>Полевые гравиметрические работы масштаба 1:50000 (мобилизационные и вспомогательные работы включительно).Площадь Б.</v>
          </cell>
        </row>
        <row r="17">
          <cell r="A17">
            <v>6</v>
          </cell>
          <cell r="B17" t="str">
            <v>Полевые гравиметрические работы масштаба 1:50000 (мобилизационные и вспомогательные работы включительно).Площадь С.</v>
          </cell>
        </row>
        <row r="18">
          <cell r="A18">
            <v>7</v>
          </cell>
          <cell r="B18" t="str">
            <v>Полевые сейсмические работы (мобилизационные и вспомогательные работы включительно).Площадь А.</v>
          </cell>
        </row>
        <row r="19">
          <cell r="A19">
            <v>8</v>
          </cell>
          <cell r="B19" t="str">
            <v>Полевые сейсмические работы (мобилизационные и вспомогательные работы включительно).Площадь В.</v>
          </cell>
        </row>
        <row r="20">
          <cell r="A20">
            <v>9</v>
          </cell>
          <cell r="B20" t="str">
            <v>Полевые сейсмические работы (мобилизационные и вспомогательные работы включительно).Площадь С.</v>
          </cell>
        </row>
        <row r="21">
          <cell r="A21">
            <v>10</v>
          </cell>
          <cell r="B21" t="str">
            <v>Обработка (переобработка).Площадь А.</v>
          </cell>
        </row>
        <row r="22">
          <cell r="A22">
            <v>11</v>
          </cell>
          <cell r="B22" t="str">
            <v>Обработка (переобработка).Площадь Б.</v>
          </cell>
        </row>
        <row r="23">
          <cell r="A23">
            <v>12</v>
          </cell>
          <cell r="B23" t="str">
            <v>Обработка. Площадь С.</v>
          </cell>
        </row>
        <row r="24">
          <cell r="A24">
            <v>13</v>
          </cell>
          <cell r="B24" t="str">
            <v>Переобработка. Площадь С.</v>
          </cell>
        </row>
        <row r="25">
          <cell r="A25">
            <v>14</v>
          </cell>
          <cell r="B25" t="str">
            <v>Интерпретация (переинтерпретация). Площадь А.</v>
          </cell>
        </row>
        <row r="26">
          <cell r="A26">
            <v>15</v>
          </cell>
          <cell r="B26" t="str">
            <v>Интерпретация (переинтерпретация). Площадь Б</v>
          </cell>
        </row>
        <row r="27">
          <cell r="A27">
            <v>16</v>
          </cell>
          <cell r="B27" t="str">
            <v>Интерпретация (переинтерпретация). Площадь С.</v>
          </cell>
        </row>
        <row r="28">
          <cell r="A28">
            <v>17</v>
          </cell>
          <cell r="B28" t="str">
            <v>Непредвиденные затраты.Площадь А.</v>
          </cell>
        </row>
        <row r="29">
          <cell r="A29">
            <v>18</v>
          </cell>
          <cell r="B29" t="str">
            <v>Непредвиденные затраты.Площадь Б.</v>
          </cell>
        </row>
        <row r="30">
          <cell r="A30">
            <v>19</v>
          </cell>
          <cell r="B30" t="str">
            <v>Непредвиденные затраты.Площадь С.</v>
          </cell>
        </row>
        <row r="32">
          <cell r="A32" t="str">
            <v>Прямые расходы Операционной структуры</v>
          </cell>
        </row>
        <row r="33">
          <cell r="A33">
            <v>201</v>
          </cell>
          <cell r="B33" t="str">
            <v>Оплата труда</v>
          </cell>
        </row>
        <row r="34">
          <cell r="A34">
            <v>202</v>
          </cell>
          <cell r="B34" t="str">
            <v>Обязательные отчисления (на социальные фонды и т.д.)</v>
          </cell>
        </row>
        <row r="35">
          <cell r="A35">
            <v>203</v>
          </cell>
          <cell r="B35" t="str">
            <v>Аренда офиса</v>
          </cell>
        </row>
        <row r="36">
          <cell r="A36">
            <v>204</v>
          </cell>
          <cell r="B36" t="str">
            <v>Аренда жилья для сотрудников</v>
          </cell>
        </row>
        <row r="37">
          <cell r="A37">
            <v>205</v>
          </cell>
          <cell r="B37" t="str">
            <v>Консалтинг и др. услуги</v>
          </cell>
        </row>
        <row r="38">
          <cell r="A38">
            <v>206</v>
          </cell>
          <cell r="B38" t="str">
            <v>Транспортные расходы</v>
          </cell>
        </row>
        <row r="39">
          <cell r="A39">
            <v>207</v>
          </cell>
          <cell r="B39" t="str">
            <v>Услуги связи и средства связи</v>
          </cell>
        </row>
        <row r="40">
          <cell r="A40">
            <v>208</v>
          </cell>
          <cell r="B40" t="str">
            <v>Представительские расходы</v>
          </cell>
        </row>
        <row r="41">
          <cell r="A41">
            <v>209</v>
          </cell>
          <cell r="B41" t="str">
            <v>Прочие расходы (связанные с производством)</v>
          </cell>
        </row>
        <row r="42">
          <cell r="A42">
            <v>210</v>
          </cell>
          <cell r="B42" t="str">
            <v>Командировочные расходы для участника ЯННК</v>
          </cell>
        </row>
        <row r="43">
          <cell r="A43">
            <v>211</v>
          </cell>
          <cell r="B43" t="str">
            <v>Охрана офиса</v>
          </cell>
        </row>
        <row r="44">
          <cell r="A44" t="str">
            <v>Прочие расходы Операционной Структуры</v>
          </cell>
        </row>
        <row r="45">
          <cell r="A45">
            <v>301</v>
          </cell>
          <cell r="B45" t="str">
            <v>Социальная программа</v>
          </cell>
        </row>
        <row r="46">
          <cell r="A46">
            <v>302</v>
          </cell>
          <cell r="B46" t="str">
            <v>Обучение персонала</v>
          </cell>
        </row>
        <row r="47">
          <cell r="A47">
            <v>303</v>
          </cell>
          <cell r="B47" t="str">
            <v>Командировочные расходы внутри РК</v>
          </cell>
        </row>
        <row r="48">
          <cell r="A48">
            <v>304</v>
          </cell>
          <cell r="B48" t="str">
            <v>Обслуживание и ремонт рабочих станций и программного обеспечения</v>
          </cell>
        </row>
        <row r="49">
          <cell r="A49">
            <v>305</v>
          </cell>
          <cell r="B49" t="str">
            <v xml:space="preserve">Канцелярские, типограф., др. расходы </v>
          </cell>
        </row>
        <row r="50">
          <cell r="A50">
            <v>306</v>
          </cell>
          <cell r="B50" t="str">
            <v>Ремонт офиса</v>
          </cell>
        </row>
        <row r="51">
          <cell r="A51">
            <v>307</v>
          </cell>
          <cell r="B51" t="str">
            <v>Оснастка офиса</v>
          </cell>
        </row>
        <row r="52">
          <cell r="A52">
            <v>308</v>
          </cell>
          <cell r="B52" t="str">
            <v>Офисное оборудование</v>
          </cell>
        </row>
        <row r="53">
          <cell r="A53">
            <v>309</v>
          </cell>
          <cell r="B53" t="str">
            <v>Прочие расходы и затраты</v>
          </cell>
        </row>
        <row r="54">
          <cell r="A54" t="str">
            <v>Доход</v>
          </cell>
        </row>
        <row r="55">
          <cell r="A55">
            <v>401</v>
          </cell>
          <cell r="B55" t="str">
            <v>Аванс ЯННК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vsOB"/>
      <sheetName val="Menu"/>
      <sheetName val="BS_1S"/>
      <sheetName val="IS_1S"/>
      <sheetName val="IS2006"/>
      <sheetName val="BS2006"/>
      <sheetName val="Comshare"/>
      <sheetName val="ISvsPY"/>
      <sheetName val="BS"/>
      <sheetName val="IS2006F"/>
      <sheetName val="IS2005"/>
      <sheetName val="OB2006"/>
      <sheetName val="Comshare UPD"/>
      <sheetName val="DT"/>
      <sheetName val="Inputs"/>
      <sheetName val="Статьи"/>
      <sheetName val="kcc"/>
      <sheetName val="Cost 99v98"/>
      <sheetName val="Comshare_UPD"/>
      <sheetName val="scr o&amp;m"/>
      <sheetName val="modaj"/>
      <sheetName val="Revenue"/>
    </sheetNames>
    <sheetDataSet>
      <sheetData sheetId="0" refreshError="1">
        <row r="9">
          <cell r="E9">
            <v>0</v>
          </cell>
          <cell r="H9">
            <v>0</v>
          </cell>
        </row>
        <row r="10">
          <cell r="E10">
            <v>0</v>
          </cell>
          <cell r="H10">
            <v>0</v>
          </cell>
        </row>
        <row r="11">
          <cell r="E11">
            <v>0</v>
          </cell>
          <cell r="H11">
            <v>0</v>
          </cell>
        </row>
        <row r="12">
          <cell r="E12">
            <v>0</v>
          </cell>
          <cell r="H12">
            <v>0</v>
          </cell>
        </row>
        <row r="13">
          <cell r="E13">
            <v>0</v>
          </cell>
          <cell r="H13">
            <v>0</v>
          </cell>
        </row>
        <row r="14">
          <cell r="E14">
            <v>0</v>
          </cell>
          <cell r="H14">
            <v>0</v>
          </cell>
        </row>
        <row r="15">
          <cell r="E15">
            <v>0</v>
          </cell>
          <cell r="H15">
            <v>0</v>
          </cell>
        </row>
        <row r="16">
          <cell r="E16">
            <v>0</v>
          </cell>
          <cell r="H16">
            <v>0</v>
          </cell>
        </row>
        <row r="18">
          <cell r="E18">
            <v>0</v>
          </cell>
          <cell r="H18">
            <v>0</v>
          </cell>
        </row>
        <row r="19">
          <cell r="E19">
            <v>0</v>
          </cell>
          <cell r="H19">
            <v>0</v>
          </cell>
        </row>
        <row r="20">
          <cell r="E20">
            <v>0</v>
          </cell>
          <cell r="H20">
            <v>0</v>
          </cell>
        </row>
        <row r="21">
          <cell r="E21">
            <v>0</v>
          </cell>
          <cell r="H21">
            <v>0</v>
          </cell>
        </row>
        <row r="23">
          <cell r="E23">
            <v>0</v>
          </cell>
          <cell r="H23">
            <v>0</v>
          </cell>
        </row>
        <row r="24">
          <cell r="E24">
            <v>0</v>
          </cell>
          <cell r="H24">
            <v>0</v>
          </cell>
        </row>
        <row r="25">
          <cell r="E25">
            <v>0</v>
          </cell>
          <cell r="H25">
            <v>0</v>
          </cell>
        </row>
        <row r="26">
          <cell r="E26">
            <v>0</v>
          </cell>
          <cell r="H26">
            <v>0</v>
          </cell>
        </row>
        <row r="27">
          <cell r="E27">
            <v>0</v>
          </cell>
          <cell r="H27">
            <v>0</v>
          </cell>
        </row>
        <row r="28">
          <cell r="E28">
            <v>0</v>
          </cell>
          <cell r="H28">
            <v>0</v>
          </cell>
        </row>
        <row r="30">
          <cell r="E30">
            <v>0</v>
          </cell>
          <cell r="H30">
            <v>0</v>
          </cell>
        </row>
        <row r="31">
          <cell r="E31">
            <v>0</v>
          </cell>
          <cell r="H31">
            <v>0</v>
          </cell>
        </row>
        <row r="33">
          <cell r="E33">
            <v>0</v>
          </cell>
          <cell r="H33">
            <v>0</v>
          </cell>
        </row>
        <row r="34">
          <cell r="E34">
            <v>0</v>
          </cell>
          <cell r="H34">
            <v>0</v>
          </cell>
        </row>
        <row r="35">
          <cell r="E35">
            <v>0</v>
          </cell>
          <cell r="H35">
            <v>0</v>
          </cell>
        </row>
        <row r="36">
          <cell r="E36">
            <v>0</v>
          </cell>
          <cell r="H36">
            <v>0</v>
          </cell>
        </row>
        <row r="38">
          <cell r="E38">
            <v>0</v>
          </cell>
          <cell r="H38">
            <v>0</v>
          </cell>
        </row>
        <row r="39">
          <cell r="E39">
            <v>0</v>
          </cell>
          <cell r="H39">
            <v>0</v>
          </cell>
        </row>
        <row r="40">
          <cell r="E40">
            <v>0</v>
          </cell>
          <cell r="H40">
            <v>0</v>
          </cell>
        </row>
        <row r="41">
          <cell r="E41">
            <v>0</v>
          </cell>
          <cell r="H41">
            <v>0</v>
          </cell>
        </row>
        <row r="42">
          <cell r="E42">
            <v>0</v>
          </cell>
          <cell r="H42">
            <v>0</v>
          </cell>
        </row>
        <row r="43">
          <cell r="E43">
            <v>0</v>
          </cell>
          <cell r="H43">
            <v>0</v>
          </cell>
        </row>
        <row r="44">
          <cell r="E44">
            <v>0</v>
          </cell>
          <cell r="H44">
            <v>0</v>
          </cell>
        </row>
        <row r="45">
          <cell r="E45">
            <v>0</v>
          </cell>
          <cell r="H45">
            <v>0</v>
          </cell>
        </row>
        <row r="46">
          <cell r="E46">
            <v>0</v>
          </cell>
          <cell r="H46">
            <v>0</v>
          </cell>
        </row>
        <row r="47">
          <cell r="E47">
            <v>0</v>
          </cell>
          <cell r="H47">
            <v>0</v>
          </cell>
        </row>
        <row r="48">
          <cell r="E48">
            <v>0</v>
          </cell>
          <cell r="H48">
            <v>0</v>
          </cell>
        </row>
        <row r="49">
          <cell r="E49">
            <v>0</v>
          </cell>
          <cell r="H4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
      <sheetName val="BS"/>
      <sheetName val="Trial Balance"/>
      <sheetName val="BD"/>
      <sheetName val="COA"/>
      <sheetName val="Корректировки"/>
      <sheetName val="Def Tax"/>
      <sheetName val="IS"/>
      <sheetName val="CF"/>
      <sheetName val="CF_Notes"/>
      <sheetName val="discl FS"/>
      <sheetName val="FS_round"/>
      <sheetName val="related parties IS"/>
      <sheetName val="related parties BS"/>
      <sheetName val="cur risk 04"/>
      <sheetName val="cur risk 05"/>
      <sheetName val="DTT 2005"/>
      <sheetName val="DTT 2004"/>
      <sheetName val="DTT 2003"/>
      <sheetName val="Depr'n cut off"/>
      <sheetName val="Allowance DTT"/>
      <sheetName val="Allowance New"/>
      <sheetName val="Canteen"/>
      <sheetName val="2005 Tax Return"/>
      <sheetName val="Allow_Adv"/>
      <sheetName val="New Provision Entries"/>
      <sheetName val="Intang Rollforward"/>
      <sheetName val="FA Rollforward"/>
      <sheetName val="FA suppl"/>
      <sheetName val="Allowance Old"/>
      <sheetName val="70701 summary"/>
      <sheetName val="807"/>
      <sheetName val="8210219"/>
      <sheetName val="8210336"/>
      <sheetName val="81124"/>
      <sheetName val="8210352"/>
      <sheetName val="Alliance"/>
      <sheetName val="BTA Penalty"/>
      <sheetName val="2001"/>
      <sheetName val="2002"/>
      <sheetName val="2003"/>
      <sheetName val="2004"/>
      <sheetName val="2005 6 мес"/>
      <sheetName val="2005"/>
      <sheetName val="2006 6 месяц"/>
      <sheetName val="844-2005"/>
      <sheetName val="844-2006"/>
      <sheetName val="Tax supp sched"/>
      <sheetName val="Tax Recon"/>
      <sheetName val="temp_perm"/>
      <sheetName val="ISvsOB"/>
      <sheetName val="Статьи"/>
    </sheetNames>
    <sheetDataSet>
      <sheetData sheetId="0"/>
      <sheetData sheetId="1"/>
      <sheetData sheetId="2" refreshError="1">
        <row r="6">
          <cell r="H6">
            <v>101</v>
          </cell>
          <cell r="I6" t="str">
            <v>Лицензионное соглашение</v>
          </cell>
          <cell r="J6">
            <v>2540076.67</v>
          </cell>
          <cell r="K6">
            <v>0</v>
          </cell>
          <cell r="L6">
            <v>0</v>
          </cell>
          <cell r="M6">
            <v>2540076.67</v>
          </cell>
          <cell r="N6">
            <v>4226775.08</v>
          </cell>
          <cell r="O6">
            <v>0</v>
          </cell>
          <cell r="P6">
            <v>0</v>
          </cell>
          <cell r="Q6">
            <v>4226775.08</v>
          </cell>
          <cell r="R6">
            <v>4226775.08</v>
          </cell>
          <cell r="S6">
            <v>0</v>
          </cell>
          <cell r="T6">
            <v>0</v>
          </cell>
          <cell r="U6">
            <v>4226775.08</v>
          </cell>
          <cell r="V6">
            <v>4226775.08</v>
          </cell>
          <cell r="W6">
            <v>0</v>
          </cell>
          <cell r="X6">
            <v>0</v>
          </cell>
          <cell r="Y6">
            <v>4226775.08</v>
          </cell>
          <cell r="Z6">
            <v>4226775.08</v>
          </cell>
          <cell r="AA6">
            <v>0</v>
          </cell>
          <cell r="AB6">
            <v>0</v>
          </cell>
          <cell r="AC6">
            <v>4226775.08</v>
          </cell>
          <cell r="AD6">
            <v>4226775.08</v>
          </cell>
          <cell r="AE6">
            <v>0</v>
          </cell>
          <cell r="AF6">
            <v>0</v>
          </cell>
          <cell r="AG6">
            <v>4226775.08</v>
          </cell>
          <cell r="AH6">
            <v>4226775.08</v>
          </cell>
          <cell r="AI6">
            <v>0</v>
          </cell>
          <cell r="AJ6">
            <v>0</v>
          </cell>
          <cell r="AK6">
            <v>4226775.08</v>
          </cell>
        </row>
        <row r="7">
          <cell r="H7">
            <v>102</v>
          </cell>
          <cell r="I7" t="str">
            <v>Учредительные расходы</v>
          </cell>
          <cell r="J7">
            <v>112338</v>
          </cell>
          <cell r="K7">
            <v>0</v>
          </cell>
          <cell r="L7">
            <v>0</v>
          </cell>
          <cell r="M7">
            <v>112338</v>
          </cell>
          <cell r="N7">
            <v>112338</v>
          </cell>
          <cell r="O7">
            <v>0</v>
          </cell>
          <cell r="P7">
            <v>0</v>
          </cell>
          <cell r="Q7">
            <v>112338</v>
          </cell>
          <cell r="R7">
            <v>112338</v>
          </cell>
          <cell r="S7">
            <v>0</v>
          </cell>
          <cell r="T7">
            <v>0</v>
          </cell>
          <cell r="U7">
            <v>112338</v>
          </cell>
          <cell r="V7">
            <v>112338</v>
          </cell>
          <cell r="W7">
            <v>0</v>
          </cell>
          <cell r="X7">
            <v>0</v>
          </cell>
          <cell r="Y7">
            <v>112338</v>
          </cell>
          <cell r="Z7">
            <v>112338</v>
          </cell>
          <cell r="AA7">
            <v>0</v>
          </cell>
          <cell r="AB7">
            <v>0</v>
          </cell>
          <cell r="AC7">
            <v>112338</v>
          </cell>
          <cell r="AD7">
            <v>112338</v>
          </cell>
          <cell r="AE7">
            <v>0</v>
          </cell>
          <cell r="AF7">
            <v>0</v>
          </cell>
          <cell r="AG7">
            <v>112338</v>
          </cell>
          <cell r="AH7">
            <v>112338</v>
          </cell>
          <cell r="AI7">
            <v>0</v>
          </cell>
          <cell r="AJ7">
            <v>0</v>
          </cell>
          <cell r="AK7">
            <v>112338</v>
          </cell>
        </row>
        <row r="8">
          <cell r="H8">
            <v>103</v>
          </cell>
          <cell r="I8" t="str">
            <v>Програмное обеспечение</v>
          </cell>
          <cell r="J8">
            <v>14953398.300000001</v>
          </cell>
          <cell r="K8">
            <v>0</v>
          </cell>
          <cell r="L8">
            <v>0</v>
          </cell>
          <cell r="M8">
            <v>14953398.300000001</v>
          </cell>
          <cell r="N8">
            <v>16720365.65</v>
          </cell>
          <cell r="O8">
            <v>0</v>
          </cell>
          <cell r="P8">
            <v>0</v>
          </cell>
          <cell r="Q8">
            <v>16720365.65</v>
          </cell>
          <cell r="R8">
            <v>16720365.65</v>
          </cell>
          <cell r="S8">
            <v>0</v>
          </cell>
          <cell r="T8">
            <v>0</v>
          </cell>
          <cell r="U8">
            <v>16720365.65</v>
          </cell>
          <cell r="V8">
            <v>19906574.890000001</v>
          </cell>
          <cell r="W8">
            <v>0</v>
          </cell>
          <cell r="X8">
            <v>0</v>
          </cell>
          <cell r="Y8">
            <v>19906574.890000001</v>
          </cell>
          <cell r="Z8">
            <v>20354189.280000001</v>
          </cell>
          <cell r="AA8">
            <v>0</v>
          </cell>
          <cell r="AB8">
            <v>0</v>
          </cell>
          <cell r="AC8">
            <v>20354189.280000001</v>
          </cell>
          <cell r="AD8">
            <v>22611445.100000001</v>
          </cell>
          <cell r="AE8">
            <v>0</v>
          </cell>
          <cell r="AF8">
            <v>0</v>
          </cell>
          <cell r="AG8">
            <v>22611445.100000001</v>
          </cell>
          <cell r="AH8">
            <v>23184358.149999999</v>
          </cell>
          <cell r="AI8">
            <v>0</v>
          </cell>
          <cell r="AJ8">
            <v>0</v>
          </cell>
          <cell r="AK8">
            <v>23184358.149999999</v>
          </cell>
        </row>
        <row r="9">
          <cell r="H9">
            <v>111</v>
          </cell>
          <cell r="I9" t="str">
            <v>Амортизация лицензионного соглашения</v>
          </cell>
          <cell r="J9">
            <v>-720785.93</v>
          </cell>
          <cell r="K9">
            <v>0</v>
          </cell>
          <cell r="L9">
            <v>0</v>
          </cell>
          <cell r="M9">
            <v>-720785.93</v>
          </cell>
          <cell r="N9">
            <v>-1703000.69</v>
          </cell>
          <cell r="O9">
            <v>0</v>
          </cell>
          <cell r="P9">
            <v>0</v>
          </cell>
          <cell r="Q9">
            <v>-1703000.69</v>
          </cell>
          <cell r="R9">
            <v>-2697264.54</v>
          </cell>
          <cell r="S9">
            <v>0</v>
          </cell>
          <cell r="T9">
            <v>0</v>
          </cell>
          <cell r="U9">
            <v>-2697264.54</v>
          </cell>
          <cell r="V9">
            <v>-2977045.68</v>
          </cell>
          <cell r="W9">
            <v>0</v>
          </cell>
          <cell r="X9">
            <v>0</v>
          </cell>
          <cell r="Y9">
            <v>-2977045.68</v>
          </cell>
          <cell r="Z9">
            <v>-3116936.22</v>
          </cell>
          <cell r="AA9">
            <v>0</v>
          </cell>
          <cell r="AB9">
            <v>0</v>
          </cell>
          <cell r="AC9">
            <v>-3116936.22</v>
          </cell>
          <cell r="AD9">
            <v>-3256826.76</v>
          </cell>
          <cell r="AE9">
            <v>0</v>
          </cell>
          <cell r="AF9">
            <v>0</v>
          </cell>
          <cell r="AG9">
            <v>-3256826.76</v>
          </cell>
          <cell r="AH9">
            <v>-3396717.3</v>
          </cell>
          <cell r="AI9">
            <v>0</v>
          </cell>
          <cell r="AJ9">
            <v>0</v>
          </cell>
          <cell r="AK9">
            <v>-3396717.3</v>
          </cell>
        </row>
        <row r="10">
          <cell r="H10">
            <v>112</v>
          </cell>
          <cell r="I10" t="str">
            <v>Амортизация учредительных расходов</v>
          </cell>
          <cell r="J10">
            <v>-37901.46</v>
          </cell>
          <cell r="K10">
            <v>0</v>
          </cell>
          <cell r="L10">
            <v>0</v>
          </cell>
          <cell r="M10">
            <v>-37901.46</v>
          </cell>
          <cell r="N10">
            <v>-49497.26</v>
          </cell>
          <cell r="O10">
            <v>0</v>
          </cell>
          <cell r="P10">
            <v>0</v>
          </cell>
          <cell r="Q10">
            <v>-49497.26</v>
          </cell>
          <cell r="R10">
            <v>-60005.9</v>
          </cell>
          <cell r="S10">
            <v>0</v>
          </cell>
          <cell r="T10">
            <v>0</v>
          </cell>
          <cell r="U10">
            <v>-60005.9</v>
          </cell>
          <cell r="V10">
            <v>-70514.539999999994</v>
          </cell>
          <cell r="W10">
            <v>0</v>
          </cell>
          <cell r="X10">
            <v>0</v>
          </cell>
          <cell r="Y10">
            <v>-70514.539999999994</v>
          </cell>
          <cell r="Z10">
            <v>-75768.86</v>
          </cell>
          <cell r="AA10">
            <v>0</v>
          </cell>
          <cell r="AB10">
            <v>0</v>
          </cell>
          <cell r="AC10">
            <v>-75768.86</v>
          </cell>
          <cell r="AD10">
            <v>-81023.179999999993</v>
          </cell>
          <cell r="AE10">
            <v>0</v>
          </cell>
          <cell r="AF10">
            <v>0</v>
          </cell>
          <cell r="AG10">
            <v>-81023.179999999993</v>
          </cell>
          <cell r="AH10">
            <v>-86277.5</v>
          </cell>
          <cell r="AI10">
            <v>0</v>
          </cell>
          <cell r="AJ10">
            <v>0</v>
          </cell>
          <cell r="AK10">
            <v>-86277.5</v>
          </cell>
        </row>
        <row r="11">
          <cell r="H11">
            <v>113</v>
          </cell>
          <cell r="I11" t="str">
            <v xml:space="preserve"> Амортизация програмного  обеспечения</v>
          </cell>
          <cell r="J11">
            <v>-4714619.49</v>
          </cell>
          <cell r="K11">
            <v>0</v>
          </cell>
          <cell r="L11">
            <v>0</v>
          </cell>
          <cell r="M11">
            <v>-4714619.49</v>
          </cell>
          <cell r="N11">
            <v>-6825472.1100000003</v>
          </cell>
          <cell r="O11">
            <v>0</v>
          </cell>
          <cell r="P11">
            <v>0</v>
          </cell>
          <cell r="Q11">
            <v>-6825472.1100000003</v>
          </cell>
          <cell r="R11">
            <v>-8963100.1500000004</v>
          </cell>
          <cell r="S11">
            <v>0</v>
          </cell>
          <cell r="T11">
            <v>0</v>
          </cell>
          <cell r="U11">
            <v>-8963100.1500000004</v>
          </cell>
          <cell r="V11">
            <v>-10781206.23</v>
          </cell>
          <cell r="W11">
            <v>0</v>
          </cell>
          <cell r="X11">
            <v>0</v>
          </cell>
          <cell r="Y11">
            <v>-10781206.23</v>
          </cell>
          <cell r="Z11">
            <v>-11837928.029999999</v>
          </cell>
          <cell r="AA11">
            <v>0</v>
          </cell>
          <cell r="AB11">
            <v>0</v>
          </cell>
          <cell r="AC11">
            <v>-11837928.029999999</v>
          </cell>
          <cell r="AD11">
            <v>-13123395.27</v>
          </cell>
          <cell r="AE11">
            <v>0</v>
          </cell>
          <cell r="AF11">
            <v>0</v>
          </cell>
          <cell r="AG11">
            <v>-13123395.27</v>
          </cell>
          <cell r="AH11">
            <v>-14492367.779999999</v>
          </cell>
          <cell r="AI11">
            <v>0</v>
          </cell>
          <cell r="AJ11">
            <v>0</v>
          </cell>
          <cell r="AK11">
            <v>-14492367.779999999</v>
          </cell>
        </row>
        <row r="12">
          <cell r="H12">
            <v>121</v>
          </cell>
          <cell r="I12" t="str">
            <v>Земля</v>
          </cell>
          <cell r="J12">
            <v>870339855.83000004</v>
          </cell>
          <cell r="K12">
            <v>870339856</v>
          </cell>
          <cell r="L12">
            <v>883683855.83000004</v>
          </cell>
          <cell r="M12">
            <v>856995855.99999988</v>
          </cell>
          <cell r="N12">
            <v>880839855.83000004</v>
          </cell>
          <cell r="O12">
            <v>10500000</v>
          </cell>
          <cell r="P12">
            <v>21000000</v>
          </cell>
          <cell r="Q12">
            <v>856995855.99999988</v>
          </cell>
          <cell r="R12">
            <v>880839855.83000004</v>
          </cell>
          <cell r="S12">
            <v>0</v>
          </cell>
          <cell r="T12">
            <v>0</v>
          </cell>
          <cell r="U12">
            <v>856995855.99999988</v>
          </cell>
          <cell r="V12">
            <v>880839855.83000004</v>
          </cell>
          <cell r="W12">
            <v>0</v>
          </cell>
          <cell r="X12">
            <v>0</v>
          </cell>
          <cell r="Y12">
            <v>856995855.99999988</v>
          </cell>
          <cell r="Z12">
            <v>880839855.83000004</v>
          </cell>
          <cell r="AA12">
            <v>0</v>
          </cell>
          <cell r="AB12">
            <v>0</v>
          </cell>
          <cell r="AC12">
            <v>856995855.99999988</v>
          </cell>
          <cell r="AD12">
            <v>880839855.83000004</v>
          </cell>
          <cell r="AE12">
            <v>0</v>
          </cell>
          <cell r="AF12">
            <v>0</v>
          </cell>
          <cell r="AG12">
            <v>856995855.99999988</v>
          </cell>
          <cell r="AH12">
            <v>880839855.83000004</v>
          </cell>
          <cell r="AI12">
            <v>0</v>
          </cell>
          <cell r="AJ12">
            <v>0</v>
          </cell>
          <cell r="AK12">
            <v>856995855.99999988</v>
          </cell>
        </row>
        <row r="13">
          <cell r="H13">
            <v>12201</v>
          </cell>
          <cell r="I13" t="str">
            <v>Производственные здания</v>
          </cell>
          <cell r="J13">
            <v>379249962.75</v>
          </cell>
          <cell r="K13">
            <v>335509850</v>
          </cell>
          <cell r="L13">
            <v>379249962.75</v>
          </cell>
          <cell r="M13">
            <v>335509850</v>
          </cell>
          <cell r="N13">
            <v>3403335919</v>
          </cell>
          <cell r="O13">
            <v>43948696.950000003</v>
          </cell>
          <cell r="P13">
            <v>3054444752.3099999</v>
          </cell>
          <cell r="Q13">
            <v>349099750.88999987</v>
          </cell>
          <cell r="R13">
            <v>3403214765</v>
          </cell>
          <cell r="S13">
            <v>5854717</v>
          </cell>
          <cell r="T13">
            <v>401042</v>
          </cell>
          <cell r="U13">
            <v>354432271.88999987</v>
          </cell>
          <cell r="V13">
            <v>3403214765</v>
          </cell>
          <cell r="W13">
            <v>2810370</v>
          </cell>
          <cell r="X13">
            <v>0</v>
          </cell>
          <cell r="Y13">
            <v>357242641.88999987</v>
          </cell>
          <cell r="Z13">
            <v>3473546216.6599998</v>
          </cell>
          <cell r="AA13">
            <v>771622.6</v>
          </cell>
          <cell r="AB13">
            <v>70331451.659999996</v>
          </cell>
          <cell r="AC13">
            <v>358014264.48999977</v>
          </cell>
          <cell r="AD13">
            <v>3582847070.0999999</v>
          </cell>
          <cell r="AE13">
            <v>14318506</v>
          </cell>
          <cell r="AF13">
            <v>182160726</v>
          </cell>
          <cell r="AG13">
            <v>369032726.98999977</v>
          </cell>
          <cell r="AH13">
            <v>3582847070.0999999</v>
          </cell>
          <cell r="AI13">
            <v>0</v>
          </cell>
          <cell r="AJ13">
            <v>0</v>
          </cell>
          <cell r="AK13">
            <v>369032726.98999977</v>
          </cell>
        </row>
        <row r="14">
          <cell r="H14">
            <v>12202</v>
          </cell>
          <cell r="I14" t="str">
            <v>Непроизводственные здания</v>
          </cell>
          <cell r="J14">
            <v>171804.69</v>
          </cell>
          <cell r="K14">
            <v>0</v>
          </cell>
          <cell r="L14">
            <v>171804.69</v>
          </cell>
          <cell r="M14">
            <v>0</v>
          </cell>
          <cell r="N14">
            <v>18586355</v>
          </cell>
          <cell r="O14">
            <v>24437</v>
          </cell>
          <cell r="P14">
            <v>18438988</v>
          </cell>
          <cell r="Q14">
            <v>-0.69000000134110451</v>
          </cell>
          <cell r="R14">
            <v>18586355</v>
          </cell>
          <cell r="S14">
            <v>0</v>
          </cell>
          <cell r="T14">
            <v>0</v>
          </cell>
          <cell r="U14">
            <v>-0.69000000134110451</v>
          </cell>
          <cell r="V14">
            <v>18586355</v>
          </cell>
          <cell r="W14">
            <v>0</v>
          </cell>
          <cell r="X14">
            <v>0</v>
          </cell>
          <cell r="Y14">
            <v>-0.69000000134110451</v>
          </cell>
          <cell r="Z14">
            <v>18586355</v>
          </cell>
          <cell r="AA14">
            <v>0</v>
          </cell>
          <cell r="AB14">
            <v>0</v>
          </cell>
          <cell r="AC14">
            <v>-0.69000000134110451</v>
          </cell>
          <cell r="AD14">
            <v>18586355</v>
          </cell>
          <cell r="AE14">
            <v>0</v>
          </cell>
          <cell r="AF14">
            <v>0</v>
          </cell>
          <cell r="AG14">
            <v>-0.69000000134110451</v>
          </cell>
          <cell r="AH14">
            <v>18586355</v>
          </cell>
          <cell r="AI14">
            <v>0</v>
          </cell>
          <cell r="AJ14">
            <v>0</v>
          </cell>
          <cell r="AK14">
            <v>-0.69000000134110451</v>
          </cell>
        </row>
        <row r="15">
          <cell r="H15">
            <v>12203</v>
          </cell>
          <cell r="I15" t="str">
            <v>Жилые здания</v>
          </cell>
          <cell r="J15">
            <v>57115671.079999998</v>
          </cell>
          <cell r="K15">
            <v>0</v>
          </cell>
          <cell r="L15">
            <v>57115671.079999998</v>
          </cell>
          <cell r="M15">
            <v>0</v>
          </cell>
          <cell r="N15">
            <v>57290343.079999998</v>
          </cell>
          <cell r="O15">
            <v>0</v>
          </cell>
          <cell r="P15">
            <v>174672</v>
          </cell>
          <cell r="Q15">
            <v>0</v>
          </cell>
          <cell r="R15">
            <v>56906343.079999998</v>
          </cell>
          <cell r="S15">
            <v>384000</v>
          </cell>
          <cell r="T15">
            <v>0</v>
          </cell>
          <cell r="U15">
            <v>0</v>
          </cell>
          <cell r="V15">
            <v>56906343.079999998</v>
          </cell>
          <cell r="W15">
            <v>0</v>
          </cell>
          <cell r="X15">
            <v>0</v>
          </cell>
          <cell r="Y15">
            <v>0</v>
          </cell>
          <cell r="Z15">
            <v>56906343.079999998</v>
          </cell>
          <cell r="AA15">
            <v>0</v>
          </cell>
          <cell r="AB15">
            <v>0</v>
          </cell>
          <cell r="AC15">
            <v>0</v>
          </cell>
          <cell r="AD15">
            <v>54397719.18</v>
          </cell>
          <cell r="AE15">
            <v>2508624</v>
          </cell>
          <cell r="AF15">
            <v>0</v>
          </cell>
          <cell r="AG15">
            <v>0.10000000149011612</v>
          </cell>
          <cell r="AH15">
            <v>54397719.18</v>
          </cell>
          <cell r="AI15">
            <v>0</v>
          </cell>
          <cell r="AJ15">
            <v>0</v>
          </cell>
          <cell r="AK15">
            <v>0.10000000149011612</v>
          </cell>
        </row>
        <row r="16">
          <cell r="H16">
            <v>12204</v>
          </cell>
          <cell r="I16" t="str">
            <v>Сооружения и конструкции</v>
          </cell>
          <cell r="J16">
            <v>105483778.95</v>
          </cell>
          <cell r="K16">
            <v>0</v>
          </cell>
          <cell r="L16">
            <v>105483778.95</v>
          </cell>
          <cell r="M16">
            <v>0</v>
          </cell>
          <cell r="N16">
            <v>843002362.97000003</v>
          </cell>
          <cell r="O16">
            <v>10043489</v>
          </cell>
          <cell r="P16">
            <v>747562073</v>
          </cell>
          <cell r="Q16">
            <v>1.9999980926513672E-2</v>
          </cell>
          <cell r="R16">
            <v>843002362.97000003</v>
          </cell>
          <cell r="S16">
            <v>0</v>
          </cell>
          <cell r="T16">
            <v>0</v>
          </cell>
          <cell r="U16">
            <v>1.9999980926513672E-2</v>
          </cell>
          <cell r="V16">
            <v>843002362.97000003</v>
          </cell>
          <cell r="W16">
            <v>0</v>
          </cell>
          <cell r="X16">
            <v>0</v>
          </cell>
          <cell r="Y16">
            <v>1.9999980926513672E-2</v>
          </cell>
          <cell r="Z16">
            <v>843002362.97000003</v>
          </cell>
          <cell r="AA16">
            <v>0</v>
          </cell>
          <cell r="AB16">
            <v>0</v>
          </cell>
          <cell r="AC16">
            <v>1.9999980926513672E-2</v>
          </cell>
          <cell r="AD16">
            <v>843006765.58000004</v>
          </cell>
          <cell r="AE16">
            <v>0</v>
          </cell>
          <cell r="AF16">
            <v>4403</v>
          </cell>
          <cell r="AG16">
            <v>-0.37000000476837158</v>
          </cell>
          <cell r="AH16">
            <v>843006765.58000004</v>
          </cell>
          <cell r="AI16">
            <v>0</v>
          </cell>
          <cell r="AJ16">
            <v>0</v>
          </cell>
          <cell r="AK16">
            <v>-0.37000000476837158</v>
          </cell>
        </row>
        <row r="17">
          <cell r="H17">
            <v>12205</v>
          </cell>
          <cell r="I17" t="str">
            <v>Прочие здания и сооружени</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6792657</v>
          </cell>
          <cell r="AI17">
            <v>0</v>
          </cell>
          <cell r="AJ17">
            <v>0</v>
          </cell>
          <cell r="AK17">
            <v>6792657</v>
          </cell>
        </row>
        <row r="18">
          <cell r="H18">
            <v>12301</v>
          </cell>
          <cell r="I18" t="str">
            <v>Передаточное оборудование</v>
          </cell>
          <cell r="J18">
            <v>75691726.349999994</v>
          </cell>
          <cell r="K18">
            <v>0</v>
          </cell>
          <cell r="L18">
            <v>75691726</v>
          </cell>
          <cell r="M18">
            <v>0.34999999403953552</v>
          </cell>
          <cell r="N18">
            <v>2206909737.0300002</v>
          </cell>
          <cell r="O18">
            <v>13677114</v>
          </cell>
          <cell r="P18">
            <v>2144895124</v>
          </cell>
          <cell r="Q18">
            <v>1.0300002098083496</v>
          </cell>
          <cell r="R18">
            <v>2183329737.0300002</v>
          </cell>
          <cell r="S18">
            <v>23580000</v>
          </cell>
          <cell r="T18">
            <v>0</v>
          </cell>
          <cell r="U18">
            <v>1.0300002098083496</v>
          </cell>
          <cell r="V18">
            <v>2183329737.0300002</v>
          </cell>
          <cell r="W18">
            <v>0</v>
          </cell>
          <cell r="X18">
            <v>0</v>
          </cell>
          <cell r="Y18">
            <v>1.0300002098083496</v>
          </cell>
          <cell r="Z18">
            <v>2207335052.4200001</v>
          </cell>
          <cell r="AA18">
            <v>0</v>
          </cell>
          <cell r="AB18">
            <v>24005315.390000001</v>
          </cell>
          <cell r="AC18">
            <v>1.0300000756978989</v>
          </cell>
          <cell r="AD18">
            <v>2207362069.9400001</v>
          </cell>
          <cell r="AE18">
            <v>0</v>
          </cell>
          <cell r="AF18">
            <v>24032333</v>
          </cell>
          <cell r="AG18">
            <v>0.94000005722045898</v>
          </cell>
          <cell r="AH18">
            <v>2207362069.9400001</v>
          </cell>
          <cell r="AI18">
            <v>0</v>
          </cell>
          <cell r="AJ18">
            <v>0</v>
          </cell>
          <cell r="AK18">
            <v>0.94000005722045898</v>
          </cell>
        </row>
        <row r="19">
          <cell r="H19">
            <v>12302</v>
          </cell>
          <cell r="I19" t="str">
            <v>Крупное оборудование</v>
          </cell>
          <cell r="J19">
            <v>521584101.58999997</v>
          </cell>
          <cell r="K19">
            <v>0</v>
          </cell>
          <cell r="L19">
            <v>521584101</v>
          </cell>
          <cell r="M19">
            <v>0.5899999737739563</v>
          </cell>
          <cell r="N19">
            <v>3956246583.1700001</v>
          </cell>
          <cell r="O19">
            <v>79570656</v>
          </cell>
          <cell r="P19">
            <v>3516265084</v>
          </cell>
          <cell r="Q19">
            <v>-2031945.8299999237</v>
          </cell>
          <cell r="R19">
            <v>3975673572.3899999</v>
          </cell>
          <cell r="S19">
            <v>6536925</v>
          </cell>
          <cell r="T19">
            <v>24785312.960000001</v>
          </cell>
          <cell r="U19">
            <v>-853344.57000013441</v>
          </cell>
          <cell r="V19">
            <v>3975656342.3899999</v>
          </cell>
          <cell r="W19">
            <v>17230</v>
          </cell>
          <cell r="X19">
            <v>0</v>
          </cell>
          <cell r="Y19">
            <v>-853344.57000013441</v>
          </cell>
          <cell r="Z19">
            <v>4264939633.5799999</v>
          </cell>
          <cell r="AA19">
            <v>0</v>
          </cell>
          <cell r="AB19">
            <v>289283291.19</v>
          </cell>
          <cell r="AC19">
            <v>-853344.57000005245</v>
          </cell>
          <cell r="AD19">
            <v>4539741465.1000004</v>
          </cell>
          <cell r="AE19">
            <v>625312</v>
          </cell>
          <cell r="AF19">
            <v>566087435</v>
          </cell>
          <cell r="AG19">
            <v>-2230344.8599996567</v>
          </cell>
          <cell r="AH19">
            <v>4537729221.6199999</v>
          </cell>
          <cell r="AI19">
            <v>2012243</v>
          </cell>
          <cell r="AJ19">
            <v>0</v>
          </cell>
          <cell r="AK19">
            <v>-2230345.3400001526</v>
          </cell>
        </row>
        <row r="20">
          <cell r="H20">
            <v>12303</v>
          </cell>
          <cell r="I20" t="str">
            <v>Станки</v>
          </cell>
          <cell r="J20">
            <v>12055680.4</v>
          </cell>
          <cell r="K20">
            <v>0</v>
          </cell>
          <cell r="L20">
            <v>12055680</v>
          </cell>
          <cell r="M20">
            <v>0.40000000037252903</v>
          </cell>
          <cell r="N20">
            <v>41898486.240000002</v>
          </cell>
          <cell r="O20">
            <v>19510</v>
          </cell>
          <cell r="P20">
            <v>17791566</v>
          </cell>
          <cell r="Q20">
            <v>12070750.240000002</v>
          </cell>
          <cell r="R20">
            <v>43038964.509999998</v>
          </cell>
          <cell r="S20">
            <v>1374900</v>
          </cell>
          <cell r="T20">
            <v>0</v>
          </cell>
          <cell r="U20">
            <v>14586128.509999998</v>
          </cell>
          <cell r="V20">
            <v>43038964.509999998</v>
          </cell>
          <cell r="W20">
            <v>0</v>
          </cell>
          <cell r="X20">
            <v>0</v>
          </cell>
          <cell r="Y20">
            <v>14586128.509999998</v>
          </cell>
          <cell r="Z20">
            <v>43012564.509999998</v>
          </cell>
          <cell r="AA20">
            <v>26400</v>
          </cell>
          <cell r="AB20">
            <v>0</v>
          </cell>
          <cell r="AC20">
            <v>14586128.509999998</v>
          </cell>
          <cell r="AD20">
            <v>39978164.509999998</v>
          </cell>
          <cell r="AE20">
            <v>3060800</v>
          </cell>
          <cell r="AF20">
            <v>0</v>
          </cell>
          <cell r="AG20">
            <v>14586128.509999998</v>
          </cell>
          <cell r="AH20">
            <v>38159914.509999998</v>
          </cell>
          <cell r="AI20">
            <v>8120000</v>
          </cell>
          <cell r="AJ20">
            <v>0</v>
          </cell>
          <cell r="AK20">
            <v>20887878.509999998</v>
          </cell>
        </row>
        <row r="21">
          <cell r="H21">
            <v>12304</v>
          </cell>
          <cell r="I21" t="str">
            <v>Компьютеры и измерительные приборы</v>
          </cell>
          <cell r="J21">
            <v>18256860.870000001</v>
          </cell>
          <cell r="K21">
            <v>0</v>
          </cell>
          <cell r="L21">
            <v>18256861</v>
          </cell>
          <cell r="M21">
            <v>-0.12999999895691872</v>
          </cell>
          <cell r="N21">
            <v>23256823.41</v>
          </cell>
          <cell r="O21">
            <v>610</v>
          </cell>
          <cell r="P21">
            <v>29436</v>
          </cell>
          <cell r="Q21">
            <v>4971136.41</v>
          </cell>
          <cell r="R21">
            <v>20961636.469999999</v>
          </cell>
          <cell r="S21">
            <v>2844847</v>
          </cell>
          <cell r="T21">
            <v>0</v>
          </cell>
          <cell r="U21">
            <v>5520796.4699999988</v>
          </cell>
          <cell r="V21">
            <v>23046857.559999999</v>
          </cell>
          <cell r="W21">
            <v>527186</v>
          </cell>
          <cell r="X21">
            <v>0</v>
          </cell>
          <cell r="Y21">
            <v>8133203.5599999987</v>
          </cell>
          <cell r="Z21">
            <v>27588978.02</v>
          </cell>
          <cell r="AA21">
            <v>1311441.06</v>
          </cell>
          <cell r="AB21">
            <v>0</v>
          </cell>
          <cell r="AC21">
            <v>13986765.08</v>
          </cell>
          <cell r="AD21">
            <v>28201966.670000002</v>
          </cell>
          <cell r="AE21">
            <v>3041883</v>
          </cell>
          <cell r="AF21">
            <v>0</v>
          </cell>
          <cell r="AG21">
            <v>16330195.670000002</v>
          </cell>
          <cell r="AH21">
            <v>35953031.869999997</v>
          </cell>
          <cell r="AI21">
            <v>0</v>
          </cell>
          <cell r="AJ21">
            <v>0</v>
          </cell>
          <cell r="AK21">
            <v>24081260.869999997</v>
          </cell>
        </row>
        <row r="22">
          <cell r="H22">
            <v>12305</v>
          </cell>
          <cell r="I22" t="str">
            <v>Средства связи</v>
          </cell>
          <cell r="J22">
            <v>46347139.909999996</v>
          </cell>
          <cell r="K22">
            <v>0</v>
          </cell>
          <cell r="L22">
            <v>46347140</v>
          </cell>
          <cell r="M22">
            <v>-9.0000003576278687E-2</v>
          </cell>
          <cell r="N22">
            <v>52338396.979999997</v>
          </cell>
          <cell r="O22">
            <v>9801</v>
          </cell>
          <cell r="P22">
            <v>2914559</v>
          </cell>
          <cell r="Q22">
            <v>3086498.9799999967</v>
          </cell>
          <cell r="R22">
            <v>47975423.369999997</v>
          </cell>
          <cell r="S22">
            <v>4774185</v>
          </cell>
          <cell r="T22">
            <v>0</v>
          </cell>
          <cell r="U22">
            <v>3497710.3699999973</v>
          </cell>
          <cell r="V22">
            <v>51693662.700000003</v>
          </cell>
          <cell r="W22">
            <v>516830</v>
          </cell>
          <cell r="X22">
            <v>0</v>
          </cell>
          <cell r="Y22">
            <v>7732779.700000003</v>
          </cell>
          <cell r="Z22">
            <v>51109500.049999997</v>
          </cell>
          <cell r="AA22">
            <v>1378334</v>
          </cell>
          <cell r="AB22">
            <v>0</v>
          </cell>
          <cell r="AC22">
            <v>8526951.049999997</v>
          </cell>
          <cell r="AD22">
            <v>51954592.380000003</v>
          </cell>
          <cell r="AE22">
            <v>2082995</v>
          </cell>
          <cell r="AF22">
            <v>0</v>
          </cell>
          <cell r="AG22">
            <v>10076704.380000003</v>
          </cell>
          <cell r="AH22">
            <v>52221212.829999998</v>
          </cell>
          <cell r="AI22">
            <v>0</v>
          </cell>
          <cell r="AJ22">
            <v>0</v>
          </cell>
          <cell r="AK22">
            <v>10343324.829999998</v>
          </cell>
        </row>
        <row r="23">
          <cell r="H23">
            <v>12306</v>
          </cell>
          <cell r="I23" t="str">
            <v>Тракторы,подвижные краны</v>
          </cell>
          <cell r="J23">
            <v>149888445.81</v>
          </cell>
          <cell r="K23">
            <v>0</v>
          </cell>
          <cell r="L23">
            <v>149888446</v>
          </cell>
          <cell r="M23">
            <v>-0.18999999761581421</v>
          </cell>
          <cell r="N23">
            <v>162320593.91999999</v>
          </cell>
          <cell r="O23">
            <v>1997305</v>
          </cell>
          <cell r="P23">
            <v>12838208</v>
          </cell>
          <cell r="Q23">
            <v>1591244.9199999869</v>
          </cell>
          <cell r="R23">
            <v>134310727.25</v>
          </cell>
          <cell r="S23">
            <v>28009867</v>
          </cell>
          <cell r="T23">
            <v>0</v>
          </cell>
          <cell r="U23">
            <v>1591245.25</v>
          </cell>
          <cell r="V23">
            <v>129849442.25</v>
          </cell>
          <cell r="W23">
            <v>4461285</v>
          </cell>
          <cell r="X23">
            <v>0</v>
          </cell>
          <cell r="Y23">
            <v>1591245.25</v>
          </cell>
          <cell r="Z23">
            <v>129519351.25</v>
          </cell>
          <cell r="AA23">
            <v>330091</v>
          </cell>
          <cell r="AB23">
            <v>0</v>
          </cell>
          <cell r="AC23">
            <v>1591245.25</v>
          </cell>
          <cell r="AD23">
            <v>129519351.25</v>
          </cell>
          <cell r="AE23">
            <v>330091</v>
          </cell>
          <cell r="AF23">
            <v>0</v>
          </cell>
          <cell r="AG23">
            <v>1591245.25</v>
          </cell>
          <cell r="AH23">
            <v>175977106.25</v>
          </cell>
          <cell r="AI23">
            <v>0</v>
          </cell>
          <cell r="AJ23">
            <v>0</v>
          </cell>
          <cell r="AK23">
            <v>48049000.25</v>
          </cell>
        </row>
        <row r="24">
          <cell r="H24">
            <v>12307</v>
          </cell>
          <cell r="I24" t="str">
            <v>Грузоподъемные механизмы</v>
          </cell>
          <cell r="J24">
            <v>18283811.989999998</v>
          </cell>
          <cell r="K24">
            <v>0</v>
          </cell>
          <cell r="L24">
            <v>18283812</v>
          </cell>
          <cell r="M24">
            <v>-1.0000001639127731E-2</v>
          </cell>
          <cell r="N24">
            <v>117689612.41</v>
          </cell>
          <cell r="O24">
            <v>559258</v>
          </cell>
          <cell r="P24">
            <v>99725358</v>
          </cell>
          <cell r="Q24">
            <v>239700.40999999642</v>
          </cell>
          <cell r="R24">
            <v>117248612.41</v>
          </cell>
          <cell r="S24">
            <v>441000</v>
          </cell>
          <cell r="T24">
            <v>0</v>
          </cell>
          <cell r="U24">
            <v>239700.40999999642</v>
          </cell>
          <cell r="V24">
            <v>116641112.41</v>
          </cell>
          <cell r="W24">
            <v>607500</v>
          </cell>
          <cell r="X24">
            <v>0</v>
          </cell>
          <cell r="Y24">
            <v>239700.40999999642</v>
          </cell>
          <cell r="Z24">
            <v>119585204.67</v>
          </cell>
          <cell r="AA24">
            <v>0</v>
          </cell>
          <cell r="AB24">
            <v>1800374.87</v>
          </cell>
          <cell r="AC24">
            <v>1383417.8000000017</v>
          </cell>
          <cell r="AD24">
            <v>119585204.67</v>
          </cell>
          <cell r="AE24">
            <v>0</v>
          </cell>
          <cell r="AF24">
            <v>1800375</v>
          </cell>
          <cell r="AG24">
            <v>1383417.6700000018</v>
          </cell>
          <cell r="AH24">
            <v>118856020.69</v>
          </cell>
          <cell r="AI24">
            <v>729184</v>
          </cell>
          <cell r="AJ24">
            <v>0</v>
          </cell>
          <cell r="AK24">
            <v>1383417.6899999976</v>
          </cell>
        </row>
        <row r="25">
          <cell r="H25">
            <v>12308</v>
          </cell>
          <cell r="I25" t="str">
            <v>Прочие машины и оборудование</v>
          </cell>
          <cell r="J25">
            <v>150673093.47</v>
          </cell>
          <cell r="K25">
            <v>5698005817</v>
          </cell>
          <cell r="L25">
            <v>1200673093</v>
          </cell>
          <cell r="M25">
            <v>4648005817.4700003</v>
          </cell>
          <cell r="N25">
            <v>181639140.41999999</v>
          </cell>
          <cell r="O25">
            <v>864806388</v>
          </cell>
          <cell r="P25">
            <v>12928763</v>
          </cell>
          <cell r="Q25">
            <v>5530849489.4200001</v>
          </cell>
          <cell r="R25">
            <v>160264121.31999999</v>
          </cell>
          <cell r="S25">
            <v>203688207.96000001</v>
          </cell>
          <cell r="T25">
            <v>175738262</v>
          </cell>
          <cell r="U25">
            <v>5537424416.2799997</v>
          </cell>
          <cell r="V25">
            <v>161038965.53999999</v>
          </cell>
          <cell r="W25">
            <v>309831746</v>
          </cell>
          <cell r="X25">
            <v>23042317</v>
          </cell>
          <cell r="Y25">
            <v>5824988689.5</v>
          </cell>
          <cell r="Z25">
            <v>170997487.18000001</v>
          </cell>
          <cell r="AA25">
            <v>613511224.28000009</v>
          </cell>
          <cell r="AB25">
            <v>4558362.32</v>
          </cell>
          <cell r="AC25">
            <v>6443900073.1000004</v>
          </cell>
          <cell r="AD25">
            <v>163950704.03999999</v>
          </cell>
          <cell r="AE25">
            <v>994838603</v>
          </cell>
          <cell r="AF25">
            <v>16561288</v>
          </cell>
          <cell r="AG25">
            <v>6806177743</v>
          </cell>
          <cell r="AH25">
            <v>179372040.5</v>
          </cell>
          <cell r="AI25">
            <v>8647441</v>
          </cell>
          <cell r="AJ25">
            <v>10486594</v>
          </cell>
          <cell r="AK25">
            <v>6819759926.46</v>
          </cell>
        </row>
        <row r="26">
          <cell r="H26">
            <v>12401</v>
          </cell>
          <cell r="I26" t="str">
            <v>Железнодорожный транспорт</v>
          </cell>
          <cell r="J26">
            <v>578117.03</v>
          </cell>
          <cell r="K26">
            <v>0</v>
          </cell>
          <cell r="L26">
            <v>578117</v>
          </cell>
          <cell r="M26">
            <v>3.0000000027939677E-2</v>
          </cell>
          <cell r="N26">
            <v>44373000</v>
          </cell>
          <cell r="O26">
            <v>351971</v>
          </cell>
          <cell r="P26">
            <v>44146854</v>
          </cell>
          <cell r="Q26">
            <v>0</v>
          </cell>
          <cell r="R26">
            <v>44373000</v>
          </cell>
          <cell r="S26">
            <v>0</v>
          </cell>
          <cell r="T26">
            <v>0</v>
          </cell>
          <cell r="U26">
            <v>0</v>
          </cell>
          <cell r="V26">
            <v>44373000</v>
          </cell>
          <cell r="W26">
            <v>0</v>
          </cell>
          <cell r="X26">
            <v>0</v>
          </cell>
          <cell r="Y26">
            <v>0</v>
          </cell>
          <cell r="Z26">
            <v>44373000</v>
          </cell>
          <cell r="AA26">
            <v>0</v>
          </cell>
          <cell r="AB26">
            <v>0</v>
          </cell>
          <cell r="AC26">
            <v>0</v>
          </cell>
          <cell r="AD26">
            <v>44373000</v>
          </cell>
          <cell r="AE26">
            <v>0</v>
          </cell>
          <cell r="AF26">
            <v>0</v>
          </cell>
          <cell r="AG26">
            <v>0</v>
          </cell>
          <cell r="AH26">
            <v>44373000</v>
          </cell>
          <cell r="AI26">
            <v>0</v>
          </cell>
          <cell r="AJ26">
            <v>0</v>
          </cell>
          <cell r="AK26">
            <v>0</v>
          </cell>
        </row>
        <row r="27">
          <cell r="H27">
            <v>12402</v>
          </cell>
          <cell r="I27" t="str">
            <v>Грузовой транспорт</v>
          </cell>
          <cell r="J27">
            <v>6270374.7300000004</v>
          </cell>
          <cell r="K27">
            <v>0</v>
          </cell>
          <cell r="L27">
            <v>6270375</v>
          </cell>
          <cell r="M27">
            <v>-0.26999999955296516</v>
          </cell>
          <cell r="N27">
            <v>12411643.140000001</v>
          </cell>
          <cell r="O27">
            <v>93019</v>
          </cell>
          <cell r="P27">
            <v>6229046</v>
          </cell>
          <cell r="Q27">
            <v>5241.140000000596</v>
          </cell>
          <cell r="R27">
            <v>11914119</v>
          </cell>
          <cell r="S27">
            <v>502800</v>
          </cell>
          <cell r="T27">
            <v>5276</v>
          </cell>
          <cell r="U27">
            <v>5241</v>
          </cell>
          <cell r="V27">
            <v>11768119</v>
          </cell>
          <cell r="W27">
            <v>146000</v>
          </cell>
          <cell r="X27">
            <v>0</v>
          </cell>
          <cell r="Y27">
            <v>5241</v>
          </cell>
          <cell r="Z27">
            <v>10567721</v>
          </cell>
          <cell r="AA27">
            <v>1200398</v>
          </cell>
          <cell r="AB27">
            <v>0</v>
          </cell>
          <cell r="AC27">
            <v>5241</v>
          </cell>
          <cell r="AD27">
            <v>11570764.48</v>
          </cell>
          <cell r="AE27">
            <v>1200398</v>
          </cell>
          <cell r="AF27">
            <v>0</v>
          </cell>
          <cell r="AG27">
            <v>1008284.4800000004</v>
          </cell>
          <cell r="AH27">
            <v>15060344.390000001</v>
          </cell>
          <cell r="AI27">
            <v>169128</v>
          </cell>
          <cell r="AJ27">
            <v>0</v>
          </cell>
          <cell r="AK27">
            <v>4666992.3900000006</v>
          </cell>
        </row>
        <row r="28">
          <cell r="H28">
            <v>12403</v>
          </cell>
          <cell r="I28" t="str">
            <v>Легковые автомобили</v>
          </cell>
          <cell r="J28">
            <v>26772111.829999998</v>
          </cell>
          <cell r="K28">
            <v>0</v>
          </cell>
          <cell r="L28">
            <v>26772112</v>
          </cell>
          <cell r="M28">
            <v>-0.17000000178813934</v>
          </cell>
          <cell r="N28">
            <v>32871998.77</v>
          </cell>
          <cell r="O28">
            <v>3241326</v>
          </cell>
          <cell r="P28">
            <v>877823</v>
          </cell>
          <cell r="Q28">
            <v>8463389.7699999996</v>
          </cell>
          <cell r="R28">
            <v>32755722.91</v>
          </cell>
          <cell r="S28">
            <v>116276</v>
          </cell>
          <cell r="T28">
            <v>0</v>
          </cell>
          <cell r="U28">
            <v>8463389.9100000001</v>
          </cell>
          <cell r="V28">
            <v>32755722.91</v>
          </cell>
          <cell r="W28">
            <v>0</v>
          </cell>
          <cell r="X28">
            <v>0</v>
          </cell>
          <cell r="Y28">
            <v>8463389.9100000001</v>
          </cell>
          <cell r="Z28">
            <v>31419260.300000001</v>
          </cell>
          <cell r="AA28">
            <v>6496774.0099999998</v>
          </cell>
          <cell r="AB28">
            <v>0</v>
          </cell>
          <cell r="AC28">
            <v>13623701.310000001</v>
          </cell>
          <cell r="AD28">
            <v>30477681.300000001</v>
          </cell>
          <cell r="AE28">
            <v>7438353</v>
          </cell>
          <cell r="AF28">
            <v>0</v>
          </cell>
          <cell r="AG28">
            <v>13623701.300000001</v>
          </cell>
          <cell r="AH28">
            <v>48911981.299999997</v>
          </cell>
          <cell r="AI28">
            <v>0</v>
          </cell>
          <cell r="AJ28">
            <v>0</v>
          </cell>
          <cell r="AK28">
            <v>32058001.299999997</v>
          </cell>
        </row>
        <row r="29">
          <cell r="H29">
            <v>12404</v>
          </cell>
          <cell r="I29" t="str">
            <v>Речной транспорт</v>
          </cell>
          <cell r="J29">
            <v>365925</v>
          </cell>
          <cell r="K29">
            <v>0</v>
          </cell>
          <cell r="L29">
            <v>365925</v>
          </cell>
          <cell r="M29">
            <v>0</v>
          </cell>
          <cell r="N29">
            <v>365925</v>
          </cell>
          <cell r="O29">
            <v>0</v>
          </cell>
          <cell r="P29">
            <v>0</v>
          </cell>
          <cell r="Q29">
            <v>0</v>
          </cell>
          <cell r="R29">
            <v>365925</v>
          </cell>
          <cell r="S29">
            <v>0</v>
          </cell>
          <cell r="T29">
            <v>0</v>
          </cell>
          <cell r="U29">
            <v>0</v>
          </cell>
          <cell r="V29">
            <v>365925</v>
          </cell>
          <cell r="W29">
            <v>0</v>
          </cell>
          <cell r="X29">
            <v>0</v>
          </cell>
          <cell r="Y29">
            <v>0</v>
          </cell>
          <cell r="Z29">
            <v>365925</v>
          </cell>
          <cell r="AA29">
            <v>0</v>
          </cell>
          <cell r="AB29">
            <v>0</v>
          </cell>
          <cell r="AC29">
            <v>0</v>
          </cell>
          <cell r="AD29">
            <v>365925</v>
          </cell>
          <cell r="AE29">
            <v>0</v>
          </cell>
          <cell r="AF29">
            <v>0</v>
          </cell>
          <cell r="AG29">
            <v>0</v>
          </cell>
          <cell r="AH29">
            <v>365925</v>
          </cell>
          <cell r="AI29">
            <v>0</v>
          </cell>
          <cell r="AJ29">
            <v>0</v>
          </cell>
          <cell r="AK29">
            <v>0</v>
          </cell>
        </row>
        <row r="30">
          <cell r="H30">
            <v>12501</v>
          </cell>
          <cell r="I30" t="str">
            <v>Инструмент</v>
          </cell>
          <cell r="J30">
            <v>23293285.359999999</v>
          </cell>
          <cell r="K30">
            <v>0</v>
          </cell>
          <cell r="L30">
            <v>23293285</v>
          </cell>
          <cell r="M30">
            <v>0.35999999940395355</v>
          </cell>
          <cell r="N30">
            <v>26618201.739999998</v>
          </cell>
          <cell r="O30">
            <v>195190</v>
          </cell>
          <cell r="P30">
            <v>5585</v>
          </cell>
          <cell r="Q30">
            <v>3514521.7399999984</v>
          </cell>
          <cell r="R30">
            <v>21567042.940000001</v>
          </cell>
          <cell r="S30">
            <v>6317705</v>
          </cell>
          <cell r="T30">
            <v>0</v>
          </cell>
          <cell r="U30">
            <v>4781067.9400000013</v>
          </cell>
          <cell r="V30">
            <v>23370645.989999998</v>
          </cell>
          <cell r="W30">
            <v>253494</v>
          </cell>
          <cell r="X30">
            <v>0</v>
          </cell>
          <cell r="Y30">
            <v>6838164.9899999984</v>
          </cell>
          <cell r="Z30">
            <v>20812380.899999999</v>
          </cell>
          <cell r="AA30">
            <v>4892080.0599999996</v>
          </cell>
          <cell r="AB30">
            <v>0</v>
          </cell>
          <cell r="AC30">
            <v>9171979.9599999972</v>
          </cell>
          <cell r="AD30">
            <v>21409297.07</v>
          </cell>
          <cell r="AE30">
            <v>5731142</v>
          </cell>
          <cell r="AF30">
            <v>0</v>
          </cell>
          <cell r="AG30">
            <v>10607958.07</v>
          </cell>
          <cell r="AH30">
            <v>20658292.77</v>
          </cell>
          <cell r="AI30">
            <v>1574346</v>
          </cell>
          <cell r="AJ30">
            <v>0</v>
          </cell>
          <cell r="AK30">
            <v>11431299.77</v>
          </cell>
        </row>
        <row r="31">
          <cell r="H31">
            <v>12502</v>
          </cell>
          <cell r="I31" t="str">
            <v>Бытовая техника</v>
          </cell>
          <cell r="J31">
            <v>3780341.7299999995</v>
          </cell>
          <cell r="K31">
            <v>0</v>
          </cell>
          <cell r="L31">
            <v>3780341.73</v>
          </cell>
          <cell r="M31">
            <v>0</v>
          </cell>
          <cell r="N31">
            <v>4275860.8499999996</v>
          </cell>
          <cell r="O31">
            <v>6031</v>
          </cell>
          <cell r="P31">
            <v>296482</v>
          </cell>
          <cell r="Q31">
            <v>205068.11999999965</v>
          </cell>
          <cell r="R31">
            <v>3641754.49</v>
          </cell>
          <cell r="S31">
            <v>650227</v>
          </cell>
          <cell r="T31">
            <v>0</v>
          </cell>
          <cell r="U31">
            <v>221188.76000000024</v>
          </cell>
          <cell r="V31">
            <v>4097723.75</v>
          </cell>
          <cell r="W31">
            <v>60219</v>
          </cell>
          <cell r="X31">
            <v>0</v>
          </cell>
          <cell r="Y31">
            <v>737377.02</v>
          </cell>
          <cell r="Z31">
            <v>4314941.16</v>
          </cell>
          <cell r="AA31">
            <v>14500</v>
          </cell>
          <cell r="AB31">
            <v>0</v>
          </cell>
          <cell r="AC31">
            <v>969094.43000000017</v>
          </cell>
          <cell r="AD31">
            <v>4478814.93</v>
          </cell>
          <cell r="AE31">
            <v>186886</v>
          </cell>
          <cell r="AF31">
            <v>0</v>
          </cell>
          <cell r="AG31">
            <v>1305354.1999999997</v>
          </cell>
          <cell r="AH31">
            <v>4797810.58</v>
          </cell>
          <cell r="AI31">
            <v>38300</v>
          </cell>
          <cell r="AJ31">
            <v>0</v>
          </cell>
          <cell r="AK31">
            <v>1662649.85</v>
          </cell>
        </row>
        <row r="32">
          <cell r="H32">
            <v>12503</v>
          </cell>
          <cell r="I32" t="str">
            <v>Мебель</v>
          </cell>
          <cell r="J32">
            <v>26861926.510000002</v>
          </cell>
          <cell r="K32">
            <v>0</v>
          </cell>
          <cell r="L32">
            <v>26861927</v>
          </cell>
          <cell r="M32">
            <v>-0.48999999836087227</v>
          </cell>
          <cell r="N32">
            <v>27573896.140000001</v>
          </cell>
          <cell r="O32">
            <v>48460</v>
          </cell>
          <cell r="P32">
            <v>189422</v>
          </cell>
          <cell r="Q32">
            <v>571007.1400000006</v>
          </cell>
          <cell r="R32">
            <v>26446052.699999999</v>
          </cell>
          <cell r="S32">
            <v>1317818</v>
          </cell>
          <cell r="T32">
            <v>0</v>
          </cell>
          <cell r="U32">
            <v>760981.69999999925</v>
          </cell>
          <cell r="V32">
            <v>26166947.329999998</v>
          </cell>
          <cell r="W32">
            <v>279105</v>
          </cell>
          <cell r="X32">
            <v>0</v>
          </cell>
          <cell r="Y32">
            <v>760981.32999999821</v>
          </cell>
          <cell r="Z32">
            <v>26543995.18</v>
          </cell>
          <cell r="AA32">
            <v>0</v>
          </cell>
          <cell r="AB32">
            <v>0</v>
          </cell>
          <cell r="AC32">
            <v>1138029.1799999997</v>
          </cell>
          <cell r="AD32">
            <v>25048465.309999999</v>
          </cell>
          <cell r="AE32">
            <v>1589998</v>
          </cell>
          <cell r="AF32">
            <v>0</v>
          </cell>
          <cell r="AG32">
            <v>1232497.3099999987</v>
          </cell>
          <cell r="AH32">
            <v>25726777.510000002</v>
          </cell>
          <cell r="AI32">
            <v>0</v>
          </cell>
          <cell r="AJ32">
            <v>0</v>
          </cell>
          <cell r="AK32">
            <v>1910809.5100000016</v>
          </cell>
        </row>
        <row r="33">
          <cell r="H33">
            <v>12504</v>
          </cell>
          <cell r="I33" t="str">
            <v>Техническая литература</v>
          </cell>
          <cell r="J33">
            <v>3239817.48</v>
          </cell>
          <cell r="K33">
            <v>0</v>
          </cell>
          <cell r="L33">
            <v>3239817</v>
          </cell>
          <cell r="M33">
            <v>0.47999999998137355</v>
          </cell>
          <cell r="N33">
            <v>3430597.77</v>
          </cell>
          <cell r="O33">
            <v>0</v>
          </cell>
          <cell r="P33">
            <v>0</v>
          </cell>
          <cell r="Q33">
            <v>190780.77000000002</v>
          </cell>
          <cell r="R33">
            <v>3623919.46</v>
          </cell>
          <cell r="S33">
            <v>52722</v>
          </cell>
          <cell r="T33">
            <v>0</v>
          </cell>
          <cell r="U33">
            <v>436824.45999999996</v>
          </cell>
          <cell r="V33">
            <v>3639563.46</v>
          </cell>
          <cell r="W33">
            <v>340</v>
          </cell>
          <cell r="X33">
            <v>0</v>
          </cell>
          <cell r="Y33">
            <v>452808.45999999996</v>
          </cell>
          <cell r="Z33">
            <v>3638973.46</v>
          </cell>
          <cell r="AA33">
            <v>590</v>
          </cell>
          <cell r="AB33">
            <v>0</v>
          </cell>
          <cell r="AC33">
            <v>452808.45999999996</v>
          </cell>
          <cell r="AD33">
            <v>3786655.16</v>
          </cell>
          <cell r="AE33">
            <v>590</v>
          </cell>
          <cell r="AF33">
            <v>0</v>
          </cell>
          <cell r="AG33">
            <v>600490.16000000015</v>
          </cell>
          <cell r="AH33">
            <v>3826671.16</v>
          </cell>
          <cell r="AI33">
            <v>0</v>
          </cell>
          <cell r="AJ33">
            <v>0</v>
          </cell>
          <cell r="AK33">
            <v>640506.16000000015</v>
          </cell>
        </row>
        <row r="34">
          <cell r="H34">
            <v>12505</v>
          </cell>
          <cell r="I34" t="str">
            <v xml:space="preserve">Прочие </v>
          </cell>
          <cell r="J34">
            <v>2241863.39</v>
          </cell>
          <cell r="K34">
            <v>102491824</v>
          </cell>
          <cell r="L34">
            <v>2241863</v>
          </cell>
          <cell r="M34">
            <v>102491824.39</v>
          </cell>
          <cell r="N34">
            <v>2474651.9900000002</v>
          </cell>
          <cell r="O34">
            <v>1256918</v>
          </cell>
          <cell r="P34">
            <v>4201584</v>
          </cell>
          <cell r="Q34">
            <v>99779946.989999995</v>
          </cell>
          <cell r="R34">
            <v>2291562.9300000002</v>
          </cell>
          <cell r="S34">
            <v>278010</v>
          </cell>
          <cell r="T34">
            <v>7343092</v>
          </cell>
          <cell r="U34">
            <v>92531775.930000007</v>
          </cell>
          <cell r="V34">
            <v>2255562.9300000002</v>
          </cell>
          <cell r="W34">
            <v>36000</v>
          </cell>
          <cell r="X34">
            <v>1522803</v>
          </cell>
          <cell r="Y34">
            <v>91008972.930000007</v>
          </cell>
          <cell r="Z34">
            <v>2237229.9300000002</v>
          </cell>
          <cell r="AA34">
            <v>18333</v>
          </cell>
          <cell r="AB34">
            <v>11436871.289999999</v>
          </cell>
          <cell r="AC34">
            <v>79572101.640000015</v>
          </cell>
          <cell r="AD34">
            <v>1610429.64</v>
          </cell>
          <cell r="AE34">
            <v>714646</v>
          </cell>
          <cell r="AF34">
            <v>12007894</v>
          </cell>
          <cell r="AG34">
            <v>79070591.640000001</v>
          </cell>
          <cell r="AH34">
            <v>1532029.64</v>
          </cell>
          <cell r="AI34">
            <v>78400</v>
          </cell>
          <cell r="AJ34">
            <v>1675128</v>
          </cell>
          <cell r="AK34">
            <v>77395463.640000001</v>
          </cell>
        </row>
        <row r="35">
          <cell r="H35">
            <v>12506</v>
          </cell>
          <cell r="I35" t="str">
            <v>ARO</v>
          </cell>
          <cell r="J35">
            <v>0</v>
          </cell>
          <cell r="K35">
            <v>69258143.312486127</v>
          </cell>
          <cell r="L35">
            <v>0</v>
          </cell>
          <cell r="M35">
            <v>69258143.312486127</v>
          </cell>
          <cell r="N35">
            <v>0</v>
          </cell>
          <cell r="O35">
            <v>0</v>
          </cell>
          <cell r="P35">
            <v>0</v>
          </cell>
          <cell r="Q35">
            <v>69258143.312486127</v>
          </cell>
          <cell r="R35">
            <v>0</v>
          </cell>
          <cell r="S35">
            <v>0</v>
          </cell>
          <cell r="T35">
            <v>0</v>
          </cell>
          <cell r="U35">
            <v>69258143.312486127</v>
          </cell>
          <cell r="V35">
            <v>0</v>
          </cell>
          <cell r="W35">
            <v>0</v>
          </cell>
          <cell r="X35">
            <v>0</v>
          </cell>
          <cell r="Y35">
            <v>69258143.312486127</v>
          </cell>
          <cell r="Z35">
            <v>0</v>
          </cell>
          <cell r="AA35">
            <v>0</v>
          </cell>
          <cell r="AB35">
            <v>0</v>
          </cell>
          <cell r="AC35">
            <v>69258143.312486127</v>
          </cell>
          <cell r="AD35">
            <v>0</v>
          </cell>
          <cell r="AE35">
            <v>0</v>
          </cell>
          <cell r="AF35">
            <v>0</v>
          </cell>
          <cell r="AG35">
            <v>69258143.312486127</v>
          </cell>
          <cell r="AH35">
            <v>0</v>
          </cell>
          <cell r="AI35">
            <v>0</v>
          </cell>
          <cell r="AJ35">
            <v>0</v>
          </cell>
          <cell r="AK35">
            <v>69258143.312486127</v>
          </cell>
        </row>
        <row r="36">
          <cell r="H36">
            <v>12601</v>
          </cell>
          <cell r="I36" t="str">
            <v>Незавершенное строительство зданий</v>
          </cell>
          <cell r="J36">
            <v>106453046.90000001</v>
          </cell>
          <cell r="K36">
            <v>1633000</v>
          </cell>
          <cell r="L36">
            <v>106453047</v>
          </cell>
          <cell r="M36">
            <v>1632999.900000006</v>
          </cell>
          <cell r="N36">
            <v>26633000</v>
          </cell>
          <cell r="O36">
            <v>965953483</v>
          </cell>
          <cell r="P36">
            <v>886133436</v>
          </cell>
          <cell r="Q36">
            <v>1633000</v>
          </cell>
          <cell r="R36">
            <v>28357343.010000002</v>
          </cell>
          <cell r="S36">
            <v>186059075</v>
          </cell>
          <cell r="T36">
            <v>186059075</v>
          </cell>
          <cell r="U36">
            <v>3357343.0099999905</v>
          </cell>
          <cell r="V36">
            <v>28876061.620000001</v>
          </cell>
          <cell r="W36">
            <v>536119479</v>
          </cell>
          <cell r="X36">
            <v>311964769</v>
          </cell>
          <cell r="Y36">
            <v>228030771.62</v>
          </cell>
          <cell r="Z36">
            <v>28876061.620000001</v>
          </cell>
          <cell r="AA36">
            <v>385420433.25999999</v>
          </cell>
          <cell r="AB36">
            <v>612588142.55000007</v>
          </cell>
          <cell r="AC36">
            <v>863062.32999992371</v>
          </cell>
          <cell r="AD36">
            <v>3876061.62</v>
          </cell>
          <cell r="AE36">
            <v>835102183</v>
          </cell>
          <cell r="AF36">
            <v>998822710</v>
          </cell>
          <cell r="AG36">
            <v>39310244.620000005</v>
          </cell>
          <cell r="AH36">
            <v>3876061.62</v>
          </cell>
          <cell r="AI36">
            <v>0</v>
          </cell>
          <cell r="AJ36">
            <v>0</v>
          </cell>
          <cell r="AK36">
            <v>39310244.620000005</v>
          </cell>
        </row>
        <row r="37">
          <cell r="H37">
            <v>126011</v>
          </cell>
          <cell r="I37" t="str">
            <v>Незавершенное строительство зданий-материалы</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1473055.06</v>
          </cell>
          <cell r="AA37">
            <v>0</v>
          </cell>
          <cell r="AB37">
            <v>0</v>
          </cell>
          <cell r="AC37">
            <v>1473055.06</v>
          </cell>
          <cell r="AD37">
            <v>0</v>
          </cell>
          <cell r="AE37">
            <v>0</v>
          </cell>
          <cell r="AF37">
            <v>0</v>
          </cell>
          <cell r="AG37">
            <v>0</v>
          </cell>
          <cell r="AH37">
            <v>7985595.9900000002</v>
          </cell>
          <cell r="AI37">
            <v>0</v>
          </cell>
          <cell r="AJ37">
            <v>0</v>
          </cell>
          <cell r="AK37">
            <v>7985595.9900000002</v>
          </cell>
        </row>
        <row r="38">
          <cell r="H38">
            <v>126012</v>
          </cell>
          <cell r="I38" t="str">
            <v>Незавершенное строительство зданий-зап части</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row>
        <row r="39">
          <cell r="H39">
            <v>126013</v>
          </cell>
          <cell r="I39" t="str">
            <v>Незавершенное строительство зданий-вып работы</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39163491.189999998</v>
          </cell>
          <cell r="AA39">
            <v>0</v>
          </cell>
          <cell r="AB39">
            <v>0</v>
          </cell>
          <cell r="AC39">
            <v>39163491.189999998</v>
          </cell>
          <cell r="AD39">
            <v>0</v>
          </cell>
          <cell r="AE39">
            <v>0</v>
          </cell>
          <cell r="AF39">
            <v>0</v>
          </cell>
          <cell r="AG39">
            <v>0</v>
          </cell>
          <cell r="AH39">
            <v>121792873</v>
          </cell>
          <cell r="AI39">
            <v>0</v>
          </cell>
          <cell r="AJ39">
            <v>0</v>
          </cell>
          <cell r="AK39">
            <v>121792873</v>
          </cell>
        </row>
        <row r="40">
          <cell r="H40">
            <v>12614</v>
          </cell>
          <cell r="I40" t="str">
            <v>Незавершенное строительство зданий-зарпл и налог</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row>
        <row r="41">
          <cell r="H41">
            <v>12602</v>
          </cell>
          <cell r="I41" t="str">
            <v>Незавершенное строительство кроме зданий</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row>
        <row r="42">
          <cell r="H42">
            <v>126021</v>
          </cell>
          <cell r="I42" t="str">
            <v>Незавершенное строительство  кроме зданий-материалы</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63840198.710000001</v>
          </cell>
          <cell r="AA42">
            <v>0</v>
          </cell>
          <cell r="AB42">
            <v>0</v>
          </cell>
          <cell r="AC42">
            <v>63840198.710000001</v>
          </cell>
          <cell r="AD42">
            <v>0</v>
          </cell>
          <cell r="AE42">
            <v>0</v>
          </cell>
          <cell r="AF42">
            <v>0</v>
          </cell>
          <cell r="AG42">
            <v>0</v>
          </cell>
          <cell r="AH42">
            <v>74111377.709999993</v>
          </cell>
          <cell r="AI42">
            <v>0</v>
          </cell>
          <cell r="AJ42">
            <v>0</v>
          </cell>
          <cell r="AK42">
            <v>74111377.709999993</v>
          </cell>
        </row>
        <row r="43">
          <cell r="H43">
            <v>126022</v>
          </cell>
          <cell r="I43" t="str">
            <v>Незавершенное строительство кроме зданий-зап части</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52881499.420000002</v>
          </cell>
          <cell r="AI43">
            <v>0</v>
          </cell>
          <cell r="AJ43">
            <v>0</v>
          </cell>
          <cell r="AK43">
            <v>52881499.420000002</v>
          </cell>
        </row>
        <row r="44">
          <cell r="H44">
            <v>126023</v>
          </cell>
          <cell r="I44" t="str">
            <v>Незавершенное строительство кроме  зданий-вып работы</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23920038.469999999</v>
          </cell>
          <cell r="AA44">
            <v>0</v>
          </cell>
          <cell r="AB44">
            <v>0</v>
          </cell>
          <cell r="AC44">
            <v>23920038.469999999</v>
          </cell>
          <cell r="AD44">
            <v>2316331.71</v>
          </cell>
          <cell r="AE44">
            <v>0</v>
          </cell>
          <cell r="AF44">
            <v>2316332</v>
          </cell>
          <cell r="AG44">
            <v>-0.2900000000372529</v>
          </cell>
          <cell r="AH44">
            <v>127926784.62</v>
          </cell>
          <cell r="AI44">
            <v>0</v>
          </cell>
          <cell r="AJ44">
            <v>0</v>
          </cell>
          <cell r="AK44">
            <v>125610452.62</v>
          </cell>
        </row>
        <row r="45">
          <cell r="H45">
            <v>126024</v>
          </cell>
          <cell r="I45" t="str">
            <v>Незавершенное строительство кроме зданий-зарпл и налог</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9852892.2200000007</v>
          </cell>
          <cell r="AA45">
            <v>0</v>
          </cell>
          <cell r="AB45">
            <v>0</v>
          </cell>
          <cell r="AC45">
            <v>9852892.2200000007</v>
          </cell>
          <cell r="AD45">
            <v>0</v>
          </cell>
          <cell r="AE45">
            <v>0</v>
          </cell>
          <cell r="AF45">
            <v>0</v>
          </cell>
          <cell r="AG45">
            <v>0</v>
          </cell>
          <cell r="AH45">
            <v>2378873.2000000002</v>
          </cell>
          <cell r="AI45">
            <v>0</v>
          </cell>
          <cell r="AJ45">
            <v>0</v>
          </cell>
          <cell r="AK45">
            <v>2378873.2000000002</v>
          </cell>
        </row>
        <row r="46">
          <cell r="H46">
            <v>214</v>
          </cell>
          <cell r="I46" t="str">
            <v>Незавершенное производство</v>
          </cell>
          <cell r="J46">
            <v>90117.91</v>
          </cell>
          <cell r="K46">
            <v>0</v>
          </cell>
          <cell r="L46">
            <v>0</v>
          </cell>
          <cell r="M46">
            <v>90117.91</v>
          </cell>
          <cell r="N46">
            <v>143638.29</v>
          </cell>
          <cell r="O46">
            <v>0</v>
          </cell>
          <cell r="P46">
            <v>0</v>
          </cell>
          <cell r="Q46">
            <v>143638.29</v>
          </cell>
          <cell r="R46">
            <v>107543.49</v>
          </cell>
          <cell r="S46">
            <v>0</v>
          </cell>
          <cell r="T46">
            <v>0</v>
          </cell>
          <cell r="U46">
            <v>107543.49</v>
          </cell>
          <cell r="V46">
            <v>173107.09</v>
          </cell>
          <cell r="W46">
            <v>0</v>
          </cell>
          <cell r="X46">
            <v>0</v>
          </cell>
          <cell r="Y46">
            <v>173107.09</v>
          </cell>
          <cell r="Z46">
            <v>119377.69</v>
          </cell>
          <cell r="AA46">
            <v>0</v>
          </cell>
          <cell r="AB46">
            <v>0</v>
          </cell>
          <cell r="AC46">
            <v>119377.69</v>
          </cell>
          <cell r="AD46">
            <v>97433.19</v>
          </cell>
          <cell r="AE46">
            <v>0</v>
          </cell>
          <cell r="AF46">
            <v>0</v>
          </cell>
          <cell r="AG46">
            <v>97433.19</v>
          </cell>
          <cell r="AH46">
            <v>86911.62</v>
          </cell>
          <cell r="AI46">
            <v>0</v>
          </cell>
          <cell r="AJ46">
            <v>0</v>
          </cell>
          <cell r="AK46">
            <v>86911.62</v>
          </cell>
        </row>
        <row r="47">
          <cell r="H47">
            <v>13101</v>
          </cell>
          <cell r="I47" t="str">
            <v>Производственные здания</v>
          </cell>
          <cell r="J47">
            <v>-21850039.170000002</v>
          </cell>
          <cell r="K47">
            <v>21850039</v>
          </cell>
          <cell r="L47">
            <v>29728136</v>
          </cell>
          <cell r="M47">
            <v>-29728136.170000002</v>
          </cell>
          <cell r="N47">
            <v>-3617350.45</v>
          </cell>
          <cell r="O47">
            <v>12126049.09</v>
          </cell>
          <cell r="P47">
            <v>40843701.010000005</v>
          </cell>
          <cell r="Q47">
            <v>-40213099.370000005</v>
          </cell>
          <cell r="R47">
            <v>-60700073.18</v>
          </cell>
          <cell r="S47">
            <v>57152049</v>
          </cell>
          <cell r="T47">
            <v>11067564</v>
          </cell>
          <cell r="U47">
            <v>-51211337.100000009</v>
          </cell>
          <cell r="V47">
            <v>-131451155</v>
          </cell>
          <cell r="W47">
            <v>70751082</v>
          </cell>
          <cell r="X47">
            <v>12568428</v>
          </cell>
          <cell r="Y47">
            <v>-63779764.920000017</v>
          </cell>
          <cell r="Z47">
            <v>-167695139.12</v>
          </cell>
          <cell r="AA47">
            <v>36243984.119999997</v>
          </cell>
          <cell r="AB47">
            <v>6672786.4199999999</v>
          </cell>
          <cell r="AC47">
            <v>-70452551.340000018</v>
          </cell>
          <cell r="AD47">
            <v>-208282369.65000001</v>
          </cell>
          <cell r="AE47">
            <v>77716662</v>
          </cell>
          <cell r="AF47">
            <v>13429039</v>
          </cell>
          <cell r="AG47">
            <v>-76323356.569999993</v>
          </cell>
          <cell r="AH47">
            <v>-253029075.99000001</v>
          </cell>
          <cell r="AI47">
            <v>44746706.340000004</v>
          </cell>
          <cell r="AJ47">
            <v>6985882.5299999993</v>
          </cell>
          <cell r="AK47">
            <v>-83309239.100000024</v>
          </cell>
        </row>
        <row r="48">
          <cell r="H48">
            <v>13102</v>
          </cell>
          <cell r="I48" t="str">
            <v>Непроизводственные здания</v>
          </cell>
          <cell r="J48">
            <v>-20398.12</v>
          </cell>
          <cell r="K48">
            <v>20398</v>
          </cell>
          <cell r="L48">
            <v>0</v>
          </cell>
          <cell r="M48">
            <v>-0.11999999999898137</v>
          </cell>
          <cell r="N48">
            <v>-40078.35</v>
          </cell>
          <cell r="O48">
            <v>44117</v>
          </cell>
          <cell r="P48">
            <v>24437</v>
          </cell>
          <cell r="Q48">
            <v>-0.34999999999854481</v>
          </cell>
          <cell r="R48">
            <v>-521017.23</v>
          </cell>
          <cell r="S48">
            <v>480939</v>
          </cell>
          <cell r="T48">
            <v>0</v>
          </cell>
          <cell r="U48">
            <v>-0.22999999998137355</v>
          </cell>
          <cell r="V48">
            <v>-1001956.11</v>
          </cell>
          <cell r="W48">
            <v>480939</v>
          </cell>
          <cell r="X48">
            <v>0</v>
          </cell>
          <cell r="Y48">
            <v>-0.10999999998603016</v>
          </cell>
          <cell r="Z48">
            <v>-1242425.49</v>
          </cell>
          <cell r="AA48">
            <v>240469.38</v>
          </cell>
          <cell r="AB48">
            <v>0</v>
          </cell>
          <cell r="AC48">
            <v>-0.10999999998603016</v>
          </cell>
          <cell r="AD48">
            <v>-1482894.99</v>
          </cell>
          <cell r="AE48">
            <v>480939</v>
          </cell>
          <cell r="AF48">
            <v>0</v>
          </cell>
          <cell r="AG48">
            <v>1.0000000009313226E-2</v>
          </cell>
          <cell r="AH48">
            <v>-1723364.37</v>
          </cell>
          <cell r="AI48">
            <v>240469.38</v>
          </cell>
          <cell r="AJ48">
            <v>0</v>
          </cell>
          <cell r="AK48">
            <v>9.9999998928979039E-3</v>
          </cell>
        </row>
        <row r="49">
          <cell r="H49">
            <v>13103</v>
          </cell>
          <cell r="I49" t="str">
            <v>Жилые здания</v>
          </cell>
          <cell r="J49">
            <v>-1203465.6399999999</v>
          </cell>
          <cell r="K49">
            <v>1203466</v>
          </cell>
          <cell r="L49">
            <v>0</v>
          </cell>
          <cell r="M49">
            <v>0.36000000010244548</v>
          </cell>
          <cell r="N49">
            <v>-1530950.83</v>
          </cell>
          <cell r="O49">
            <v>327485</v>
          </cell>
          <cell r="P49">
            <v>0</v>
          </cell>
          <cell r="Q49">
            <v>0.16999999992549419</v>
          </cell>
          <cell r="R49">
            <v>-2452487.17</v>
          </cell>
          <cell r="S49">
            <v>967936</v>
          </cell>
          <cell r="T49">
            <v>46400</v>
          </cell>
          <cell r="U49">
            <v>-0.16999999992549419</v>
          </cell>
          <cell r="V49">
            <v>-3875145.75</v>
          </cell>
          <cell r="W49">
            <v>1422659</v>
          </cell>
          <cell r="X49">
            <v>0</v>
          </cell>
          <cell r="Y49">
            <v>0.25</v>
          </cell>
          <cell r="Z49">
            <v>-4586475.09</v>
          </cell>
          <cell r="AA49">
            <v>711329.34</v>
          </cell>
          <cell r="AB49">
            <v>0</v>
          </cell>
          <cell r="AC49">
            <v>0.25000000011641532</v>
          </cell>
          <cell r="AD49">
            <v>-4841516.33</v>
          </cell>
          <cell r="AE49">
            <v>1422659</v>
          </cell>
          <cell r="AF49">
            <v>456288</v>
          </cell>
          <cell r="AG49">
            <v>0.66999999992549419</v>
          </cell>
          <cell r="AH49">
            <v>-5521487.8700000001</v>
          </cell>
          <cell r="AI49">
            <v>679971.54</v>
          </cell>
          <cell r="AJ49">
            <v>0</v>
          </cell>
          <cell r="AK49">
            <v>0.66999999992549419</v>
          </cell>
        </row>
        <row r="50">
          <cell r="H50">
            <v>13104</v>
          </cell>
          <cell r="I50" t="str">
            <v>Сооружения и конструкции</v>
          </cell>
          <cell r="J50">
            <v>-7405260.8700000001</v>
          </cell>
          <cell r="K50">
            <v>7405261</v>
          </cell>
          <cell r="L50">
            <v>0</v>
          </cell>
          <cell r="M50">
            <v>0.12999999988824129</v>
          </cell>
          <cell r="N50">
            <v>-1832848.35</v>
          </cell>
          <cell r="O50">
            <v>4471076</v>
          </cell>
          <cell r="P50">
            <v>10043489</v>
          </cell>
          <cell r="Q50">
            <v>-0.34999999962747097</v>
          </cell>
          <cell r="R50">
            <v>-24249025.039999999</v>
          </cell>
          <cell r="S50">
            <v>22416177</v>
          </cell>
          <cell r="T50">
            <v>0</v>
          </cell>
          <cell r="U50">
            <v>-3.9999999105930328E-2</v>
          </cell>
          <cell r="V50">
            <v>-46665201.729999997</v>
          </cell>
          <cell r="W50">
            <v>22416177</v>
          </cell>
          <cell r="X50">
            <v>0</v>
          </cell>
          <cell r="Y50">
            <v>0.27000000327825546</v>
          </cell>
          <cell r="Z50">
            <v>-57873290.229999997</v>
          </cell>
          <cell r="AA50">
            <v>11208088.5</v>
          </cell>
          <cell r="AB50">
            <v>0</v>
          </cell>
          <cell r="AC50">
            <v>0.27000000327825546</v>
          </cell>
          <cell r="AD50">
            <v>-69081500.730000004</v>
          </cell>
          <cell r="AE50">
            <v>22416299</v>
          </cell>
          <cell r="AF50">
            <v>2304099.4897777778</v>
          </cell>
          <cell r="AG50">
            <v>-2304099.219777782</v>
          </cell>
          <cell r="AH50">
            <v>-80290322.909999996</v>
          </cell>
          <cell r="AI50">
            <v>11208822.18</v>
          </cell>
          <cell r="AJ50">
            <v>0</v>
          </cell>
          <cell r="AK50">
            <v>-2304099.2197777741</v>
          </cell>
        </row>
        <row r="51">
          <cell r="H51">
            <v>13105</v>
          </cell>
          <cell r="I51" t="str">
            <v>Прочие здания и сооружени</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-43144.98</v>
          </cell>
          <cell r="AI51">
            <v>43144.98</v>
          </cell>
          <cell r="AJ51">
            <v>0</v>
          </cell>
          <cell r="AK51">
            <v>0</v>
          </cell>
        </row>
        <row r="52">
          <cell r="H52">
            <v>13201</v>
          </cell>
          <cell r="I52" t="str">
            <v>Передаточное оборудование</v>
          </cell>
          <cell r="J52">
            <v>-12328038.85</v>
          </cell>
          <cell r="K52">
            <v>12328039</v>
          </cell>
          <cell r="L52">
            <v>0</v>
          </cell>
          <cell r="M52">
            <v>0.15000000037252903</v>
          </cell>
          <cell r="N52">
            <v>-8167635.3099999996</v>
          </cell>
          <cell r="O52">
            <v>9516710</v>
          </cell>
          <cell r="P52">
            <v>13677114</v>
          </cell>
          <cell r="Q52">
            <v>-0.30999999865889549</v>
          </cell>
          <cell r="R52">
            <v>-88575101.560000002</v>
          </cell>
          <cell r="S52">
            <v>81026441</v>
          </cell>
          <cell r="T52">
            <v>0</v>
          </cell>
          <cell r="U52">
            <v>618974.43999999762</v>
          </cell>
          <cell r="V52">
            <v>-168982567.81</v>
          </cell>
          <cell r="W52">
            <v>80407466</v>
          </cell>
          <cell r="X52">
            <v>0</v>
          </cell>
          <cell r="Y52">
            <v>618974.18999999762</v>
          </cell>
          <cell r="Z52">
            <v>-209186301.06999999</v>
          </cell>
          <cell r="AA52">
            <v>40203733.259999998</v>
          </cell>
          <cell r="AB52">
            <v>0</v>
          </cell>
          <cell r="AC52">
            <v>618974.19000000507</v>
          </cell>
          <cell r="AD52">
            <v>-250624523.18000001</v>
          </cell>
          <cell r="AE52">
            <v>81461955</v>
          </cell>
          <cell r="AF52">
            <v>0</v>
          </cell>
          <cell r="AG52">
            <v>438973.81999999285</v>
          </cell>
          <cell r="AH52">
            <v>-292064996.95999998</v>
          </cell>
          <cell r="AI52">
            <v>41440473.780000001</v>
          </cell>
          <cell r="AJ52">
            <v>0</v>
          </cell>
          <cell r="AK52">
            <v>438973.82000002265</v>
          </cell>
        </row>
        <row r="53">
          <cell r="H53">
            <v>13202</v>
          </cell>
          <cell r="I53" t="str">
            <v>Крупное оборудование</v>
          </cell>
          <cell r="J53">
            <v>-67754011.219999999</v>
          </cell>
          <cell r="K53">
            <v>67754011</v>
          </cell>
          <cell r="L53">
            <v>0</v>
          </cell>
          <cell r="M53">
            <v>-0.2199999988079071</v>
          </cell>
          <cell r="N53">
            <v>-16600448.25</v>
          </cell>
          <cell r="O53">
            <v>28319465</v>
          </cell>
          <cell r="P53">
            <v>79570656</v>
          </cell>
          <cell r="Q53">
            <v>-97628.25</v>
          </cell>
          <cell r="R53">
            <v>-145254257.86000001</v>
          </cell>
          <cell r="S53">
            <v>129069486</v>
          </cell>
          <cell r="T53">
            <v>372372</v>
          </cell>
          <cell r="U53">
            <v>-54323.860000014305</v>
          </cell>
          <cell r="V53">
            <v>-274021611.52999997</v>
          </cell>
          <cell r="W53">
            <v>128747118</v>
          </cell>
          <cell r="X53">
            <v>1995</v>
          </cell>
          <cell r="Y53">
            <v>-76554.52999997139</v>
          </cell>
          <cell r="Z53">
            <v>-338406098.93000001</v>
          </cell>
          <cell r="AA53">
            <v>64384487.399999999</v>
          </cell>
          <cell r="AB53">
            <v>0</v>
          </cell>
          <cell r="AC53">
            <v>-76554.530000008643</v>
          </cell>
          <cell r="AD53">
            <v>-427017326.12</v>
          </cell>
          <cell r="AE53">
            <v>153088916</v>
          </cell>
          <cell r="AF53">
            <v>21306468.818333335</v>
          </cell>
          <cell r="AG53">
            <v>-21289821.93833334</v>
          </cell>
          <cell r="AH53">
            <v>-540701343.03999996</v>
          </cell>
          <cell r="AI53">
            <v>114164918.63</v>
          </cell>
          <cell r="AJ53">
            <v>480902</v>
          </cell>
          <cell r="AK53">
            <v>-21289822.228333294</v>
          </cell>
        </row>
        <row r="54">
          <cell r="H54">
            <v>13203</v>
          </cell>
          <cell r="I54" t="str">
            <v>Станки</v>
          </cell>
          <cell r="J54">
            <v>-1643369.69</v>
          </cell>
          <cell r="K54">
            <v>1643370</v>
          </cell>
          <cell r="L54">
            <v>0</v>
          </cell>
          <cell r="M54">
            <v>0.31000000005587935</v>
          </cell>
          <cell r="N54">
            <v>-2800204.4</v>
          </cell>
          <cell r="O54">
            <v>1176345</v>
          </cell>
          <cell r="P54">
            <v>19510</v>
          </cell>
          <cell r="Q54">
            <v>0.60000000009313226</v>
          </cell>
          <cell r="R54">
            <v>-5377535.4900000002</v>
          </cell>
          <cell r="S54">
            <v>2652292</v>
          </cell>
          <cell r="T54">
            <v>74961</v>
          </cell>
          <cell r="U54">
            <v>0.50999999977648258</v>
          </cell>
          <cell r="V54">
            <v>-8013036.5300000003</v>
          </cell>
          <cell r="W54">
            <v>2635501</v>
          </cell>
          <cell r="X54">
            <v>0</v>
          </cell>
          <cell r="Y54">
            <v>0.46999999973922968</v>
          </cell>
          <cell r="Z54">
            <v>-9323648.6600000001</v>
          </cell>
          <cell r="AA54">
            <v>1317750.42</v>
          </cell>
          <cell r="AB54">
            <v>7138.29</v>
          </cell>
          <cell r="AC54">
            <v>0.46999999977651896</v>
          </cell>
          <cell r="AD54">
            <v>-10039826.970000001</v>
          </cell>
          <cell r="AE54">
            <v>2633849</v>
          </cell>
          <cell r="AF54">
            <v>607058</v>
          </cell>
          <cell r="AG54">
            <v>1.0299999993294477</v>
          </cell>
          <cell r="AH54">
            <v>-9686542.3399999999</v>
          </cell>
          <cell r="AI54">
            <v>1200341.92</v>
          </cell>
          <cell r="AJ54">
            <v>1553627</v>
          </cell>
          <cell r="AK54">
            <v>0.58000000007450581</v>
          </cell>
        </row>
        <row r="55">
          <cell r="H55">
            <v>13204</v>
          </cell>
          <cell r="I55" t="str">
            <v>Компьютеры и измерительные приборы</v>
          </cell>
          <cell r="J55">
            <v>-7598153.1299999999</v>
          </cell>
          <cell r="K55">
            <v>7598153</v>
          </cell>
          <cell r="L55">
            <v>0</v>
          </cell>
          <cell r="M55">
            <v>-0.12999999988824129</v>
          </cell>
          <cell r="N55">
            <v>-10258943.48</v>
          </cell>
          <cell r="O55">
            <v>2661400</v>
          </cell>
          <cell r="P55">
            <v>610</v>
          </cell>
          <cell r="Q55">
            <v>-0.48000000044703484</v>
          </cell>
          <cell r="R55">
            <v>-10959347.42</v>
          </cell>
          <cell r="S55">
            <v>2802741</v>
          </cell>
          <cell r="T55">
            <v>2102337</v>
          </cell>
          <cell r="U55">
            <v>-0.41999999992549419</v>
          </cell>
          <cell r="V55">
            <v>-13375173.5</v>
          </cell>
          <cell r="W55">
            <v>2756307</v>
          </cell>
          <cell r="X55">
            <v>340481</v>
          </cell>
          <cell r="Y55">
            <v>-0.5</v>
          </cell>
          <cell r="Z55">
            <v>-13700261.029999999</v>
          </cell>
          <cell r="AA55">
            <v>1470825.85</v>
          </cell>
          <cell r="AB55">
            <v>1145738.82</v>
          </cell>
          <cell r="AC55">
            <v>-0.99999999930150807</v>
          </cell>
          <cell r="AD55">
            <v>-13950960.9</v>
          </cell>
          <cell r="AE55">
            <v>3267759</v>
          </cell>
          <cell r="AF55">
            <v>2691971</v>
          </cell>
          <cell r="AG55">
            <v>9.999999962747097E-2</v>
          </cell>
          <cell r="AH55">
            <v>-15613647.27</v>
          </cell>
          <cell r="AI55">
            <v>1742431.44</v>
          </cell>
          <cell r="AJ55">
            <v>0</v>
          </cell>
          <cell r="AK55">
            <v>79745.170000000391</v>
          </cell>
        </row>
        <row r="56">
          <cell r="H56">
            <v>13205</v>
          </cell>
          <cell r="I56" t="str">
            <v>Средства связи</v>
          </cell>
          <cell r="J56">
            <v>-7425336.8300000001</v>
          </cell>
          <cell r="K56">
            <v>7425337</v>
          </cell>
          <cell r="L56">
            <v>0</v>
          </cell>
          <cell r="M56">
            <v>0.16999999992549419</v>
          </cell>
          <cell r="N56">
            <v>-10708042.449999999</v>
          </cell>
          <cell r="O56">
            <v>3292506</v>
          </cell>
          <cell r="P56">
            <v>9801</v>
          </cell>
          <cell r="Q56">
            <v>-0.44999999925494194</v>
          </cell>
          <cell r="R56">
            <v>-13285477.609999999</v>
          </cell>
          <cell r="S56">
            <v>3550465</v>
          </cell>
          <cell r="T56">
            <v>973030</v>
          </cell>
          <cell r="U56">
            <v>-0.60999999940395355</v>
          </cell>
          <cell r="V56">
            <v>-16554462.970000001</v>
          </cell>
          <cell r="W56">
            <v>3541244</v>
          </cell>
          <cell r="X56">
            <v>272259</v>
          </cell>
          <cell r="Y56">
            <v>-0.97000000067055225</v>
          </cell>
          <cell r="Z56">
            <v>-18020079.23</v>
          </cell>
          <cell r="AA56">
            <v>1859519.44</v>
          </cell>
          <cell r="AB56">
            <v>393903.18</v>
          </cell>
          <cell r="AC56">
            <v>-0.97000000049592927</v>
          </cell>
          <cell r="AD56">
            <v>-19549868.550000001</v>
          </cell>
          <cell r="AE56">
            <v>3848935</v>
          </cell>
          <cell r="AF56">
            <v>853529</v>
          </cell>
          <cell r="AG56">
            <v>-0.55000000074505806</v>
          </cell>
          <cell r="AH56">
            <v>-21563561.050000001</v>
          </cell>
          <cell r="AI56">
            <v>2040055.53</v>
          </cell>
          <cell r="AJ56">
            <v>0</v>
          </cell>
          <cell r="AK56">
            <v>26362.479999999283</v>
          </cell>
        </row>
        <row r="57">
          <cell r="H57">
            <v>13206</v>
          </cell>
          <cell r="I57" t="str">
            <v>Тракторы,подвижные краны</v>
          </cell>
          <cell r="J57">
            <v>-52449715.950000003</v>
          </cell>
          <cell r="K57">
            <v>52449716</v>
          </cell>
          <cell r="L57">
            <v>0</v>
          </cell>
          <cell r="M57">
            <v>4.9999997019767761E-2</v>
          </cell>
          <cell r="N57">
            <v>-66936343.710000001</v>
          </cell>
          <cell r="O57">
            <v>16483933</v>
          </cell>
          <cell r="P57">
            <v>1997305</v>
          </cell>
          <cell r="Q57">
            <v>0.28999999910593033</v>
          </cell>
          <cell r="R57">
            <v>-70594158.140000001</v>
          </cell>
          <cell r="S57">
            <v>15991794</v>
          </cell>
          <cell r="T57">
            <v>12333979</v>
          </cell>
          <cell r="U57">
            <v>0.85999999940395355</v>
          </cell>
          <cell r="V57">
            <v>-84226086.75</v>
          </cell>
          <cell r="W57">
            <v>14472857</v>
          </cell>
          <cell r="X57">
            <v>840928</v>
          </cell>
          <cell r="Y57">
            <v>1.25</v>
          </cell>
          <cell r="Z57">
            <v>-91170404.079999998</v>
          </cell>
          <cell r="AA57">
            <v>7057487.3700000001</v>
          </cell>
          <cell r="AB57">
            <v>113170.04</v>
          </cell>
          <cell r="AC57">
            <v>1.2500000019063009</v>
          </cell>
          <cell r="AD57">
            <v>-98195026.719999999</v>
          </cell>
          <cell r="AE57">
            <v>14082110</v>
          </cell>
          <cell r="AF57">
            <v>113170</v>
          </cell>
          <cell r="AG57">
            <v>1.2800000011920929</v>
          </cell>
          <cell r="AH57">
            <v>-108298604.16</v>
          </cell>
          <cell r="AI57">
            <v>10103577.439999999</v>
          </cell>
          <cell r="AJ57">
            <v>0</v>
          </cell>
          <cell r="AK57">
            <v>1.280000003054738</v>
          </cell>
        </row>
        <row r="58">
          <cell r="H58">
            <v>13207</v>
          </cell>
          <cell r="I58" t="str">
            <v>Грузоподъемные механизмы</v>
          </cell>
          <cell r="J58">
            <v>-6753635.9400000004</v>
          </cell>
          <cell r="K58">
            <v>6753636</v>
          </cell>
          <cell r="L58">
            <v>0</v>
          </cell>
          <cell r="M58">
            <v>5.9999999590218067E-2</v>
          </cell>
          <cell r="N58">
            <v>-9415254.6300000008</v>
          </cell>
          <cell r="O58">
            <v>3220877</v>
          </cell>
          <cell r="P58">
            <v>559258</v>
          </cell>
          <cell r="Q58">
            <v>0.36999999918043613</v>
          </cell>
          <cell r="R58">
            <v>-19083639.920000002</v>
          </cell>
          <cell r="S58">
            <v>9700112.0399999991</v>
          </cell>
          <cell r="T58">
            <v>31727</v>
          </cell>
          <cell r="U58">
            <v>0.11999999731779099</v>
          </cell>
          <cell r="V58">
            <v>-28646651.280000001</v>
          </cell>
          <cell r="W58">
            <v>9611729</v>
          </cell>
          <cell r="X58">
            <v>48718</v>
          </cell>
          <cell r="Y58">
            <v>-0.24000000208616257</v>
          </cell>
          <cell r="Z58">
            <v>-33007715.59</v>
          </cell>
          <cell r="AA58">
            <v>4361064.3099999996</v>
          </cell>
          <cell r="AB58">
            <v>0</v>
          </cell>
          <cell r="AC58">
            <v>-0.24000000115483999</v>
          </cell>
          <cell r="AD58">
            <v>-37497900.170000002</v>
          </cell>
          <cell r="AE58">
            <v>8851249</v>
          </cell>
          <cell r="AF58">
            <v>0</v>
          </cell>
          <cell r="AG58">
            <v>-0.13000000268220901</v>
          </cell>
          <cell r="AH58">
            <v>-41443015.340000004</v>
          </cell>
          <cell r="AI58">
            <v>4362914.01</v>
          </cell>
          <cell r="AJ58">
            <v>417799</v>
          </cell>
          <cell r="AK58">
            <v>-0.29000000469386578</v>
          </cell>
        </row>
        <row r="59">
          <cell r="H59">
            <v>13208</v>
          </cell>
          <cell r="I59" t="str">
            <v>Прочие машины и оборудование</v>
          </cell>
          <cell r="J59">
            <v>-53412324.520000003</v>
          </cell>
          <cell r="K59">
            <v>88377325</v>
          </cell>
          <cell r="L59">
            <v>636034828</v>
          </cell>
          <cell r="M59">
            <v>-601069827.51999998</v>
          </cell>
          <cell r="N59">
            <v>-64322441.020000003</v>
          </cell>
          <cell r="O59">
            <v>50585385</v>
          </cell>
          <cell r="P59">
            <v>255451089</v>
          </cell>
          <cell r="Q59">
            <v>-816845648.01999998</v>
          </cell>
          <cell r="R59">
            <v>-68006408.909999996</v>
          </cell>
          <cell r="S59">
            <v>99215624</v>
          </cell>
          <cell r="T59">
            <v>297794064</v>
          </cell>
          <cell r="U59">
            <v>-1019108055.91</v>
          </cell>
          <cell r="V59">
            <v>-79465346.530000001</v>
          </cell>
          <cell r="W59">
            <v>56681060</v>
          </cell>
          <cell r="X59">
            <v>305889720</v>
          </cell>
          <cell r="Y59">
            <v>-1279775653.53</v>
          </cell>
          <cell r="Z59">
            <v>-84858868.5</v>
          </cell>
          <cell r="AA59">
            <v>27432127.219999999</v>
          </cell>
          <cell r="AB59">
            <v>176207065.60999998</v>
          </cell>
          <cell r="AC59">
            <v>-1433944113.8899999</v>
          </cell>
          <cell r="AD59">
            <v>-88496515.219999999</v>
          </cell>
          <cell r="AE59">
            <v>59345524</v>
          </cell>
          <cell r="AF59">
            <v>411352003</v>
          </cell>
          <cell r="AG59">
            <v>-1640813301.22</v>
          </cell>
          <cell r="AH59">
            <v>-91119179.010000005</v>
          </cell>
          <cell r="AI59">
            <v>30911571.379999999</v>
          </cell>
          <cell r="AJ59">
            <v>260283932.09</v>
          </cell>
          <cell r="AK59">
            <v>-1872808325.7199998</v>
          </cell>
        </row>
        <row r="60">
          <cell r="H60">
            <v>13301</v>
          </cell>
          <cell r="I60" t="str">
            <v>Железнодорожный транспорт</v>
          </cell>
          <cell r="J60">
            <v>-123256</v>
          </cell>
          <cell r="K60">
            <v>123256</v>
          </cell>
          <cell r="L60">
            <v>0</v>
          </cell>
          <cell r="M60">
            <v>0</v>
          </cell>
          <cell r="N60">
            <v>-147910</v>
          </cell>
          <cell r="O60">
            <v>376625</v>
          </cell>
          <cell r="P60">
            <v>351971</v>
          </cell>
          <cell r="Q60">
            <v>0</v>
          </cell>
          <cell r="R60">
            <v>-1922830</v>
          </cell>
          <cell r="S60">
            <v>1774920</v>
          </cell>
          <cell r="T60">
            <v>0</v>
          </cell>
          <cell r="U60">
            <v>0</v>
          </cell>
          <cell r="V60">
            <v>-3697750</v>
          </cell>
          <cell r="W60">
            <v>1774920</v>
          </cell>
          <cell r="X60">
            <v>0</v>
          </cell>
          <cell r="Y60">
            <v>0</v>
          </cell>
          <cell r="Z60">
            <v>-4585210</v>
          </cell>
          <cell r="AA60">
            <v>887460</v>
          </cell>
          <cell r="AB60">
            <v>0</v>
          </cell>
          <cell r="AC60">
            <v>0</v>
          </cell>
          <cell r="AD60">
            <v>-5472670</v>
          </cell>
          <cell r="AE60">
            <v>1774920</v>
          </cell>
          <cell r="AF60">
            <v>0</v>
          </cell>
          <cell r="AG60">
            <v>0</v>
          </cell>
          <cell r="AH60">
            <v>-6360130</v>
          </cell>
          <cell r="AI60">
            <v>887460</v>
          </cell>
          <cell r="AJ60">
            <v>0</v>
          </cell>
          <cell r="AK60">
            <v>0</v>
          </cell>
        </row>
        <row r="61">
          <cell r="H61">
            <v>13302</v>
          </cell>
          <cell r="I61" t="str">
            <v>Грузовой транспорт</v>
          </cell>
          <cell r="J61">
            <v>-2841822.12</v>
          </cell>
          <cell r="K61">
            <v>2841822</v>
          </cell>
          <cell r="L61">
            <v>0</v>
          </cell>
          <cell r="M61">
            <v>-0.12000000011175871</v>
          </cell>
          <cell r="N61">
            <v>-3714357.54</v>
          </cell>
          <cell r="O61">
            <v>965554</v>
          </cell>
          <cell r="P61">
            <v>93019</v>
          </cell>
          <cell r="Q61">
            <v>-0.5400000000372529</v>
          </cell>
          <cell r="R61">
            <v>-5365620.09</v>
          </cell>
          <cell r="S61">
            <v>1725062</v>
          </cell>
          <cell r="T61">
            <v>73799</v>
          </cell>
          <cell r="U61">
            <v>-8.9999999850988388E-2</v>
          </cell>
          <cell r="V61">
            <v>-6993651.6500000004</v>
          </cell>
          <cell r="W61">
            <v>1659406</v>
          </cell>
          <cell r="X61">
            <v>31374</v>
          </cell>
          <cell r="Y61">
            <v>0.34999999962747097</v>
          </cell>
          <cell r="Z61">
            <v>-7288392.8700000001</v>
          </cell>
          <cell r="AA61">
            <v>799631.86</v>
          </cell>
          <cell r="AB61">
            <v>504891</v>
          </cell>
          <cell r="AC61">
            <v>-1.0000000125728548E-2</v>
          </cell>
          <cell r="AD61">
            <v>-7893302.1500000004</v>
          </cell>
          <cell r="AE61">
            <v>1404541</v>
          </cell>
          <cell r="AF61">
            <v>504891</v>
          </cell>
          <cell r="AG61">
            <v>-0.15000000037252903</v>
          </cell>
          <cell r="AH61">
            <v>-8198788.9699999997</v>
          </cell>
          <cell r="AI61">
            <v>392150.84</v>
          </cell>
          <cell r="AJ61">
            <v>86664</v>
          </cell>
          <cell r="AK61">
            <v>-0.12999999971361831</v>
          </cell>
        </row>
        <row r="62">
          <cell r="H62">
            <v>13303</v>
          </cell>
          <cell r="I62" t="str">
            <v>Легковые автомобили</v>
          </cell>
          <cell r="J62">
            <v>-7718711.2699999996</v>
          </cell>
          <cell r="K62">
            <v>7718711</v>
          </cell>
          <cell r="L62">
            <v>0</v>
          </cell>
          <cell r="M62">
            <v>-0.26999999955296516</v>
          </cell>
          <cell r="N62">
            <v>-10584616.960000001</v>
          </cell>
          <cell r="O62">
            <v>3497764</v>
          </cell>
          <cell r="P62">
            <v>631859</v>
          </cell>
          <cell r="Q62">
            <v>-0.96000000089406967</v>
          </cell>
          <cell r="R62">
            <v>-14210901.99</v>
          </cell>
          <cell r="S62">
            <v>3639543</v>
          </cell>
          <cell r="T62">
            <v>13258</v>
          </cell>
          <cell r="U62">
            <v>-0.99000000022351742</v>
          </cell>
          <cell r="V62">
            <v>-17838540.57</v>
          </cell>
          <cell r="W62">
            <v>3627639</v>
          </cell>
          <cell r="X62">
            <v>0</v>
          </cell>
          <cell r="Y62">
            <v>-0.57000000029802322</v>
          </cell>
          <cell r="Z62">
            <v>-14649176.25</v>
          </cell>
          <cell r="AA62">
            <v>1772045.95</v>
          </cell>
          <cell r="AB62">
            <v>5927296</v>
          </cell>
          <cell r="AC62">
            <v>-965886.29999999981</v>
          </cell>
          <cell r="AD62">
            <v>-15716204.52</v>
          </cell>
          <cell r="AE62">
            <v>3631562</v>
          </cell>
          <cell r="AF62">
            <v>5753898</v>
          </cell>
          <cell r="AG62">
            <v>-0.51999999955296516</v>
          </cell>
          <cell r="AH62">
            <v>-18787255.100000001</v>
          </cell>
          <cell r="AI62">
            <v>3071050.58</v>
          </cell>
          <cell r="AJ62">
            <v>0</v>
          </cell>
          <cell r="AK62">
            <v>-0.52000000141561031</v>
          </cell>
        </row>
        <row r="63">
          <cell r="H63">
            <v>13304</v>
          </cell>
          <cell r="I63" t="str">
            <v>Речной транспорт</v>
          </cell>
          <cell r="J63">
            <v>-25453.75</v>
          </cell>
          <cell r="K63">
            <v>25454</v>
          </cell>
          <cell r="L63">
            <v>0</v>
          </cell>
          <cell r="M63">
            <v>0.25</v>
          </cell>
          <cell r="N63">
            <v>-69364.75</v>
          </cell>
          <cell r="O63">
            <v>43911</v>
          </cell>
          <cell r="P63">
            <v>0</v>
          </cell>
          <cell r="Q63">
            <v>0.25</v>
          </cell>
          <cell r="R63">
            <v>-113275.75</v>
          </cell>
          <cell r="S63">
            <v>43911</v>
          </cell>
          <cell r="T63">
            <v>0</v>
          </cell>
          <cell r="U63">
            <v>0.25</v>
          </cell>
          <cell r="V63">
            <v>-157186.75</v>
          </cell>
          <cell r="W63">
            <v>43911</v>
          </cell>
          <cell r="X63">
            <v>0</v>
          </cell>
          <cell r="Y63">
            <v>0.25</v>
          </cell>
          <cell r="Z63">
            <v>-179142.25</v>
          </cell>
          <cell r="AA63">
            <v>21955.5</v>
          </cell>
          <cell r="AB63">
            <v>0</v>
          </cell>
          <cell r="AC63">
            <v>0.25</v>
          </cell>
          <cell r="AD63">
            <v>-201097.75</v>
          </cell>
          <cell r="AE63">
            <v>43911</v>
          </cell>
          <cell r="AF63">
            <v>0</v>
          </cell>
          <cell r="AG63">
            <v>0.25</v>
          </cell>
          <cell r="AH63">
            <v>-223053.25</v>
          </cell>
          <cell r="AI63">
            <v>21955.5</v>
          </cell>
          <cell r="AJ63">
            <v>0</v>
          </cell>
          <cell r="AK63">
            <v>0.25</v>
          </cell>
        </row>
        <row r="64">
          <cell r="H64">
            <v>13401</v>
          </cell>
          <cell r="I64" t="str">
            <v>Инструмент</v>
          </cell>
          <cell r="J64">
            <v>-18306808.649999999</v>
          </cell>
          <cell r="K64">
            <v>18306809</v>
          </cell>
          <cell r="L64">
            <v>0</v>
          </cell>
          <cell r="M64">
            <v>0.35000000149011612</v>
          </cell>
          <cell r="N64">
            <v>-21206439.289999999</v>
          </cell>
          <cell r="O64">
            <v>3069922</v>
          </cell>
          <cell r="P64">
            <v>170292</v>
          </cell>
          <cell r="Q64">
            <v>-0.28999999910593033</v>
          </cell>
          <cell r="R64">
            <v>-18269423.649999999</v>
          </cell>
          <cell r="S64">
            <v>3326073</v>
          </cell>
          <cell r="T64">
            <v>6263088</v>
          </cell>
          <cell r="U64">
            <v>0.35000000149011612</v>
          </cell>
          <cell r="V64">
            <v>-20338603.66</v>
          </cell>
          <cell r="W64">
            <v>2318240</v>
          </cell>
          <cell r="X64">
            <v>249061</v>
          </cell>
          <cell r="Y64">
            <v>-0.66000000014901161</v>
          </cell>
          <cell r="Z64">
            <v>-16639867.92</v>
          </cell>
          <cell r="AA64">
            <v>1089301.8999999999</v>
          </cell>
          <cell r="AB64">
            <v>4788037.6399999997</v>
          </cell>
          <cell r="AC64">
            <v>-0.65999999921768904</v>
          </cell>
          <cell r="AD64">
            <v>-17507648.989999998</v>
          </cell>
          <cell r="AE64">
            <v>2765533</v>
          </cell>
          <cell r="AF64">
            <v>5596488</v>
          </cell>
          <cell r="AG64">
            <v>-0.98999999836087227</v>
          </cell>
          <cell r="AH64">
            <v>-17262002.989999998</v>
          </cell>
          <cell r="AI64">
            <v>1486800.86</v>
          </cell>
          <cell r="AJ64">
            <v>1565711</v>
          </cell>
          <cell r="AK64">
            <v>166734.87000000174</v>
          </cell>
        </row>
        <row r="65">
          <cell r="H65">
            <v>13402</v>
          </cell>
          <cell r="I65" t="str">
            <v>Бытовая техника</v>
          </cell>
          <cell r="J65">
            <v>-828503.07</v>
          </cell>
          <cell r="K65">
            <v>828503.07</v>
          </cell>
          <cell r="L65">
            <v>0</v>
          </cell>
          <cell r="M65">
            <v>0</v>
          </cell>
          <cell r="N65">
            <v>-1125560.02</v>
          </cell>
          <cell r="O65">
            <v>291809</v>
          </cell>
          <cell r="P65">
            <v>6031</v>
          </cell>
          <cell r="Q65">
            <v>-11278.95000000007</v>
          </cell>
          <cell r="R65">
            <v>-1220316.28</v>
          </cell>
          <cell r="S65">
            <v>305657</v>
          </cell>
          <cell r="T65">
            <v>251940</v>
          </cell>
          <cell r="U65">
            <v>-52318.210000000079</v>
          </cell>
          <cell r="V65">
            <v>-1493581.81</v>
          </cell>
          <cell r="W65">
            <v>258386</v>
          </cell>
          <cell r="X65">
            <v>29581</v>
          </cell>
          <cell r="Y65">
            <v>-96778.740000000107</v>
          </cell>
          <cell r="Z65">
            <v>-1677472.4600000002</v>
          </cell>
          <cell r="AA65">
            <v>168428.75</v>
          </cell>
          <cell r="AB65">
            <v>5058.1000000000004</v>
          </cell>
          <cell r="AC65">
            <v>-117298.74000000025</v>
          </cell>
          <cell r="AD65">
            <v>-1804340.9200000002</v>
          </cell>
          <cell r="AE65">
            <v>373582</v>
          </cell>
          <cell r="AF65">
            <v>109863</v>
          </cell>
          <cell r="AG65">
            <v>-143818.85000000021</v>
          </cell>
          <cell r="AH65">
            <v>-2026540.2000000002</v>
          </cell>
          <cell r="AI65">
            <v>214686.62</v>
          </cell>
          <cell r="AJ65">
            <v>19428</v>
          </cell>
          <cell r="AK65">
            <v>-170759.51000000036</v>
          </cell>
        </row>
        <row r="66">
          <cell r="H66">
            <v>13403</v>
          </cell>
          <cell r="I66" t="str">
            <v>Мебель</v>
          </cell>
          <cell r="J66">
            <v>-8998140.6699999999</v>
          </cell>
          <cell r="K66">
            <v>8998141</v>
          </cell>
          <cell r="L66">
            <v>0</v>
          </cell>
          <cell r="M66">
            <v>0.33000000007450581</v>
          </cell>
          <cell r="N66">
            <v>-11478626.779999999</v>
          </cell>
          <cell r="O66">
            <v>2514156</v>
          </cell>
          <cell r="P66">
            <v>33670</v>
          </cell>
          <cell r="Q66">
            <v>0.22000000067055225</v>
          </cell>
          <cell r="R66">
            <v>-13472289.74</v>
          </cell>
          <cell r="S66">
            <v>2559882</v>
          </cell>
          <cell r="T66">
            <v>566219</v>
          </cell>
          <cell r="U66">
            <v>0.25999999977648258</v>
          </cell>
          <cell r="V66">
            <v>-15710236.73</v>
          </cell>
          <cell r="W66">
            <v>2454254</v>
          </cell>
          <cell r="X66">
            <v>216307</v>
          </cell>
          <cell r="Y66">
            <v>0.26999999955296516</v>
          </cell>
          <cell r="Z66">
            <v>-16930630.77</v>
          </cell>
          <cell r="AA66">
            <v>1220394.04</v>
          </cell>
          <cell r="AB66">
            <v>0</v>
          </cell>
          <cell r="AC66">
            <v>0.27000000048428774</v>
          </cell>
          <cell r="AD66">
            <v>-16935402.390000001</v>
          </cell>
          <cell r="AE66">
            <v>2447533</v>
          </cell>
          <cell r="AF66">
            <v>1222368</v>
          </cell>
          <cell r="AG66">
            <v>-0.39000000059604645</v>
          </cell>
          <cell r="AH66">
            <v>-18149585.809999999</v>
          </cell>
          <cell r="AI66">
            <v>1214183.42</v>
          </cell>
          <cell r="AJ66">
            <v>0</v>
          </cell>
          <cell r="AK66">
            <v>-0.3899999987334013</v>
          </cell>
        </row>
        <row r="67">
          <cell r="H67">
            <v>13405</v>
          </cell>
          <cell r="I67" t="str">
            <v xml:space="preserve">Прочие </v>
          </cell>
          <cell r="J67">
            <v>-869450.85</v>
          </cell>
          <cell r="K67">
            <v>869451</v>
          </cell>
          <cell r="L67">
            <v>40734001</v>
          </cell>
          <cell r="M67">
            <v>-40734000.850000001</v>
          </cell>
          <cell r="N67">
            <v>-1124860.43</v>
          </cell>
          <cell r="O67">
            <v>2680236</v>
          </cell>
          <cell r="P67">
            <v>11078983</v>
          </cell>
          <cell r="Q67">
            <v>-49388157.43</v>
          </cell>
          <cell r="R67">
            <v>-1309948.3799999999</v>
          </cell>
          <cell r="S67">
            <v>6846947</v>
          </cell>
          <cell r="T67">
            <v>11959987</v>
          </cell>
          <cell r="U67">
            <v>-54686285.380000003</v>
          </cell>
          <cell r="V67">
            <v>-1540875.66</v>
          </cell>
          <cell r="W67">
            <v>1386548</v>
          </cell>
          <cell r="X67">
            <v>8041342</v>
          </cell>
          <cell r="Y67">
            <v>-61572006.659999996</v>
          </cell>
          <cell r="Z67">
            <v>-1663285.92</v>
          </cell>
          <cell r="AA67">
            <v>9958050.2699999996</v>
          </cell>
          <cell r="AB67">
            <v>7097095.7000000002</v>
          </cell>
          <cell r="AC67">
            <v>-58833462.350000009</v>
          </cell>
          <cell r="AD67">
            <v>-1183396.1399999999</v>
          </cell>
          <cell r="AE67">
            <v>11787842</v>
          </cell>
          <cell r="AF67">
            <v>10041842</v>
          </cell>
          <cell r="AG67">
            <v>-59468527.140000001</v>
          </cell>
          <cell r="AH67">
            <v>-1209504.1200000001</v>
          </cell>
          <cell r="AI67">
            <v>1723745.8</v>
          </cell>
          <cell r="AJ67">
            <v>7953804</v>
          </cell>
          <cell r="AK67">
            <v>-65724693.32</v>
          </cell>
        </row>
        <row r="68">
          <cell r="H68">
            <v>13406</v>
          </cell>
          <cell r="I68" t="str">
            <v>ARO accumulated amortization</v>
          </cell>
          <cell r="J68">
            <v>0</v>
          </cell>
          <cell r="K68">
            <v>0</v>
          </cell>
          <cell r="L68">
            <v>8657267.9140607659</v>
          </cell>
          <cell r="M68">
            <v>-8657267.9140607659</v>
          </cell>
          <cell r="N68">
            <v>0</v>
          </cell>
          <cell r="O68">
            <v>0</v>
          </cell>
          <cell r="P68">
            <v>8657267.9140607659</v>
          </cell>
          <cell r="Q68">
            <v>-17314535.828121532</v>
          </cell>
          <cell r="R68">
            <v>0</v>
          </cell>
          <cell r="S68">
            <v>0</v>
          </cell>
          <cell r="T68">
            <v>8657267.9140607659</v>
          </cell>
          <cell r="U68">
            <v>-25971803.742182299</v>
          </cell>
          <cell r="V68">
            <v>0</v>
          </cell>
          <cell r="W68">
            <v>0</v>
          </cell>
          <cell r="X68">
            <v>8657267.9140607659</v>
          </cell>
          <cell r="Y68">
            <v>-34629071.656243064</v>
          </cell>
          <cell r="Z68">
            <v>0</v>
          </cell>
          <cell r="AA68">
            <v>0</v>
          </cell>
          <cell r="AB68">
            <v>0</v>
          </cell>
          <cell r="AC68">
            <v>-34629071.656243064</v>
          </cell>
          <cell r="AD68">
            <v>0</v>
          </cell>
          <cell r="AE68">
            <v>0</v>
          </cell>
          <cell r="AF68">
            <v>8657267.9140607659</v>
          </cell>
          <cell r="AG68">
            <v>-43286339.570303828</v>
          </cell>
          <cell r="AH68">
            <v>0</v>
          </cell>
          <cell r="AI68">
            <v>0</v>
          </cell>
          <cell r="AJ68">
            <v>0</v>
          </cell>
          <cell r="AK68">
            <v>-43286339.570303828</v>
          </cell>
        </row>
        <row r="69">
          <cell r="H69">
            <v>2010101</v>
          </cell>
          <cell r="I69" t="str">
            <v>Каустик. Сода</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row>
        <row r="70">
          <cell r="H70">
            <v>2010102</v>
          </cell>
          <cell r="I70" t="str">
            <v>Серная кислота</v>
          </cell>
          <cell r="J70">
            <v>341417.63</v>
          </cell>
          <cell r="K70">
            <v>0</v>
          </cell>
          <cell r="L70">
            <v>0</v>
          </cell>
          <cell r="M70">
            <v>341417.63</v>
          </cell>
          <cell r="N70">
            <v>128256.43</v>
          </cell>
          <cell r="O70">
            <v>0</v>
          </cell>
          <cell r="P70">
            <v>0</v>
          </cell>
          <cell r="Q70">
            <v>128256.43</v>
          </cell>
          <cell r="R70">
            <v>180132.8</v>
          </cell>
          <cell r="S70">
            <v>0</v>
          </cell>
          <cell r="T70">
            <v>0</v>
          </cell>
          <cell r="U70">
            <v>180132.8</v>
          </cell>
          <cell r="V70">
            <v>265098.5</v>
          </cell>
          <cell r="W70">
            <v>0</v>
          </cell>
          <cell r="X70">
            <v>0</v>
          </cell>
          <cell r="Y70">
            <v>265098.5</v>
          </cell>
          <cell r="Z70">
            <v>111590.72</v>
          </cell>
          <cell r="AA70">
            <v>0</v>
          </cell>
          <cell r="AB70">
            <v>0</v>
          </cell>
          <cell r="AC70">
            <v>111590.72</v>
          </cell>
          <cell r="AD70">
            <v>345337.32</v>
          </cell>
          <cell r="AE70">
            <v>0</v>
          </cell>
          <cell r="AF70">
            <v>0</v>
          </cell>
          <cell r="AG70">
            <v>345337.32</v>
          </cell>
          <cell r="AH70">
            <v>593479</v>
          </cell>
          <cell r="AI70">
            <v>0</v>
          </cell>
          <cell r="AJ70">
            <v>0</v>
          </cell>
          <cell r="AK70">
            <v>593479</v>
          </cell>
        </row>
        <row r="71">
          <cell r="H71">
            <v>2010104</v>
          </cell>
          <cell r="I71" t="str">
            <v>Известь</v>
          </cell>
          <cell r="J71">
            <v>486789.24</v>
          </cell>
          <cell r="K71">
            <v>0</v>
          </cell>
          <cell r="L71">
            <v>0</v>
          </cell>
          <cell r="M71">
            <v>486789.24</v>
          </cell>
          <cell r="N71">
            <v>462116.94</v>
          </cell>
          <cell r="O71">
            <v>0</v>
          </cell>
          <cell r="P71">
            <v>0</v>
          </cell>
          <cell r="Q71">
            <v>462116.94</v>
          </cell>
          <cell r="R71">
            <v>667376.46</v>
          </cell>
          <cell r="S71">
            <v>0</v>
          </cell>
          <cell r="T71">
            <v>0</v>
          </cell>
          <cell r="U71">
            <v>667376.46</v>
          </cell>
          <cell r="V71">
            <v>237164.43</v>
          </cell>
          <cell r="W71">
            <v>0</v>
          </cell>
          <cell r="X71">
            <v>0</v>
          </cell>
          <cell r="Y71">
            <v>237164.43</v>
          </cell>
          <cell r="Z71">
            <v>474956.44</v>
          </cell>
          <cell r="AA71">
            <v>0</v>
          </cell>
          <cell r="AB71">
            <v>0</v>
          </cell>
          <cell r="AC71">
            <v>474956.44</v>
          </cell>
          <cell r="AD71">
            <v>722783.24</v>
          </cell>
          <cell r="AE71">
            <v>0</v>
          </cell>
          <cell r="AF71">
            <v>0</v>
          </cell>
          <cell r="AG71">
            <v>722783.24</v>
          </cell>
          <cell r="AH71">
            <v>219304.1</v>
          </cell>
          <cell r="AI71">
            <v>0</v>
          </cell>
          <cell r="AJ71">
            <v>0</v>
          </cell>
          <cell r="AK71">
            <v>219304.1</v>
          </cell>
        </row>
        <row r="72">
          <cell r="H72">
            <v>2010105</v>
          </cell>
          <cell r="I72" t="str">
            <v>Прочие Химикаты</v>
          </cell>
          <cell r="J72">
            <v>9384112.6300000008</v>
          </cell>
          <cell r="K72">
            <v>0</v>
          </cell>
          <cell r="L72">
            <v>0</v>
          </cell>
          <cell r="M72">
            <v>9384112.6300000008</v>
          </cell>
          <cell r="N72">
            <v>12843720.619999999</v>
          </cell>
          <cell r="O72">
            <v>0</v>
          </cell>
          <cell r="P72">
            <v>0</v>
          </cell>
          <cell r="Q72">
            <v>12843720.619999999</v>
          </cell>
          <cell r="R72">
            <v>9778290.3699999992</v>
          </cell>
          <cell r="S72">
            <v>0</v>
          </cell>
          <cell r="T72">
            <v>0</v>
          </cell>
          <cell r="U72">
            <v>9778290.3699999992</v>
          </cell>
          <cell r="V72">
            <v>6431141.4500000002</v>
          </cell>
          <cell r="W72">
            <v>0</v>
          </cell>
          <cell r="X72">
            <v>0</v>
          </cell>
          <cell r="Y72">
            <v>6431141.4500000002</v>
          </cell>
          <cell r="Z72">
            <v>9655082</v>
          </cell>
          <cell r="AA72">
            <v>0</v>
          </cell>
          <cell r="AB72">
            <v>0</v>
          </cell>
          <cell r="AC72">
            <v>9655082</v>
          </cell>
          <cell r="AD72">
            <v>6543949.9800000004</v>
          </cell>
          <cell r="AE72">
            <v>0</v>
          </cell>
          <cell r="AF72">
            <v>0</v>
          </cell>
          <cell r="AG72">
            <v>6543949.9800000004</v>
          </cell>
          <cell r="AH72">
            <v>24842793.670000002</v>
          </cell>
          <cell r="AI72">
            <v>0</v>
          </cell>
          <cell r="AJ72">
            <v>0</v>
          </cell>
          <cell r="AK72">
            <v>24842793.670000002</v>
          </cell>
        </row>
        <row r="73">
          <cell r="H73">
            <v>20102</v>
          </cell>
          <cell r="I73" t="str">
            <v>Строительные материалы</v>
          </cell>
          <cell r="J73">
            <v>30188945.920000002</v>
          </cell>
          <cell r="K73">
            <v>0</v>
          </cell>
          <cell r="L73">
            <v>0</v>
          </cell>
          <cell r="M73">
            <v>30188945.920000002</v>
          </cell>
          <cell r="N73">
            <v>29884050.07</v>
          </cell>
          <cell r="O73">
            <v>0</v>
          </cell>
          <cell r="P73">
            <v>0</v>
          </cell>
          <cell r="Q73">
            <v>29884050.07</v>
          </cell>
          <cell r="R73">
            <v>19410874.890000001</v>
          </cell>
          <cell r="S73">
            <v>0</v>
          </cell>
          <cell r="T73">
            <v>0</v>
          </cell>
          <cell r="U73">
            <v>19410874.890000001</v>
          </cell>
          <cell r="V73">
            <v>7806364.5199999996</v>
          </cell>
          <cell r="W73">
            <v>0</v>
          </cell>
          <cell r="X73">
            <v>0</v>
          </cell>
          <cell r="Y73">
            <v>7806364.5199999996</v>
          </cell>
          <cell r="Z73">
            <v>8923251.75</v>
          </cell>
          <cell r="AA73">
            <v>0</v>
          </cell>
          <cell r="AB73">
            <v>0</v>
          </cell>
          <cell r="AC73">
            <v>8923251.75</v>
          </cell>
          <cell r="AD73">
            <v>7590373.4400000004</v>
          </cell>
          <cell r="AE73">
            <v>0</v>
          </cell>
          <cell r="AF73">
            <v>0</v>
          </cell>
          <cell r="AG73">
            <v>7590373.4400000004</v>
          </cell>
          <cell r="AH73">
            <v>26984484.489999998</v>
          </cell>
          <cell r="AI73">
            <v>0</v>
          </cell>
          <cell r="AJ73">
            <v>0</v>
          </cell>
          <cell r="AK73">
            <v>26984484.489999998</v>
          </cell>
        </row>
        <row r="74">
          <cell r="H74">
            <v>20103</v>
          </cell>
          <cell r="I74" t="str">
            <v>Электроды</v>
          </cell>
          <cell r="J74">
            <v>18980425.32</v>
          </cell>
          <cell r="K74">
            <v>0</v>
          </cell>
          <cell r="L74">
            <v>0</v>
          </cell>
          <cell r="M74">
            <v>18980425.32</v>
          </cell>
          <cell r="N74">
            <v>23672777.170000002</v>
          </cell>
          <cell r="O74">
            <v>0</v>
          </cell>
          <cell r="P74">
            <v>0</v>
          </cell>
          <cell r="Q74">
            <v>23672777.170000002</v>
          </cell>
          <cell r="R74">
            <v>14456326.91</v>
          </cell>
          <cell r="S74">
            <v>0</v>
          </cell>
          <cell r="T74">
            <v>0</v>
          </cell>
          <cell r="U74">
            <v>14456326.91</v>
          </cell>
          <cell r="V74">
            <v>8291922.1399999997</v>
          </cell>
          <cell r="W74">
            <v>0</v>
          </cell>
          <cell r="X74">
            <v>0</v>
          </cell>
          <cell r="Y74">
            <v>8291922.1399999997</v>
          </cell>
          <cell r="Z74">
            <v>12094077.15</v>
          </cell>
          <cell r="AA74">
            <v>0</v>
          </cell>
          <cell r="AB74">
            <v>0</v>
          </cell>
          <cell r="AC74">
            <v>12094077.15</v>
          </cell>
          <cell r="AD74">
            <v>13250363.6</v>
          </cell>
          <cell r="AE74">
            <v>0</v>
          </cell>
          <cell r="AF74">
            <v>0</v>
          </cell>
          <cell r="AG74">
            <v>13250363.6</v>
          </cell>
          <cell r="AH74">
            <v>35368624.270000003</v>
          </cell>
          <cell r="AI74">
            <v>0</v>
          </cell>
          <cell r="AJ74">
            <v>0</v>
          </cell>
          <cell r="AK74">
            <v>35368624.270000003</v>
          </cell>
        </row>
        <row r="75">
          <cell r="H75">
            <v>20104</v>
          </cell>
          <cell r="I75" t="str">
            <v>Металлопрокат</v>
          </cell>
          <cell r="J75">
            <v>586914933.72000003</v>
          </cell>
          <cell r="K75">
            <v>0</v>
          </cell>
          <cell r="L75">
            <v>0</v>
          </cell>
          <cell r="M75">
            <v>586914933.72000003</v>
          </cell>
          <cell r="N75">
            <v>480541073.85000002</v>
          </cell>
          <cell r="O75">
            <v>0</v>
          </cell>
          <cell r="P75">
            <v>0</v>
          </cell>
          <cell r="Q75">
            <v>480541073.85000002</v>
          </cell>
          <cell r="R75">
            <v>407271723.88999999</v>
          </cell>
          <cell r="S75">
            <v>0</v>
          </cell>
          <cell r="T75">
            <v>0</v>
          </cell>
          <cell r="U75">
            <v>407271723.88999999</v>
          </cell>
          <cell r="V75">
            <v>230554015.36000001</v>
          </cell>
          <cell r="W75">
            <v>0</v>
          </cell>
          <cell r="X75">
            <v>0</v>
          </cell>
          <cell r="Y75">
            <v>230554015.36000001</v>
          </cell>
          <cell r="Z75">
            <v>245864088.22</v>
          </cell>
          <cell r="AA75">
            <v>0</v>
          </cell>
          <cell r="AB75">
            <v>0</v>
          </cell>
          <cell r="AC75">
            <v>245864088.22</v>
          </cell>
          <cell r="AD75">
            <v>199434151.68000001</v>
          </cell>
          <cell r="AE75">
            <v>0</v>
          </cell>
          <cell r="AF75">
            <v>0</v>
          </cell>
          <cell r="AG75">
            <v>199434151.68000001</v>
          </cell>
          <cell r="AH75">
            <v>339017189.87</v>
          </cell>
          <cell r="AI75">
            <v>0</v>
          </cell>
          <cell r="AJ75">
            <v>0</v>
          </cell>
          <cell r="AK75">
            <v>339017189.87</v>
          </cell>
        </row>
        <row r="76">
          <cell r="H76">
            <v>20105</v>
          </cell>
          <cell r="I76" t="str">
            <v>Кабель</v>
          </cell>
          <cell r="J76">
            <v>73568470.530000001</v>
          </cell>
          <cell r="K76">
            <v>0</v>
          </cell>
          <cell r="L76">
            <v>0</v>
          </cell>
          <cell r="M76">
            <v>73568470.530000001</v>
          </cell>
          <cell r="N76">
            <v>47081986.009999998</v>
          </cell>
          <cell r="O76">
            <v>0</v>
          </cell>
          <cell r="P76">
            <v>0</v>
          </cell>
          <cell r="Q76">
            <v>47081986.009999998</v>
          </cell>
          <cell r="R76">
            <v>28923276</v>
          </cell>
          <cell r="S76">
            <v>0</v>
          </cell>
          <cell r="T76">
            <v>0</v>
          </cell>
          <cell r="U76">
            <v>28923276</v>
          </cell>
          <cell r="V76">
            <v>51344277.68</v>
          </cell>
          <cell r="W76">
            <v>0</v>
          </cell>
          <cell r="X76">
            <v>0</v>
          </cell>
          <cell r="Y76">
            <v>51344277.68</v>
          </cell>
          <cell r="Z76">
            <v>28496820.899999999</v>
          </cell>
          <cell r="AA76">
            <v>0</v>
          </cell>
          <cell r="AB76">
            <v>0</v>
          </cell>
          <cell r="AC76">
            <v>28496820.899999999</v>
          </cell>
          <cell r="AD76">
            <v>27242948.48</v>
          </cell>
          <cell r="AE76">
            <v>0</v>
          </cell>
          <cell r="AF76">
            <v>0</v>
          </cell>
          <cell r="AG76">
            <v>27242948.48</v>
          </cell>
          <cell r="AH76">
            <v>28521425.420000002</v>
          </cell>
          <cell r="AI76">
            <v>0</v>
          </cell>
          <cell r="AJ76">
            <v>0</v>
          </cell>
          <cell r="AK76">
            <v>28521425.420000002</v>
          </cell>
        </row>
        <row r="77">
          <cell r="H77">
            <v>20106</v>
          </cell>
          <cell r="I77" t="str">
            <v>Обмуровочные материалы</v>
          </cell>
          <cell r="J77">
            <v>10376319.310000001</v>
          </cell>
          <cell r="K77">
            <v>0</v>
          </cell>
          <cell r="L77">
            <v>0</v>
          </cell>
          <cell r="M77">
            <v>10376319.310000001</v>
          </cell>
          <cell r="N77">
            <v>5683965.2599999998</v>
          </cell>
          <cell r="O77">
            <v>0</v>
          </cell>
          <cell r="P77">
            <v>0</v>
          </cell>
          <cell r="Q77">
            <v>5683965.2599999998</v>
          </cell>
          <cell r="R77">
            <v>4290503.43</v>
          </cell>
          <cell r="S77">
            <v>0</v>
          </cell>
          <cell r="T77">
            <v>0</v>
          </cell>
          <cell r="U77">
            <v>4290503.43</v>
          </cell>
          <cell r="V77">
            <v>3524338.58</v>
          </cell>
          <cell r="W77">
            <v>0</v>
          </cell>
          <cell r="X77">
            <v>0</v>
          </cell>
          <cell r="Y77">
            <v>3524338.58</v>
          </cell>
          <cell r="Z77">
            <v>7362915.3799999999</v>
          </cell>
          <cell r="AA77">
            <v>0</v>
          </cell>
          <cell r="AB77">
            <v>0</v>
          </cell>
          <cell r="AC77">
            <v>7362915.3799999999</v>
          </cell>
          <cell r="AD77">
            <v>4049582.02</v>
          </cell>
          <cell r="AE77">
            <v>0</v>
          </cell>
          <cell r="AF77">
            <v>0</v>
          </cell>
          <cell r="AG77">
            <v>4049582.02</v>
          </cell>
          <cell r="AH77">
            <v>17561110.010000002</v>
          </cell>
          <cell r="AI77">
            <v>0</v>
          </cell>
          <cell r="AJ77">
            <v>0</v>
          </cell>
          <cell r="AK77">
            <v>17561110.010000002</v>
          </cell>
        </row>
        <row r="78">
          <cell r="H78">
            <v>20107</v>
          </cell>
          <cell r="I78" t="str">
            <v xml:space="preserve">Прочие </v>
          </cell>
          <cell r="J78">
            <v>47798700.909999996</v>
          </cell>
          <cell r="K78">
            <v>0</v>
          </cell>
          <cell r="L78">
            <v>0</v>
          </cell>
          <cell r="M78">
            <v>47798700.909999996</v>
          </cell>
          <cell r="N78">
            <v>37269277.710000001</v>
          </cell>
          <cell r="O78">
            <v>0</v>
          </cell>
          <cell r="P78">
            <v>0</v>
          </cell>
          <cell r="Q78">
            <v>37269277.710000001</v>
          </cell>
          <cell r="R78">
            <v>31109919.02</v>
          </cell>
          <cell r="S78">
            <v>0</v>
          </cell>
          <cell r="T78">
            <v>0</v>
          </cell>
          <cell r="U78">
            <v>31109919.02</v>
          </cell>
          <cell r="V78">
            <v>16821778.77</v>
          </cell>
          <cell r="W78">
            <v>0</v>
          </cell>
          <cell r="X78">
            <v>0</v>
          </cell>
          <cell r="Y78">
            <v>16821778.77</v>
          </cell>
          <cell r="Z78">
            <v>22459278.07</v>
          </cell>
          <cell r="AA78">
            <v>0</v>
          </cell>
          <cell r="AB78">
            <v>0</v>
          </cell>
          <cell r="AC78">
            <v>22459278.07</v>
          </cell>
          <cell r="AD78">
            <v>23272876.5</v>
          </cell>
          <cell r="AE78">
            <v>0</v>
          </cell>
          <cell r="AF78">
            <v>0</v>
          </cell>
          <cell r="AG78">
            <v>23272876.5</v>
          </cell>
          <cell r="AH78">
            <v>35321525.060000002</v>
          </cell>
          <cell r="AI78">
            <v>0</v>
          </cell>
          <cell r="AJ78">
            <v>0</v>
          </cell>
          <cell r="AK78">
            <v>35321525.060000002</v>
          </cell>
        </row>
        <row r="79">
          <cell r="H79">
            <v>20301</v>
          </cell>
          <cell r="I79" t="str">
            <v>Дизтопливо</v>
          </cell>
          <cell r="J79">
            <v>4313541.7</v>
          </cell>
          <cell r="K79">
            <v>0</v>
          </cell>
          <cell r="L79">
            <v>0</v>
          </cell>
          <cell r="M79">
            <v>4313541.7</v>
          </cell>
          <cell r="N79">
            <v>1731693.88</v>
          </cell>
          <cell r="O79">
            <v>0</v>
          </cell>
          <cell r="P79">
            <v>0</v>
          </cell>
          <cell r="Q79">
            <v>1731693.88</v>
          </cell>
          <cell r="R79">
            <v>1678418.73</v>
          </cell>
          <cell r="S79">
            <v>0</v>
          </cell>
          <cell r="T79">
            <v>0</v>
          </cell>
          <cell r="U79">
            <v>1678418.73</v>
          </cell>
          <cell r="V79">
            <v>798232.05</v>
          </cell>
          <cell r="W79">
            <v>0</v>
          </cell>
          <cell r="X79">
            <v>0</v>
          </cell>
          <cell r="Y79">
            <v>798232.05</v>
          </cell>
          <cell r="Z79">
            <v>1215293.28</v>
          </cell>
          <cell r="AA79">
            <v>0</v>
          </cell>
          <cell r="AB79">
            <v>0</v>
          </cell>
          <cell r="AC79">
            <v>1215293.28</v>
          </cell>
          <cell r="AD79">
            <v>5002188.7699999996</v>
          </cell>
          <cell r="AE79">
            <v>0</v>
          </cell>
          <cell r="AF79">
            <v>0</v>
          </cell>
          <cell r="AG79">
            <v>5002188.7699999996</v>
          </cell>
          <cell r="AH79">
            <v>6958161.29</v>
          </cell>
          <cell r="AI79">
            <v>0</v>
          </cell>
          <cell r="AJ79">
            <v>0</v>
          </cell>
          <cell r="AK79">
            <v>6958161.29</v>
          </cell>
        </row>
        <row r="80">
          <cell r="H80">
            <v>20302</v>
          </cell>
          <cell r="I80" t="str">
            <v>Уголь</v>
          </cell>
          <cell r="J80">
            <v>242333915.30000001</v>
          </cell>
          <cell r="K80">
            <v>0</v>
          </cell>
          <cell r="L80">
            <v>0</v>
          </cell>
          <cell r="M80">
            <v>242333915.30000001</v>
          </cell>
          <cell r="N80">
            <v>380845748.06</v>
          </cell>
          <cell r="O80">
            <v>0</v>
          </cell>
          <cell r="P80">
            <v>0</v>
          </cell>
          <cell r="Q80">
            <v>380845748.06</v>
          </cell>
          <cell r="R80">
            <v>260567725.43000001</v>
          </cell>
          <cell r="S80">
            <v>0</v>
          </cell>
          <cell r="T80">
            <v>0</v>
          </cell>
          <cell r="U80">
            <v>260567725.43000001</v>
          </cell>
          <cell r="V80">
            <v>389242936.66000003</v>
          </cell>
          <cell r="W80">
            <v>0</v>
          </cell>
          <cell r="X80">
            <v>0</v>
          </cell>
          <cell r="Y80">
            <v>389242936.66000003</v>
          </cell>
          <cell r="Z80">
            <v>366449163.50999999</v>
          </cell>
          <cell r="AA80">
            <v>0</v>
          </cell>
          <cell r="AB80">
            <v>0</v>
          </cell>
          <cell r="AC80">
            <v>366449163.50999999</v>
          </cell>
          <cell r="AD80">
            <v>125763706.26000001</v>
          </cell>
          <cell r="AE80">
            <v>0</v>
          </cell>
          <cell r="AF80">
            <v>0</v>
          </cell>
          <cell r="AG80">
            <v>125763706.26000001</v>
          </cell>
          <cell r="AH80">
            <v>173205343.66</v>
          </cell>
          <cell r="AI80">
            <v>0</v>
          </cell>
          <cell r="AJ80">
            <v>0</v>
          </cell>
          <cell r="AK80">
            <v>173205343.66</v>
          </cell>
        </row>
        <row r="81">
          <cell r="H81">
            <v>20303</v>
          </cell>
          <cell r="I81" t="str">
            <v>Моторное масло</v>
          </cell>
          <cell r="J81">
            <v>1127218.1100000001</v>
          </cell>
          <cell r="K81">
            <v>0</v>
          </cell>
          <cell r="L81">
            <v>0</v>
          </cell>
          <cell r="M81">
            <v>1127218.1100000001</v>
          </cell>
          <cell r="N81">
            <v>5286336</v>
          </cell>
          <cell r="O81">
            <v>0</v>
          </cell>
          <cell r="P81">
            <v>0</v>
          </cell>
          <cell r="Q81">
            <v>5286336</v>
          </cell>
          <cell r="R81">
            <v>4906486.9400000004</v>
          </cell>
          <cell r="S81">
            <v>0</v>
          </cell>
          <cell r="T81">
            <v>0</v>
          </cell>
          <cell r="U81">
            <v>4906486.9400000004</v>
          </cell>
          <cell r="V81">
            <v>1537314.36</v>
          </cell>
          <cell r="W81">
            <v>0</v>
          </cell>
          <cell r="X81">
            <v>0</v>
          </cell>
          <cell r="Y81">
            <v>1537314.36</v>
          </cell>
          <cell r="Z81">
            <v>2279168.34</v>
          </cell>
          <cell r="AA81">
            <v>0</v>
          </cell>
          <cell r="AB81">
            <v>0</v>
          </cell>
          <cell r="AC81">
            <v>2279168.34</v>
          </cell>
          <cell r="AD81">
            <v>1570162.18</v>
          </cell>
          <cell r="AE81">
            <v>0</v>
          </cell>
          <cell r="AF81">
            <v>0</v>
          </cell>
          <cell r="AG81">
            <v>1570162.18</v>
          </cell>
          <cell r="AH81">
            <v>7988650.1900000004</v>
          </cell>
          <cell r="AI81">
            <v>0</v>
          </cell>
          <cell r="AJ81">
            <v>0</v>
          </cell>
          <cell r="AK81">
            <v>7988650.1900000004</v>
          </cell>
        </row>
        <row r="82">
          <cell r="H82">
            <v>20304</v>
          </cell>
          <cell r="I82" t="str">
            <v>ГСМ</v>
          </cell>
          <cell r="J82">
            <v>15007953.66</v>
          </cell>
          <cell r="K82">
            <v>0</v>
          </cell>
          <cell r="L82">
            <v>0</v>
          </cell>
          <cell r="M82">
            <v>15007953.66</v>
          </cell>
          <cell r="N82">
            <v>9869484.7300000004</v>
          </cell>
          <cell r="O82">
            <v>0</v>
          </cell>
          <cell r="P82">
            <v>0</v>
          </cell>
          <cell r="Q82">
            <v>9869484.7300000004</v>
          </cell>
          <cell r="R82">
            <v>5661476.3200000003</v>
          </cell>
          <cell r="S82">
            <v>0</v>
          </cell>
          <cell r="T82">
            <v>0</v>
          </cell>
          <cell r="U82">
            <v>5661476.3200000003</v>
          </cell>
          <cell r="V82">
            <v>1134891.24</v>
          </cell>
          <cell r="W82">
            <v>0</v>
          </cell>
          <cell r="X82">
            <v>0</v>
          </cell>
          <cell r="Y82">
            <v>1134891.24</v>
          </cell>
          <cell r="Z82">
            <v>615463.06999999995</v>
          </cell>
          <cell r="AA82">
            <v>0</v>
          </cell>
          <cell r="AB82">
            <v>0</v>
          </cell>
          <cell r="AC82">
            <v>615463.06999999995</v>
          </cell>
          <cell r="AD82">
            <v>2378672.54</v>
          </cell>
          <cell r="AE82">
            <v>0</v>
          </cell>
          <cell r="AF82">
            <v>0</v>
          </cell>
          <cell r="AG82">
            <v>2378672.54</v>
          </cell>
          <cell r="AH82">
            <v>2812345.46</v>
          </cell>
          <cell r="AI82">
            <v>0</v>
          </cell>
          <cell r="AJ82">
            <v>0</v>
          </cell>
          <cell r="AK82">
            <v>2812345.46</v>
          </cell>
        </row>
        <row r="83">
          <cell r="H83">
            <v>20305</v>
          </cell>
          <cell r="I83" t="str">
            <v>Мазут</v>
          </cell>
          <cell r="J83">
            <v>53583768.240000002</v>
          </cell>
          <cell r="K83">
            <v>0</v>
          </cell>
          <cell r="L83">
            <v>0</v>
          </cell>
          <cell r="M83">
            <v>53583768.240000002</v>
          </cell>
          <cell r="N83">
            <v>10806162.65</v>
          </cell>
          <cell r="O83">
            <v>0</v>
          </cell>
          <cell r="P83">
            <v>0</v>
          </cell>
          <cell r="Q83">
            <v>10806162.65</v>
          </cell>
          <cell r="R83">
            <v>17262370.809999999</v>
          </cell>
          <cell r="S83">
            <v>0</v>
          </cell>
          <cell r="T83">
            <v>0</v>
          </cell>
          <cell r="U83">
            <v>17262370.809999999</v>
          </cell>
          <cell r="V83">
            <v>64477247.909999996</v>
          </cell>
          <cell r="W83">
            <v>0</v>
          </cell>
          <cell r="X83">
            <v>0</v>
          </cell>
          <cell r="Y83">
            <v>64477247.909999996</v>
          </cell>
          <cell r="Z83">
            <v>37225710.979999997</v>
          </cell>
          <cell r="AA83">
            <v>0</v>
          </cell>
          <cell r="AB83">
            <v>0</v>
          </cell>
          <cell r="AC83">
            <v>37225710.979999997</v>
          </cell>
          <cell r="AD83">
            <v>55365323.689999998</v>
          </cell>
          <cell r="AE83">
            <v>0</v>
          </cell>
          <cell r="AF83">
            <v>0</v>
          </cell>
          <cell r="AG83">
            <v>55365323.689999998</v>
          </cell>
          <cell r="AH83">
            <v>139066719.19999999</v>
          </cell>
          <cell r="AI83">
            <v>0</v>
          </cell>
          <cell r="AJ83">
            <v>0</v>
          </cell>
          <cell r="AK83">
            <v>139066719.19999999</v>
          </cell>
        </row>
        <row r="84">
          <cell r="H84">
            <v>20306</v>
          </cell>
          <cell r="I84" t="str">
            <v>Смазочные масла</v>
          </cell>
          <cell r="J84">
            <v>16109517.6</v>
          </cell>
          <cell r="K84">
            <v>0</v>
          </cell>
          <cell r="L84">
            <v>0</v>
          </cell>
          <cell r="M84">
            <v>16109517.6</v>
          </cell>
          <cell r="N84">
            <v>24360973.899999999</v>
          </cell>
          <cell r="O84">
            <v>0</v>
          </cell>
          <cell r="P84">
            <v>0</v>
          </cell>
          <cell r="Q84">
            <v>24360973.899999999</v>
          </cell>
          <cell r="R84">
            <v>7247534.3700000001</v>
          </cell>
          <cell r="S84">
            <v>0</v>
          </cell>
          <cell r="T84">
            <v>0</v>
          </cell>
          <cell r="U84">
            <v>7247534.3700000001</v>
          </cell>
          <cell r="V84">
            <v>2607414.54</v>
          </cell>
          <cell r="W84">
            <v>0</v>
          </cell>
          <cell r="X84">
            <v>0</v>
          </cell>
          <cell r="Y84">
            <v>2607414.54</v>
          </cell>
          <cell r="Z84">
            <v>4592359.43</v>
          </cell>
          <cell r="AA84">
            <v>0</v>
          </cell>
          <cell r="AB84">
            <v>0</v>
          </cell>
          <cell r="AC84">
            <v>4592359.43</v>
          </cell>
          <cell r="AD84">
            <v>4910289.67</v>
          </cell>
          <cell r="AE84">
            <v>0</v>
          </cell>
          <cell r="AF84">
            <v>0</v>
          </cell>
          <cell r="AG84">
            <v>4910289.67</v>
          </cell>
          <cell r="AH84">
            <v>9186682.7599999998</v>
          </cell>
          <cell r="AI84">
            <v>0</v>
          </cell>
          <cell r="AJ84">
            <v>0</v>
          </cell>
          <cell r="AK84">
            <v>9186682.7599999998</v>
          </cell>
        </row>
        <row r="85">
          <cell r="H85">
            <v>20307</v>
          </cell>
          <cell r="I85" t="str">
            <v>Прочие</v>
          </cell>
          <cell r="J85">
            <v>627093.51</v>
          </cell>
          <cell r="K85">
            <v>0</v>
          </cell>
          <cell r="L85">
            <v>0</v>
          </cell>
          <cell r="M85">
            <v>627093.51</v>
          </cell>
          <cell r="N85">
            <v>701059.87</v>
          </cell>
          <cell r="O85">
            <v>0</v>
          </cell>
          <cell r="P85">
            <v>0</v>
          </cell>
          <cell r="Q85">
            <v>701059.87</v>
          </cell>
          <cell r="R85">
            <v>780599.27</v>
          </cell>
          <cell r="S85">
            <v>0</v>
          </cell>
          <cell r="T85">
            <v>0</v>
          </cell>
          <cell r="U85">
            <v>780599.27</v>
          </cell>
          <cell r="V85">
            <v>7499.99</v>
          </cell>
          <cell r="W85">
            <v>0</v>
          </cell>
          <cell r="X85">
            <v>0</v>
          </cell>
          <cell r="Y85">
            <v>7499.99</v>
          </cell>
          <cell r="Z85">
            <v>89571.39</v>
          </cell>
          <cell r="AA85">
            <v>0</v>
          </cell>
          <cell r="AB85">
            <v>0</v>
          </cell>
          <cell r="AC85">
            <v>89571.39</v>
          </cell>
          <cell r="AD85">
            <v>7499.99</v>
          </cell>
          <cell r="AE85">
            <v>0</v>
          </cell>
          <cell r="AF85">
            <v>0</v>
          </cell>
          <cell r="AG85">
            <v>7499.99</v>
          </cell>
          <cell r="AH85">
            <v>23604.99</v>
          </cell>
          <cell r="AI85">
            <v>0</v>
          </cell>
          <cell r="AJ85">
            <v>0</v>
          </cell>
          <cell r="AK85">
            <v>23604.99</v>
          </cell>
        </row>
        <row r="86">
          <cell r="H86">
            <v>20501</v>
          </cell>
          <cell r="I86" t="str">
            <v>Запасные части к турбинам</v>
          </cell>
          <cell r="J86">
            <v>20597617.949999999</v>
          </cell>
          <cell r="K86">
            <v>0</v>
          </cell>
          <cell r="L86">
            <v>0</v>
          </cell>
          <cell r="M86">
            <v>20597617.949999999</v>
          </cell>
          <cell r="N86">
            <v>35178367.619999997</v>
          </cell>
          <cell r="O86">
            <v>0</v>
          </cell>
          <cell r="P86">
            <v>0</v>
          </cell>
          <cell r="Q86">
            <v>35178367.619999997</v>
          </cell>
          <cell r="R86">
            <v>23836955.809999999</v>
          </cell>
          <cell r="S86">
            <v>0</v>
          </cell>
          <cell r="T86">
            <v>0</v>
          </cell>
          <cell r="U86">
            <v>23836955.809999999</v>
          </cell>
          <cell r="V86">
            <v>11012432.050000001</v>
          </cell>
          <cell r="W86">
            <v>0</v>
          </cell>
          <cell r="X86">
            <v>0</v>
          </cell>
          <cell r="Y86">
            <v>11012432.050000001</v>
          </cell>
          <cell r="Z86">
            <v>53041412.82</v>
          </cell>
          <cell r="AA86">
            <v>0</v>
          </cell>
          <cell r="AB86">
            <v>0</v>
          </cell>
          <cell r="AC86">
            <v>53041412.82</v>
          </cell>
          <cell r="AD86">
            <v>31099528.859999999</v>
          </cell>
          <cell r="AE86">
            <v>0</v>
          </cell>
          <cell r="AF86">
            <v>0</v>
          </cell>
          <cell r="AG86">
            <v>31099528.859999999</v>
          </cell>
          <cell r="AH86">
            <v>61234606.390000001</v>
          </cell>
          <cell r="AI86">
            <v>0</v>
          </cell>
          <cell r="AJ86">
            <v>0</v>
          </cell>
          <cell r="AK86">
            <v>61234606.390000001</v>
          </cell>
        </row>
        <row r="87">
          <cell r="H87">
            <v>20502</v>
          </cell>
          <cell r="I87" t="str">
            <v>Запасные части к котлам</v>
          </cell>
          <cell r="J87">
            <v>14995078.710000001</v>
          </cell>
          <cell r="K87">
            <v>0</v>
          </cell>
          <cell r="L87">
            <v>0</v>
          </cell>
          <cell r="M87">
            <v>14995078.710000001</v>
          </cell>
          <cell r="N87">
            <v>14752117.57</v>
          </cell>
          <cell r="O87">
            <v>0</v>
          </cell>
          <cell r="P87">
            <v>0</v>
          </cell>
          <cell r="Q87">
            <v>14752117.57</v>
          </cell>
          <cell r="R87">
            <v>12122065.5</v>
          </cell>
          <cell r="S87">
            <v>0</v>
          </cell>
          <cell r="T87">
            <v>0</v>
          </cell>
          <cell r="U87">
            <v>12122065.5</v>
          </cell>
          <cell r="V87">
            <v>8758125.1699999999</v>
          </cell>
          <cell r="W87">
            <v>0</v>
          </cell>
          <cell r="X87">
            <v>0</v>
          </cell>
          <cell r="Y87">
            <v>8758125.1699999999</v>
          </cell>
          <cell r="Z87">
            <v>10712821.91</v>
          </cell>
          <cell r="AA87">
            <v>0</v>
          </cell>
          <cell r="AB87">
            <v>0</v>
          </cell>
          <cell r="AC87">
            <v>10712821.91</v>
          </cell>
          <cell r="AD87">
            <v>11235933.33</v>
          </cell>
          <cell r="AE87">
            <v>0</v>
          </cell>
          <cell r="AF87">
            <v>0</v>
          </cell>
          <cell r="AG87">
            <v>11235933.33</v>
          </cell>
          <cell r="AH87">
            <v>46591220.310000002</v>
          </cell>
          <cell r="AI87">
            <v>0</v>
          </cell>
          <cell r="AJ87">
            <v>0</v>
          </cell>
          <cell r="AK87">
            <v>46591220.310000002</v>
          </cell>
        </row>
        <row r="88">
          <cell r="H88">
            <v>20503</v>
          </cell>
          <cell r="I88" t="str">
            <v>Запасные части к генераторам</v>
          </cell>
          <cell r="J88">
            <v>12862925</v>
          </cell>
          <cell r="K88">
            <v>0</v>
          </cell>
          <cell r="L88">
            <v>0</v>
          </cell>
          <cell r="M88">
            <v>12862925</v>
          </cell>
          <cell r="N88">
            <v>5504151.8600000003</v>
          </cell>
          <cell r="O88">
            <v>0</v>
          </cell>
          <cell r="P88">
            <v>0</v>
          </cell>
          <cell r="Q88">
            <v>5504151.8600000003</v>
          </cell>
          <cell r="R88">
            <v>3744454.16</v>
          </cell>
          <cell r="S88">
            <v>0</v>
          </cell>
          <cell r="T88">
            <v>0</v>
          </cell>
          <cell r="U88">
            <v>3744454.16</v>
          </cell>
          <cell r="V88">
            <v>1118581.6100000001</v>
          </cell>
          <cell r="W88">
            <v>0</v>
          </cell>
          <cell r="X88">
            <v>0</v>
          </cell>
          <cell r="Y88">
            <v>1118581.6100000001</v>
          </cell>
          <cell r="Z88">
            <v>1218512.05</v>
          </cell>
          <cell r="AA88">
            <v>0</v>
          </cell>
          <cell r="AB88">
            <v>0</v>
          </cell>
          <cell r="AC88">
            <v>1218512.05</v>
          </cell>
          <cell r="AD88">
            <v>589266.97</v>
          </cell>
          <cell r="AE88">
            <v>0</v>
          </cell>
          <cell r="AF88">
            <v>0</v>
          </cell>
          <cell r="AG88">
            <v>589266.97</v>
          </cell>
          <cell r="AH88">
            <v>589266.97</v>
          </cell>
          <cell r="AI88">
            <v>0</v>
          </cell>
          <cell r="AJ88">
            <v>0</v>
          </cell>
          <cell r="AK88">
            <v>589266.97</v>
          </cell>
        </row>
        <row r="89">
          <cell r="H89">
            <v>20504</v>
          </cell>
          <cell r="I89" t="str">
            <v xml:space="preserve">Запасные части к вспомог т </v>
          </cell>
          <cell r="J89">
            <v>12339530.859999999</v>
          </cell>
          <cell r="K89">
            <v>0</v>
          </cell>
          <cell r="L89">
            <v>0</v>
          </cell>
          <cell r="M89">
            <v>12339530.859999999</v>
          </cell>
          <cell r="N89">
            <v>13777549.49</v>
          </cell>
          <cell r="O89">
            <v>0</v>
          </cell>
          <cell r="P89">
            <v>0</v>
          </cell>
          <cell r="Q89">
            <v>13777549.49</v>
          </cell>
          <cell r="R89">
            <v>11907797.82</v>
          </cell>
          <cell r="S89">
            <v>0</v>
          </cell>
          <cell r="T89">
            <v>0</v>
          </cell>
          <cell r="U89">
            <v>11907797.82</v>
          </cell>
          <cell r="V89">
            <v>4460783.18</v>
          </cell>
          <cell r="W89">
            <v>0</v>
          </cell>
          <cell r="X89">
            <v>0</v>
          </cell>
          <cell r="Y89">
            <v>4460783.18</v>
          </cell>
          <cell r="Z89">
            <v>4696119.58</v>
          </cell>
          <cell r="AA89">
            <v>0</v>
          </cell>
          <cell r="AB89">
            <v>0</v>
          </cell>
          <cell r="AC89">
            <v>4696119.58</v>
          </cell>
          <cell r="AD89">
            <v>11570240.140000001</v>
          </cell>
          <cell r="AE89">
            <v>0</v>
          </cell>
          <cell r="AF89">
            <v>0</v>
          </cell>
          <cell r="AG89">
            <v>11570240.140000001</v>
          </cell>
          <cell r="AH89">
            <v>13590532.76</v>
          </cell>
          <cell r="AI89">
            <v>0</v>
          </cell>
          <cell r="AJ89">
            <v>0</v>
          </cell>
          <cell r="AK89">
            <v>13590532.76</v>
          </cell>
        </row>
        <row r="90">
          <cell r="H90">
            <v>20505</v>
          </cell>
          <cell r="I90" t="str">
            <v>Запасные части к вспомог к</v>
          </cell>
          <cell r="J90">
            <v>85736053.549999997</v>
          </cell>
          <cell r="K90">
            <v>0</v>
          </cell>
          <cell r="L90">
            <v>0</v>
          </cell>
          <cell r="M90">
            <v>85736053.549999997</v>
          </cell>
          <cell r="N90">
            <v>81089512.510000005</v>
          </cell>
          <cell r="O90">
            <v>0</v>
          </cell>
          <cell r="P90">
            <v>0</v>
          </cell>
          <cell r="Q90">
            <v>81089512.510000005</v>
          </cell>
          <cell r="R90">
            <v>63373015.140000001</v>
          </cell>
          <cell r="S90">
            <v>0</v>
          </cell>
          <cell r="T90">
            <v>0</v>
          </cell>
          <cell r="U90">
            <v>63373015.140000001</v>
          </cell>
          <cell r="V90">
            <v>58078627.939999998</v>
          </cell>
          <cell r="W90">
            <v>0</v>
          </cell>
          <cell r="X90">
            <v>0</v>
          </cell>
          <cell r="Y90">
            <v>58078627.939999998</v>
          </cell>
          <cell r="Z90">
            <v>86071055.790000007</v>
          </cell>
          <cell r="AA90">
            <v>0</v>
          </cell>
          <cell r="AB90">
            <v>0</v>
          </cell>
          <cell r="AC90">
            <v>86071055.790000007</v>
          </cell>
          <cell r="AD90">
            <v>65888194.579999998</v>
          </cell>
          <cell r="AE90">
            <v>0</v>
          </cell>
          <cell r="AF90">
            <v>0</v>
          </cell>
          <cell r="AG90">
            <v>65888194.579999998</v>
          </cell>
          <cell r="AH90">
            <v>182065823.69</v>
          </cell>
          <cell r="AI90">
            <v>0</v>
          </cell>
          <cell r="AJ90">
            <v>0</v>
          </cell>
          <cell r="AK90">
            <v>182065823.69</v>
          </cell>
        </row>
        <row r="91">
          <cell r="H91">
            <v>20506</v>
          </cell>
          <cell r="I91" t="str">
            <v>Запасные части к компьютерам</v>
          </cell>
          <cell r="J91">
            <v>3716680.59</v>
          </cell>
          <cell r="K91">
            <v>0</v>
          </cell>
          <cell r="L91">
            <v>0</v>
          </cell>
          <cell r="M91">
            <v>3716680.59</v>
          </cell>
          <cell r="N91">
            <v>3649103.84</v>
          </cell>
          <cell r="O91">
            <v>0</v>
          </cell>
          <cell r="P91">
            <v>0</v>
          </cell>
          <cell r="Q91">
            <v>3649103.84</v>
          </cell>
          <cell r="R91">
            <v>3224048.86</v>
          </cell>
          <cell r="S91">
            <v>0</v>
          </cell>
          <cell r="T91">
            <v>0</v>
          </cell>
          <cell r="U91">
            <v>3224048.86</v>
          </cell>
          <cell r="V91">
            <v>180433.79</v>
          </cell>
          <cell r="W91">
            <v>0</v>
          </cell>
          <cell r="X91">
            <v>0</v>
          </cell>
          <cell r="Y91">
            <v>180433.79</v>
          </cell>
          <cell r="Z91">
            <v>658428.05000000005</v>
          </cell>
          <cell r="AA91">
            <v>0</v>
          </cell>
          <cell r="AB91">
            <v>0</v>
          </cell>
          <cell r="AC91">
            <v>658428.05000000005</v>
          </cell>
          <cell r="AD91">
            <v>211155.97</v>
          </cell>
          <cell r="AE91">
            <v>0</v>
          </cell>
          <cell r="AF91">
            <v>0</v>
          </cell>
          <cell r="AG91">
            <v>211155.97</v>
          </cell>
          <cell r="AH91">
            <v>574197.12</v>
          </cell>
          <cell r="AI91">
            <v>0</v>
          </cell>
          <cell r="AJ91">
            <v>0</v>
          </cell>
          <cell r="AK91">
            <v>574197.12</v>
          </cell>
        </row>
        <row r="92">
          <cell r="H92">
            <v>20507</v>
          </cell>
          <cell r="I92" t="str">
            <v>Запчасти к транспортным средствам</v>
          </cell>
          <cell r="J92">
            <v>13778065.24</v>
          </cell>
          <cell r="K92">
            <v>0</v>
          </cell>
          <cell r="L92">
            <v>0</v>
          </cell>
          <cell r="M92">
            <v>13778065.24</v>
          </cell>
          <cell r="N92">
            <v>21263458.34</v>
          </cell>
          <cell r="O92">
            <v>0</v>
          </cell>
          <cell r="P92">
            <v>0</v>
          </cell>
          <cell r="Q92">
            <v>21263458.34</v>
          </cell>
          <cell r="R92">
            <v>13782023.57</v>
          </cell>
          <cell r="S92">
            <v>0</v>
          </cell>
          <cell r="T92">
            <v>0</v>
          </cell>
          <cell r="U92">
            <v>13782023.57</v>
          </cell>
          <cell r="V92">
            <v>-5022.93</v>
          </cell>
          <cell r="W92">
            <v>0</v>
          </cell>
          <cell r="X92">
            <v>0</v>
          </cell>
          <cell r="Y92">
            <v>-5022.93</v>
          </cell>
          <cell r="Z92">
            <v>3344436.78</v>
          </cell>
          <cell r="AA92">
            <v>0</v>
          </cell>
          <cell r="AB92">
            <v>0</v>
          </cell>
          <cell r="AC92">
            <v>3344436.78</v>
          </cell>
          <cell r="AD92">
            <v>441689.61</v>
          </cell>
          <cell r="AE92">
            <v>0</v>
          </cell>
          <cell r="AF92">
            <v>0</v>
          </cell>
          <cell r="AG92">
            <v>441689.61</v>
          </cell>
          <cell r="AH92">
            <v>2852379.38</v>
          </cell>
          <cell r="AI92">
            <v>0</v>
          </cell>
          <cell r="AJ92">
            <v>0</v>
          </cell>
          <cell r="AK92">
            <v>2852379.38</v>
          </cell>
        </row>
        <row r="93">
          <cell r="H93">
            <v>20508</v>
          </cell>
          <cell r="I93" t="str">
            <v>Запчасти к оборудованию т</v>
          </cell>
          <cell r="J93">
            <v>4185005.05</v>
          </cell>
          <cell r="K93">
            <v>0</v>
          </cell>
          <cell r="L93">
            <v>0</v>
          </cell>
          <cell r="M93">
            <v>4185005.05</v>
          </cell>
          <cell r="N93">
            <v>5940331.0800000001</v>
          </cell>
          <cell r="O93">
            <v>0</v>
          </cell>
          <cell r="P93">
            <v>0</v>
          </cell>
          <cell r="Q93">
            <v>5940331.0800000001</v>
          </cell>
          <cell r="R93">
            <v>5045271.78</v>
          </cell>
          <cell r="S93">
            <v>0</v>
          </cell>
          <cell r="T93">
            <v>0</v>
          </cell>
          <cell r="U93">
            <v>5045271.78</v>
          </cell>
          <cell r="V93">
            <v>573555.39</v>
          </cell>
          <cell r="W93">
            <v>0</v>
          </cell>
          <cell r="X93">
            <v>0</v>
          </cell>
          <cell r="Y93">
            <v>573555.39</v>
          </cell>
          <cell r="Z93">
            <v>1743966.21</v>
          </cell>
          <cell r="AA93">
            <v>0</v>
          </cell>
          <cell r="AB93">
            <v>0</v>
          </cell>
          <cell r="AC93">
            <v>1743966.21</v>
          </cell>
          <cell r="AD93">
            <v>15855030.699999999</v>
          </cell>
          <cell r="AE93">
            <v>0</v>
          </cell>
          <cell r="AF93">
            <v>0</v>
          </cell>
          <cell r="AG93">
            <v>15855030.699999999</v>
          </cell>
          <cell r="AH93">
            <v>35405948.270000003</v>
          </cell>
          <cell r="AI93">
            <v>0</v>
          </cell>
          <cell r="AJ93">
            <v>0</v>
          </cell>
          <cell r="AK93">
            <v>35405948.270000003</v>
          </cell>
        </row>
        <row r="94">
          <cell r="H94">
            <v>20509</v>
          </cell>
          <cell r="I94" t="str">
            <v>Прочие</v>
          </cell>
          <cell r="J94">
            <v>166015584.63999999</v>
          </cell>
          <cell r="K94">
            <v>0</v>
          </cell>
          <cell r="L94">
            <v>0</v>
          </cell>
          <cell r="M94">
            <v>166015584.63999999</v>
          </cell>
          <cell r="N94">
            <v>147278096.06</v>
          </cell>
          <cell r="O94">
            <v>0</v>
          </cell>
          <cell r="P94">
            <v>0</v>
          </cell>
          <cell r="Q94">
            <v>147278096.06</v>
          </cell>
          <cell r="R94">
            <v>108378515</v>
          </cell>
          <cell r="S94">
            <v>0</v>
          </cell>
          <cell r="T94">
            <v>0</v>
          </cell>
          <cell r="U94">
            <v>108378515</v>
          </cell>
          <cell r="V94">
            <v>61098728.219999999</v>
          </cell>
          <cell r="W94">
            <v>0</v>
          </cell>
          <cell r="X94">
            <v>0</v>
          </cell>
          <cell r="Y94">
            <v>61098728.219999999</v>
          </cell>
          <cell r="Z94">
            <v>82714535.349999994</v>
          </cell>
          <cell r="AA94">
            <v>0</v>
          </cell>
          <cell r="AB94">
            <v>0</v>
          </cell>
          <cell r="AC94">
            <v>82714535.349999994</v>
          </cell>
          <cell r="AD94">
            <v>69670811.159999996</v>
          </cell>
          <cell r="AE94">
            <v>0</v>
          </cell>
          <cell r="AF94">
            <v>0</v>
          </cell>
          <cell r="AG94">
            <v>69670811.159999996</v>
          </cell>
          <cell r="AH94">
            <v>72468801.120000005</v>
          </cell>
          <cell r="AI94">
            <v>0</v>
          </cell>
          <cell r="AJ94">
            <v>0</v>
          </cell>
          <cell r="AK94">
            <v>72468801.120000005</v>
          </cell>
        </row>
        <row r="95">
          <cell r="H95">
            <v>20601</v>
          </cell>
          <cell r="I95" t="str">
            <v>Спец одежда</v>
          </cell>
          <cell r="J95">
            <v>16145105.82</v>
          </cell>
          <cell r="K95">
            <v>0</v>
          </cell>
          <cell r="L95">
            <v>0</v>
          </cell>
          <cell r="M95">
            <v>16145105.82</v>
          </cell>
          <cell r="N95">
            <v>11274745.33</v>
          </cell>
          <cell r="O95">
            <v>0</v>
          </cell>
          <cell r="P95">
            <v>0</v>
          </cell>
          <cell r="Q95">
            <v>11274745.33</v>
          </cell>
          <cell r="R95">
            <v>7097561.1299999999</v>
          </cell>
          <cell r="S95">
            <v>0</v>
          </cell>
          <cell r="T95">
            <v>0</v>
          </cell>
          <cell r="U95">
            <v>7097561.1299999999</v>
          </cell>
          <cell r="V95">
            <v>5090481.68</v>
          </cell>
          <cell r="W95">
            <v>0</v>
          </cell>
          <cell r="X95">
            <v>0</v>
          </cell>
          <cell r="Y95">
            <v>5090481.68</v>
          </cell>
          <cell r="Z95">
            <v>4995309.1500000004</v>
          </cell>
          <cell r="AA95">
            <v>0</v>
          </cell>
          <cell r="AB95">
            <v>0</v>
          </cell>
          <cell r="AC95">
            <v>4995309.1500000004</v>
          </cell>
          <cell r="AD95">
            <v>7368315.0700000003</v>
          </cell>
          <cell r="AE95">
            <v>0</v>
          </cell>
          <cell r="AF95">
            <v>0</v>
          </cell>
          <cell r="AG95">
            <v>7368315.0700000003</v>
          </cell>
          <cell r="AH95">
            <v>11487316.880000001</v>
          </cell>
          <cell r="AI95">
            <v>0</v>
          </cell>
          <cell r="AJ95">
            <v>0</v>
          </cell>
          <cell r="AK95">
            <v>11487316.880000001</v>
          </cell>
        </row>
        <row r="96">
          <cell r="H96">
            <v>20602</v>
          </cell>
          <cell r="I96" t="str">
            <v>Инструменты</v>
          </cell>
          <cell r="J96">
            <v>109440833.95999999</v>
          </cell>
          <cell r="K96">
            <v>0</v>
          </cell>
          <cell r="L96">
            <v>0</v>
          </cell>
          <cell r="M96">
            <v>109440833.95999999</v>
          </cell>
          <cell r="N96">
            <v>95108440.140000001</v>
          </cell>
          <cell r="O96">
            <v>0</v>
          </cell>
          <cell r="P96">
            <v>0</v>
          </cell>
          <cell r="Q96">
            <v>95108440.140000001</v>
          </cell>
          <cell r="R96">
            <v>91119087.939999998</v>
          </cell>
          <cell r="S96">
            <v>0</v>
          </cell>
          <cell r="T96">
            <v>0</v>
          </cell>
          <cell r="U96">
            <v>91119087.939999998</v>
          </cell>
          <cell r="V96">
            <v>71700799.810000002</v>
          </cell>
          <cell r="W96">
            <v>0</v>
          </cell>
          <cell r="X96">
            <v>0</v>
          </cell>
          <cell r="Y96">
            <v>71700799.810000002</v>
          </cell>
          <cell r="Z96">
            <v>73940250.450000003</v>
          </cell>
          <cell r="AA96">
            <v>0</v>
          </cell>
          <cell r="AB96">
            <v>0</v>
          </cell>
          <cell r="AC96">
            <v>73940250.450000003</v>
          </cell>
          <cell r="AD96">
            <v>64858496.210000001</v>
          </cell>
          <cell r="AE96">
            <v>0</v>
          </cell>
          <cell r="AF96">
            <v>0</v>
          </cell>
          <cell r="AG96">
            <v>64858496.210000001</v>
          </cell>
          <cell r="AH96">
            <v>66762294.439999998</v>
          </cell>
          <cell r="AI96">
            <v>0</v>
          </cell>
          <cell r="AJ96">
            <v>0</v>
          </cell>
          <cell r="AK96">
            <v>66762294.439999998</v>
          </cell>
        </row>
        <row r="97">
          <cell r="H97">
            <v>20603</v>
          </cell>
          <cell r="I97" t="str">
            <v>Прочие</v>
          </cell>
          <cell r="J97">
            <v>14004383.109999999</v>
          </cell>
          <cell r="K97">
            <v>0</v>
          </cell>
          <cell r="L97">
            <v>0</v>
          </cell>
          <cell r="M97">
            <v>14004383.109999999</v>
          </cell>
          <cell r="N97">
            <v>16490565.939999999</v>
          </cell>
          <cell r="O97">
            <v>0</v>
          </cell>
          <cell r="P97">
            <v>0</v>
          </cell>
          <cell r="Q97">
            <v>16490565.939999999</v>
          </cell>
          <cell r="R97">
            <v>13605073.93</v>
          </cell>
          <cell r="S97">
            <v>0</v>
          </cell>
          <cell r="T97">
            <v>0</v>
          </cell>
          <cell r="U97">
            <v>13605073.93</v>
          </cell>
          <cell r="V97">
            <v>5787236.1699999999</v>
          </cell>
          <cell r="W97">
            <v>0</v>
          </cell>
          <cell r="X97">
            <v>0</v>
          </cell>
          <cell r="Y97">
            <v>5787236.1699999999</v>
          </cell>
          <cell r="Z97">
            <v>6605679.6600000001</v>
          </cell>
          <cell r="AA97">
            <v>0</v>
          </cell>
          <cell r="AB97">
            <v>0</v>
          </cell>
          <cell r="AC97">
            <v>6605679.6600000001</v>
          </cell>
          <cell r="AD97">
            <v>6415257.5700000003</v>
          </cell>
          <cell r="AE97">
            <v>0</v>
          </cell>
          <cell r="AF97">
            <v>0</v>
          </cell>
          <cell r="AG97">
            <v>6415257.5700000003</v>
          </cell>
          <cell r="AH97">
            <v>7984492.4699999997</v>
          </cell>
          <cell r="AI97">
            <v>0</v>
          </cell>
          <cell r="AJ97">
            <v>0</v>
          </cell>
          <cell r="AK97">
            <v>7984492.4699999997</v>
          </cell>
        </row>
        <row r="98">
          <cell r="H98">
            <v>222</v>
          </cell>
          <cell r="I98" t="str">
            <v>Закупленная продукция</v>
          </cell>
          <cell r="J98">
            <v>1249411.51</v>
          </cell>
          <cell r="K98">
            <v>0</v>
          </cell>
          <cell r="L98">
            <v>0</v>
          </cell>
          <cell r="M98">
            <v>1249411.51</v>
          </cell>
          <cell r="N98">
            <v>765616.83000000007</v>
          </cell>
          <cell r="O98">
            <v>0</v>
          </cell>
          <cell r="P98">
            <v>0</v>
          </cell>
          <cell r="Q98">
            <v>765616.83000000007</v>
          </cell>
          <cell r="R98">
            <v>391850.27</v>
          </cell>
          <cell r="S98">
            <v>0</v>
          </cell>
          <cell r="T98">
            <v>0</v>
          </cell>
          <cell r="U98">
            <v>391850.27</v>
          </cell>
          <cell r="V98">
            <v>234381.27</v>
          </cell>
          <cell r="W98">
            <v>0</v>
          </cell>
          <cell r="X98">
            <v>0</v>
          </cell>
          <cell r="Y98">
            <v>234381.27</v>
          </cell>
          <cell r="Z98">
            <v>58566.869999999995</v>
          </cell>
          <cell r="AA98">
            <v>0</v>
          </cell>
          <cell r="AB98">
            <v>0</v>
          </cell>
          <cell r="AC98">
            <v>58566.869999999995</v>
          </cell>
          <cell r="AD98">
            <v>329316.28999999998</v>
          </cell>
          <cell r="AE98">
            <v>0</v>
          </cell>
          <cell r="AF98">
            <v>0</v>
          </cell>
          <cell r="AG98">
            <v>329316.28999999998</v>
          </cell>
          <cell r="AH98">
            <v>21739.79</v>
          </cell>
          <cell r="AI98">
            <v>0</v>
          </cell>
          <cell r="AJ98">
            <v>0</v>
          </cell>
          <cell r="AK98">
            <v>21739.79</v>
          </cell>
        </row>
        <row r="99">
          <cell r="H99">
            <v>224</v>
          </cell>
          <cell r="I99" t="str">
            <v>Начисленный приход</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2003279.99</v>
          </cell>
          <cell r="AI99">
            <v>0</v>
          </cell>
          <cell r="AJ99">
            <v>0</v>
          </cell>
          <cell r="AK99">
            <v>2003279.99</v>
          </cell>
        </row>
        <row r="100">
          <cell r="H100">
            <v>22401</v>
          </cell>
          <cell r="I100" t="str">
            <v>Резерв на ТМЗ</v>
          </cell>
          <cell r="J100">
            <v>0</v>
          </cell>
          <cell r="K100">
            <v>0</v>
          </cell>
          <cell r="L100">
            <v>0</v>
          </cell>
          <cell r="M100">
            <v>0</v>
          </cell>
          <cell r="N100">
            <v>0</v>
          </cell>
          <cell r="O100">
            <v>0</v>
          </cell>
          <cell r="P100">
            <v>122326231.2073222</v>
          </cell>
          <cell r="Q100">
            <v>-122326231.2073222</v>
          </cell>
          <cell r="R100">
            <v>0</v>
          </cell>
          <cell r="S100">
            <v>0</v>
          </cell>
          <cell r="T100">
            <v>0</v>
          </cell>
          <cell r="U100">
            <v>-122326231.2073222</v>
          </cell>
          <cell r="V100">
            <v>0</v>
          </cell>
          <cell r="W100">
            <v>0</v>
          </cell>
          <cell r="X100">
            <v>0</v>
          </cell>
          <cell r="Y100">
            <v>-122326231.2073222</v>
          </cell>
          <cell r="Z100">
            <v>0</v>
          </cell>
          <cell r="AA100">
            <v>0</v>
          </cell>
          <cell r="AB100">
            <v>0</v>
          </cell>
          <cell r="AC100">
            <v>-122326231.2073222</v>
          </cell>
          <cell r="AD100">
            <v>0</v>
          </cell>
          <cell r="AE100">
            <v>0</v>
          </cell>
          <cell r="AF100">
            <v>0</v>
          </cell>
          <cell r="AG100">
            <v>-122326231.2073222</v>
          </cell>
          <cell r="AH100">
            <v>0</v>
          </cell>
          <cell r="AI100">
            <v>0</v>
          </cell>
          <cell r="AJ100">
            <v>0</v>
          </cell>
          <cell r="AK100">
            <v>-122326231.2073222</v>
          </cell>
        </row>
        <row r="101">
          <cell r="H101">
            <v>3010102</v>
          </cell>
          <cell r="I101" t="str">
            <v>Счета к получению с НДС</v>
          </cell>
          <cell r="J101">
            <v>1195055953.73</v>
          </cell>
          <cell r="K101">
            <v>0</v>
          </cell>
          <cell r="L101">
            <v>0</v>
          </cell>
          <cell r="M101">
            <v>1195055953.73</v>
          </cell>
          <cell r="N101">
            <v>1052633007.88</v>
          </cell>
          <cell r="O101">
            <v>0</v>
          </cell>
          <cell r="P101">
            <v>0</v>
          </cell>
          <cell r="Q101">
            <v>1052633007.88</v>
          </cell>
          <cell r="R101">
            <v>751459138.38</v>
          </cell>
          <cell r="S101">
            <v>0</v>
          </cell>
          <cell r="T101">
            <v>0</v>
          </cell>
          <cell r="U101">
            <v>751459138.38</v>
          </cell>
          <cell r="V101">
            <v>374047538.66000003</v>
          </cell>
          <cell r="W101">
            <v>0</v>
          </cell>
          <cell r="X101">
            <v>0</v>
          </cell>
          <cell r="Y101">
            <v>374047538.66000003</v>
          </cell>
          <cell r="Z101">
            <v>984347724.65999997</v>
          </cell>
          <cell r="AA101">
            <v>0</v>
          </cell>
          <cell r="AB101">
            <v>0</v>
          </cell>
          <cell r="AC101">
            <v>984347724.65999997</v>
          </cell>
          <cell r="AD101">
            <v>723173024.48000002</v>
          </cell>
          <cell r="AE101">
            <v>0</v>
          </cell>
          <cell r="AF101">
            <v>0</v>
          </cell>
          <cell r="AG101">
            <v>723173024.48000002</v>
          </cell>
          <cell r="AH101">
            <v>659648070.07000005</v>
          </cell>
          <cell r="AI101">
            <v>0</v>
          </cell>
          <cell r="AJ101">
            <v>0</v>
          </cell>
          <cell r="AK101">
            <v>659648070.07000005</v>
          </cell>
        </row>
        <row r="102">
          <cell r="H102">
            <v>30102</v>
          </cell>
          <cell r="I102" t="str">
            <v>За конденсат</v>
          </cell>
          <cell r="J102">
            <v>0</v>
          </cell>
          <cell r="K102">
            <v>0</v>
          </cell>
          <cell r="L102">
            <v>0</v>
          </cell>
          <cell r="M102">
            <v>0</v>
          </cell>
          <cell r="N102">
            <v>6533.02</v>
          </cell>
          <cell r="O102">
            <v>0</v>
          </cell>
          <cell r="P102">
            <v>0</v>
          </cell>
          <cell r="Q102">
            <v>6533.02</v>
          </cell>
          <cell r="R102">
            <v>54354.25</v>
          </cell>
          <cell r="S102">
            <v>0</v>
          </cell>
          <cell r="T102">
            <v>0</v>
          </cell>
          <cell r="U102">
            <v>54354.25</v>
          </cell>
          <cell r="V102">
            <v>9284.7800000000007</v>
          </cell>
          <cell r="W102">
            <v>0</v>
          </cell>
          <cell r="X102">
            <v>0</v>
          </cell>
          <cell r="Y102">
            <v>9284.7800000000007</v>
          </cell>
          <cell r="Z102">
            <v>0</v>
          </cell>
          <cell r="AA102">
            <v>0</v>
          </cell>
          <cell r="AB102">
            <v>0</v>
          </cell>
          <cell r="AC102">
            <v>0</v>
          </cell>
          <cell r="AD102">
            <v>0</v>
          </cell>
          <cell r="AE102">
            <v>0</v>
          </cell>
          <cell r="AF102">
            <v>0</v>
          </cell>
          <cell r="AG102">
            <v>0</v>
          </cell>
          <cell r="AH102">
            <v>0</v>
          </cell>
          <cell r="AI102">
            <v>0</v>
          </cell>
          <cell r="AJ102">
            <v>0</v>
          </cell>
          <cell r="AK102">
            <v>0</v>
          </cell>
        </row>
        <row r="103">
          <cell r="H103">
            <v>30103</v>
          </cell>
          <cell r="I103" t="str">
            <v>За отопление</v>
          </cell>
          <cell r="J103">
            <v>582512.69999999995</v>
          </cell>
          <cell r="K103">
            <v>0</v>
          </cell>
          <cell r="L103">
            <v>0</v>
          </cell>
          <cell r="M103">
            <v>582512.69999999995</v>
          </cell>
          <cell r="N103">
            <v>668429</v>
          </cell>
          <cell r="O103">
            <v>0</v>
          </cell>
          <cell r="P103">
            <v>0</v>
          </cell>
          <cell r="Q103">
            <v>668429</v>
          </cell>
          <cell r="R103">
            <v>1943312.13</v>
          </cell>
          <cell r="S103">
            <v>0</v>
          </cell>
          <cell r="T103">
            <v>0</v>
          </cell>
          <cell r="U103">
            <v>1943312.13</v>
          </cell>
          <cell r="V103">
            <v>462301.08</v>
          </cell>
          <cell r="W103">
            <v>0</v>
          </cell>
          <cell r="X103">
            <v>0</v>
          </cell>
          <cell r="Y103">
            <v>462301.08</v>
          </cell>
          <cell r="Z103">
            <v>1635.82</v>
          </cell>
          <cell r="AA103">
            <v>0</v>
          </cell>
          <cell r="AB103">
            <v>0</v>
          </cell>
          <cell r="AC103">
            <v>1635.82</v>
          </cell>
          <cell r="AD103">
            <v>1635.82</v>
          </cell>
          <cell r="AE103">
            <v>0</v>
          </cell>
          <cell r="AF103">
            <v>0</v>
          </cell>
          <cell r="AG103">
            <v>1635.82</v>
          </cell>
          <cell r="AH103">
            <v>1635.82</v>
          </cell>
          <cell r="AI103">
            <v>0</v>
          </cell>
          <cell r="AJ103">
            <v>0</v>
          </cell>
          <cell r="AK103">
            <v>1635.82</v>
          </cell>
        </row>
        <row r="104">
          <cell r="H104">
            <v>30104</v>
          </cell>
          <cell r="I104" t="str">
            <v>За питьевую воду</v>
          </cell>
          <cell r="J104">
            <v>393945.33</v>
          </cell>
          <cell r="K104">
            <v>0</v>
          </cell>
          <cell r="L104">
            <v>0</v>
          </cell>
          <cell r="M104">
            <v>393945.33</v>
          </cell>
          <cell r="N104">
            <v>145723.97</v>
          </cell>
          <cell r="O104">
            <v>0</v>
          </cell>
          <cell r="P104">
            <v>0</v>
          </cell>
          <cell r="Q104">
            <v>145723.97</v>
          </cell>
          <cell r="R104">
            <v>182833.57</v>
          </cell>
          <cell r="S104">
            <v>0</v>
          </cell>
          <cell r="T104">
            <v>0</v>
          </cell>
          <cell r="U104">
            <v>182833.57</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row>
        <row r="105">
          <cell r="H105">
            <v>30105</v>
          </cell>
          <cell r="I105" t="str">
            <v>За канализацию</v>
          </cell>
          <cell r="J105">
            <v>5672.64</v>
          </cell>
          <cell r="K105">
            <v>0</v>
          </cell>
          <cell r="L105">
            <v>0</v>
          </cell>
          <cell r="M105">
            <v>5672.64</v>
          </cell>
          <cell r="N105">
            <v>7624.18</v>
          </cell>
          <cell r="O105">
            <v>0</v>
          </cell>
          <cell r="P105">
            <v>0</v>
          </cell>
          <cell r="Q105">
            <v>7624.18</v>
          </cell>
          <cell r="R105">
            <v>66477.34</v>
          </cell>
          <cell r="S105">
            <v>0</v>
          </cell>
          <cell r="T105">
            <v>0</v>
          </cell>
          <cell r="U105">
            <v>66477.34</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row>
        <row r="106">
          <cell r="H106">
            <v>30107</v>
          </cell>
          <cell r="I106" t="str">
            <v>Прочие</v>
          </cell>
          <cell r="J106">
            <v>26381.9</v>
          </cell>
          <cell r="K106">
            <v>0</v>
          </cell>
          <cell r="L106">
            <v>0</v>
          </cell>
          <cell r="M106">
            <v>26381.9</v>
          </cell>
          <cell r="N106">
            <v>30000.02</v>
          </cell>
          <cell r="O106">
            <v>0</v>
          </cell>
          <cell r="P106">
            <v>0</v>
          </cell>
          <cell r="Q106">
            <v>30000.02</v>
          </cell>
          <cell r="R106">
            <v>160339618.96000001</v>
          </cell>
          <cell r="S106">
            <v>0</v>
          </cell>
          <cell r="T106">
            <v>0</v>
          </cell>
          <cell r="U106">
            <v>160339618.96000001</v>
          </cell>
          <cell r="V106">
            <v>1582775.45</v>
          </cell>
          <cell r="W106">
            <v>0</v>
          </cell>
          <cell r="X106">
            <v>0</v>
          </cell>
          <cell r="Y106">
            <v>1582775.45</v>
          </cell>
          <cell r="Z106">
            <v>403759.35999999999</v>
          </cell>
          <cell r="AA106">
            <v>0</v>
          </cell>
          <cell r="AB106">
            <v>0</v>
          </cell>
          <cell r="AC106">
            <v>403759.35999999999</v>
          </cell>
          <cell r="AD106">
            <v>420485.99</v>
          </cell>
          <cell r="AE106">
            <v>0</v>
          </cell>
          <cell r="AF106">
            <v>0</v>
          </cell>
          <cell r="AG106">
            <v>420485.99</v>
          </cell>
          <cell r="AH106">
            <v>3107988.1</v>
          </cell>
          <cell r="AI106">
            <v>0</v>
          </cell>
          <cell r="AJ106">
            <v>0</v>
          </cell>
          <cell r="AK106">
            <v>3107988.1</v>
          </cell>
        </row>
        <row r="107">
          <cell r="H107">
            <v>30108</v>
          </cell>
          <cell r="I107" t="str">
            <v xml:space="preserve">За реализацию о с </v>
          </cell>
          <cell r="J107">
            <v>1811964.8</v>
          </cell>
          <cell r="K107">
            <v>0</v>
          </cell>
          <cell r="L107">
            <v>0</v>
          </cell>
          <cell r="M107">
            <v>1811964.8</v>
          </cell>
          <cell r="N107">
            <v>656713</v>
          </cell>
          <cell r="O107">
            <v>0</v>
          </cell>
          <cell r="P107">
            <v>0</v>
          </cell>
          <cell r="Q107">
            <v>656713</v>
          </cell>
          <cell r="R107">
            <v>515977</v>
          </cell>
          <cell r="S107">
            <v>0</v>
          </cell>
          <cell r="T107">
            <v>0</v>
          </cell>
          <cell r="U107">
            <v>515977</v>
          </cell>
          <cell r="V107">
            <v>360793</v>
          </cell>
          <cell r="W107">
            <v>0</v>
          </cell>
          <cell r="X107">
            <v>0</v>
          </cell>
          <cell r="Y107">
            <v>360793</v>
          </cell>
          <cell r="Z107">
            <v>1090482</v>
          </cell>
          <cell r="AA107">
            <v>0</v>
          </cell>
          <cell r="AB107">
            <v>0</v>
          </cell>
          <cell r="AC107">
            <v>1090482</v>
          </cell>
          <cell r="AD107">
            <v>1200482</v>
          </cell>
          <cell r="AE107">
            <v>0</v>
          </cell>
          <cell r="AF107">
            <v>0</v>
          </cell>
          <cell r="AG107">
            <v>1200482</v>
          </cell>
          <cell r="AH107">
            <v>913982</v>
          </cell>
          <cell r="AI107">
            <v>0</v>
          </cell>
          <cell r="AJ107">
            <v>0</v>
          </cell>
          <cell r="AK107">
            <v>913982</v>
          </cell>
        </row>
        <row r="108">
          <cell r="H108">
            <v>311</v>
          </cell>
          <cell r="I108" t="str">
            <v>Резервы по сомнительным долгам ДЗ</v>
          </cell>
          <cell r="J108">
            <v>0</v>
          </cell>
          <cell r="K108">
            <v>0</v>
          </cell>
          <cell r="L108">
            <v>382485151.9799999</v>
          </cell>
          <cell r="M108">
            <v>-382485151.9799999</v>
          </cell>
          <cell r="N108">
            <v>0</v>
          </cell>
          <cell r="O108">
            <v>15285855.930000002</v>
          </cell>
          <cell r="P108">
            <v>55074918.06000001</v>
          </cell>
          <cell r="Q108">
            <v>-422274214.1099999</v>
          </cell>
          <cell r="R108">
            <v>0</v>
          </cell>
          <cell r="S108">
            <v>304400641.30000001</v>
          </cell>
          <cell r="T108">
            <v>56383000</v>
          </cell>
          <cell r="U108">
            <v>-174256572.80999988</v>
          </cell>
          <cell r="V108">
            <v>0</v>
          </cell>
          <cell r="W108">
            <v>88037709.150000006</v>
          </cell>
          <cell r="X108">
            <v>23743</v>
          </cell>
          <cell r="Y108">
            <v>-86242606.659999877</v>
          </cell>
          <cell r="Z108">
            <v>0</v>
          </cell>
          <cell r="AA108">
            <v>24412034.390000001</v>
          </cell>
          <cell r="AB108">
            <v>18230000</v>
          </cell>
          <cell r="AC108">
            <v>-80060572.269999877</v>
          </cell>
          <cell r="AD108">
            <v>0</v>
          </cell>
          <cell r="AE108">
            <v>28485016.390000001</v>
          </cell>
          <cell r="AF108">
            <v>20981100</v>
          </cell>
          <cell r="AG108">
            <v>-78738690.269999877</v>
          </cell>
          <cell r="AH108">
            <v>0</v>
          </cell>
          <cell r="AI108">
            <v>23743</v>
          </cell>
          <cell r="AJ108">
            <v>0</v>
          </cell>
          <cell r="AK108">
            <v>-78714947.269999877</v>
          </cell>
        </row>
        <row r="109">
          <cell r="H109">
            <v>31101</v>
          </cell>
          <cell r="I109" t="str">
            <v>Резервы по сомнительным авансам</v>
          </cell>
          <cell r="J109">
            <v>0</v>
          </cell>
          <cell r="K109">
            <v>0</v>
          </cell>
          <cell r="L109">
            <v>270890327.21000004</v>
          </cell>
          <cell r="M109">
            <v>-270890327.21000004</v>
          </cell>
          <cell r="N109">
            <v>0</v>
          </cell>
          <cell r="O109">
            <v>0</v>
          </cell>
          <cell r="P109">
            <v>100031134.54999998</v>
          </cell>
          <cell r="Q109">
            <v>-370921461.75999999</v>
          </cell>
          <cell r="R109">
            <v>0</v>
          </cell>
          <cell r="S109">
            <v>90000000</v>
          </cell>
          <cell r="T109">
            <v>0</v>
          </cell>
          <cell r="U109">
            <v>-280921461.75999999</v>
          </cell>
          <cell r="V109">
            <v>0</v>
          </cell>
          <cell r="W109">
            <v>180890327.21000001</v>
          </cell>
          <cell r="X109">
            <v>4747750</v>
          </cell>
          <cell r="Y109">
            <v>-104778884.54999998</v>
          </cell>
          <cell r="Z109">
            <v>0</v>
          </cell>
          <cell r="AA109">
            <v>0</v>
          </cell>
          <cell r="AB109">
            <v>0</v>
          </cell>
          <cell r="AC109">
            <v>-104778884.54999998</v>
          </cell>
          <cell r="AD109">
            <v>0</v>
          </cell>
          <cell r="AE109">
            <v>100031134.54999998</v>
          </cell>
          <cell r="AF109">
            <v>2442050</v>
          </cell>
          <cell r="AG109">
            <v>-7189800</v>
          </cell>
          <cell r="AH109">
            <v>0</v>
          </cell>
          <cell r="AI109">
            <v>0</v>
          </cell>
          <cell r="AJ109">
            <v>0</v>
          </cell>
          <cell r="AK109">
            <v>-7189800</v>
          </cell>
        </row>
        <row r="110">
          <cell r="H110">
            <v>31102</v>
          </cell>
          <cell r="I110" t="str">
            <v>Резервы по сомнительным долгам ДЗ прочая</v>
          </cell>
          <cell r="J110">
            <v>0</v>
          </cell>
          <cell r="K110">
            <v>0</v>
          </cell>
          <cell r="L110">
            <v>278021798</v>
          </cell>
          <cell r="M110">
            <v>-278021798</v>
          </cell>
          <cell r="N110">
            <v>0</v>
          </cell>
          <cell r="O110">
            <v>0</v>
          </cell>
          <cell r="P110">
            <v>0</v>
          </cell>
          <cell r="Q110">
            <v>-278021798</v>
          </cell>
          <cell r="R110">
            <v>0</v>
          </cell>
          <cell r="S110">
            <v>278021798</v>
          </cell>
          <cell r="T110">
            <v>0</v>
          </cell>
          <cell r="U110">
            <v>0</v>
          </cell>
          <cell r="V110">
            <v>0</v>
          </cell>
          <cell r="W110">
            <v>0</v>
          </cell>
          <cell r="X110">
            <v>4932920</v>
          </cell>
          <cell r="Y110">
            <v>-4932920</v>
          </cell>
          <cell r="Z110">
            <v>0</v>
          </cell>
          <cell r="AA110">
            <v>0</v>
          </cell>
          <cell r="AB110">
            <v>0</v>
          </cell>
          <cell r="AC110">
            <v>-4932920</v>
          </cell>
          <cell r="AD110">
            <v>0</v>
          </cell>
          <cell r="AE110">
            <v>0</v>
          </cell>
          <cell r="AF110">
            <v>2287950</v>
          </cell>
          <cell r="AG110">
            <v>-7220870</v>
          </cell>
          <cell r="AH110">
            <v>0</v>
          </cell>
          <cell r="AI110">
            <v>0</v>
          </cell>
          <cell r="AJ110">
            <v>0</v>
          </cell>
          <cell r="AK110">
            <v>-7220870</v>
          </cell>
        </row>
        <row r="111">
          <cell r="H111">
            <v>33301</v>
          </cell>
          <cell r="I111" t="str">
            <v>Зарплата</v>
          </cell>
          <cell r="J111">
            <v>1244323.47</v>
          </cell>
          <cell r="K111">
            <v>0</v>
          </cell>
          <cell r="L111">
            <v>0</v>
          </cell>
          <cell r="M111">
            <v>1244323.47</v>
          </cell>
          <cell r="N111">
            <v>1346239.71</v>
          </cell>
          <cell r="O111">
            <v>0</v>
          </cell>
          <cell r="P111">
            <v>0</v>
          </cell>
          <cell r="Q111">
            <v>1346239.71</v>
          </cell>
          <cell r="R111">
            <v>1002864.49</v>
          </cell>
          <cell r="S111">
            <v>0</v>
          </cell>
          <cell r="T111">
            <v>0</v>
          </cell>
          <cell r="U111">
            <v>1002864.49</v>
          </cell>
          <cell r="V111">
            <v>459809.19</v>
          </cell>
          <cell r="W111">
            <v>0</v>
          </cell>
          <cell r="X111">
            <v>0</v>
          </cell>
          <cell r="Y111">
            <v>459809.19</v>
          </cell>
          <cell r="Z111">
            <v>1066607.57</v>
          </cell>
          <cell r="AA111">
            <v>0</v>
          </cell>
          <cell r="AB111">
            <v>0</v>
          </cell>
          <cell r="AC111">
            <v>1066607.57</v>
          </cell>
          <cell r="AD111">
            <v>304391.78999999998</v>
          </cell>
          <cell r="AE111">
            <v>0</v>
          </cell>
          <cell r="AF111">
            <v>0</v>
          </cell>
          <cell r="AG111">
            <v>304391.78999999998</v>
          </cell>
          <cell r="AH111">
            <v>1427740.33</v>
          </cell>
          <cell r="AI111">
            <v>0</v>
          </cell>
          <cell r="AJ111">
            <v>0</v>
          </cell>
          <cell r="AK111">
            <v>1427740.33</v>
          </cell>
        </row>
        <row r="112">
          <cell r="H112">
            <v>33302</v>
          </cell>
          <cell r="I112" t="str">
            <v>Командировки</v>
          </cell>
          <cell r="J112">
            <v>1763310.48</v>
          </cell>
          <cell r="K112">
            <v>0</v>
          </cell>
          <cell r="L112">
            <v>0</v>
          </cell>
          <cell r="M112">
            <v>1763310.48</v>
          </cell>
          <cell r="N112">
            <v>3479059.71</v>
          </cell>
          <cell r="O112">
            <v>0</v>
          </cell>
          <cell r="P112">
            <v>0</v>
          </cell>
          <cell r="Q112">
            <v>3479059.71</v>
          </cell>
          <cell r="R112">
            <v>6687881.8899999997</v>
          </cell>
          <cell r="S112">
            <v>0</v>
          </cell>
          <cell r="T112">
            <v>0</v>
          </cell>
          <cell r="U112">
            <v>6687881.8899999997</v>
          </cell>
          <cell r="V112">
            <v>4418173.07</v>
          </cell>
          <cell r="W112">
            <v>0</v>
          </cell>
          <cell r="X112">
            <v>0</v>
          </cell>
          <cell r="Y112">
            <v>4418173.07</v>
          </cell>
          <cell r="Z112">
            <v>6039939.3300000001</v>
          </cell>
          <cell r="AA112">
            <v>0</v>
          </cell>
          <cell r="AB112">
            <v>0</v>
          </cell>
          <cell r="AC112">
            <v>6039939.3300000001</v>
          </cell>
          <cell r="AD112">
            <v>4027429.34</v>
          </cell>
          <cell r="AE112">
            <v>0</v>
          </cell>
          <cell r="AF112">
            <v>0</v>
          </cell>
          <cell r="AG112">
            <v>4027429.34</v>
          </cell>
          <cell r="AH112">
            <v>4505290.43</v>
          </cell>
          <cell r="AI112">
            <v>0</v>
          </cell>
          <cell r="AJ112">
            <v>0</v>
          </cell>
          <cell r="AK112">
            <v>4505290.43</v>
          </cell>
        </row>
        <row r="113">
          <cell r="H113">
            <v>33303</v>
          </cell>
          <cell r="I113" t="str">
            <v>Ссуды</v>
          </cell>
          <cell r="J113">
            <v>280449.40999999997</v>
          </cell>
          <cell r="K113">
            <v>0</v>
          </cell>
          <cell r="L113">
            <v>0</v>
          </cell>
          <cell r="M113">
            <v>280449.40999999997</v>
          </cell>
          <cell r="N113">
            <v>280449.40999999997</v>
          </cell>
          <cell r="O113">
            <v>0</v>
          </cell>
          <cell r="P113">
            <v>0</v>
          </cell>
          <cell r="Q113">
            <v>280449.40999999997</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row>
        <row r="114">
          <cell r="H114">
            <v>33304</v>
          </cell>
          <cell r="I114" t="str">
            <v>Промежуточный -зарплата</v>
          </cell>
          <cell r="J114">
            <v>0</v>
          </cell>
          <cell r="K114">
            <v>0</v>
          </cell>
          <cell r="L114">
            <v>0</v>
          </cell>
          <cell r="M114">
            <v>0</v>
          </cell>
          <cell r="N114">
            <v>927817.65</v>
          </cell>
          <cell r="O114">
            <v>0</v>
          </cell>
          <cell r="P114">
            <v>0</v>
          </cell>
          <cell r="Q114">
            <v>927817.65</v>
          </cell>
          <cell r="R114">
            <v>1544446.05</v>
          </cell>
          <cell r="S114">
            <v>0</v>
          </cell>
          <cell r="T114">
            <v>0</v>
          </cell>
          <cell r="U114">
            <v>1544446.05</v>
          </cell>
          <cell r="V114">
            <v>2579815.14</v>
          </cell>
          <cell r="W114">
            <v>0</v>
          </cell>
          <cell r="X114">
            <v>0</v>
          </cell>
          <cell r="Y114">
            <v>2579815.14</v>
          </cell>
          <cell r="Z114">
            <v>1341197.19</v>
          </cell>
          <cell r="AA114">
            <v>0</v>
          </cell>
          <cell r="AB114">
            <v>0</v>
          </cell>
          <cell r="AC114">
            <v>1341197.19</v>
          </cell>
          <cell r="AD114">
            <v>2637467.2400000002</v>
          </cell>
          <cell r="AE114">
            <v>0</v>
          </cell>
          <cell r="AF114">
            <v>0</v>
          </cell>
          <cell r="AG114">
            <v>2637467.2400000002</v>
          </cell>
          <cell r="AH114">
            <v>1475924.98</v>
          </cell>
          <cell r="AI114">
            <v>0</v>
          </cell>
          <cell r="AJ114">
            <v>0</v>
          </cell>
          <cell r="AK114">
            <v>1475924.98</v>
          </cell>
        </row>
        <row r="115">
          <cell r="H115">
            <v>33305</v>
          </cell>
          <cell r="I115" t="str">
            <v>Товары в кредит</v>
          </cell>
          <cell r="J115">
            <v>181998.13</v>
          </cell>
          <cell r="K115">
            <v>0</v>
          </cell>
          <cell r="L115">
            <v>0</v>
          </cell>
          <cell r="M115">
            <v>181998.13</v>
          </cell>
          <cell r="N115">
            <v>56829.35</v>
          </cell>
          <cell r="O115">
            <v>0</v>
          </cell>
          <cell r="P115">
            <v>0</v>
          </cell>
          <cell r="Q115">
            <v>56829.35</v>
          </cell>
          <cell r="R115">
            <v>1017.4</v>
          </cell>
          <cell r="S115">
            <v>0</v>
          </cell>
          <cell r="T115">
            <v>0</v>
          </cell>
          <cell r="U115">
            <v>1017.4</v>
          </cell>
          <cell r="V115">
            <v>161108</v>
          </cell>
          <cell r="W115">
            <v>0</v>
          </cell>
          <cell r="X115">
            <v>0</v>
          </cell>
          <cell r="Y115">
            <v>161108</v>
          </cell>
          <cell r="Z115">
            <v>119583</v>
          </cell>
          <cell r="AA115">
            <v>0</v>
          </cell>
          <cell r="AB115">
            <v>0</v>
          </cell>
          <cell r="AC115">
            <v>119583</v>
          </cell>
          <cell r="AD115">
            <v>37276</v>
          </cell>
          <cell r="AE115">
            <v>0</v>
          </cell>
          <cell r="AF115">
            <v>0</v>
          </cell>
          <cell r="AG115">
            <v>37276</v>
          </cell>
          <cell r="AH115">
            <v>21976</v>
          </cell>
          <cell r="AI115">
            <v>0</v>
          </cell>
          <cell r="AJ115">
            <v>0</v>
          </cell>
          <cell r="AK115">
            <v>21976</v>
          </cell>
        </row>
        <row r="116">
          <cell r="H116">
            <v>33306</v>
          </cell>
          <cell r="I116" t="str">
            <v>Подотчетные суммы</v>
          </cell>
          <cell r="J116">
            <v>1998706.06</v>
          </cell>
          <cell r="K116">
            <v>0</v>
          </cell>
          <cell r="L116">
            <v>0</v>
          </cell>
          <cell r="M116">
            <v>1998706.06</v>
          </cell>
          <cell r="N116">
            <v>1497756.6</v>
          </cell>
          <cell r="O116">
            <v>0</v>
          </cell>
          <cell r="P116">
            <v>0</v>
          </cell>
          <cell r="Q116">
            <v>1497756.6</v>
          </cell>
          <cell r="R116">
            <v>1943866.06</v>
          </cell>
          <cell r="S116">
            <v>0</v>
          </cell>
          <cell r="T116">
            <v>0</v>
          </cell>
          <cell r="U116">
            <v>1943866.06</v>
          </cell>
          <cell r="V116">
            <v>385543.6</v>
          </cell>
          <cell r="W116">
            <v>0</v>
          </cell>
          <cell r="X116">
            <v>0</v>
          </cell>
          <cell r="Y116">
            <v>385543.6</v>
          </cell>
          <cell r="Z116">
            <v>647096.44999999995</v>
          </cell>
          <cell r="AA116">
            <v>0</v>
          </cell>
          <cell r="AB116">
            <v>0</v>
          </cell>
          <cell r="AC116">
            <v>647096.44999999995</v>
          </cell>
          <cell r="AD116">
            <v>65371</v>
          </cell>
          <cell r="AE116">
            <v>0</v>
          </cell>
          <cell r="AF116">
            <v>0</v>
          </cell>
          <cell r="AG116">
            <v>65371</v>
          </cell>
          <cell r="AH116">
            <v>927565.16</v>
          </cell>
          <cell r="AI116">
            <v>0</v>
          </cell>
          <cell r="AJ116">
            <v>0</v>
          </cell>
          <cell r="AK116">
            <v>927565.16</v>
          </cell>
        </row>
        <row r="117">
          <cell r="H117">
            <v>33402</v>
          </cell>
          <cell r="I117" t="str">
            <v>Фонд Соц. страхования</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row>
        <row r="118">
          <cell r="H118">
            <v>33403</v>
          </cell>
          <cell r="I118" t="str">
            <v>Алматинский офис</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365655.99</v>
          </cell>
          <cell r="AA118">
            <v>0</v>
          </cell>
          <cell r="AB118">
            <v>0</v>
          </cell>
          <cell r="AC118">
            <v>365655.99</v>
          </cell>
          <cell r="AD118">
            <v>0</v>
          </cell>
          <cell r="AE118">
            <v>0</v>
          </cell>
          <cell r="AF118">
            <v>0</v>
          </cell>
          <cell r="AG118">
            <v>0</v>
          </cell>
          <cell r="AH118">
            <v>0</v>
          </cell>
          <cell r="AI118">
            <v>0</v>
          </cell>
          <cell r="AJ118">
            <v>0</v>
          </cell>
          <cell r="AK118">
            <v>0</v>
          </cell>
        </row>
        <row r="119">
          <cell r="H119">
            <v>33404</v>
          </cell>
          <cell r="I119" t="str">
            <v>АЭС Алтай</v>
          </cell>
          <cell r="J119">
            <v>-10371645.710000001</v>
          </cell>
          <cell r="K119">
            <v>0</v>
          </cell>
          <cell r="L119">
            <v>0</v>
          </cell>
          <cell r="M119">
            <v>-10371645.710000001</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row>
        <row r="120">
          <cell r="H120">
            <v>33406</v>
          </cell>
          <cell r="I120" t="str">
            <v xml:space="preserve">AES Ekibastuz Holding B V </v>
          </cell>
          <cell r="J120">
            <v>88649.84</v>
          </cell>
          <cell r="K120">
            <v>0</v>
          </cell>
          <cell r="L120">
            <v>88650</v>
          </cell>
          <cell r="M120">
            <v>-0.16000000000349246</v>
          </cell>
          <cell r="N120">
            <v>0</v>
          </cell>
          <cell r="O120">
            <v>88650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2073435000</v>
          </cell>
          <cell r="AE120">
            <v>0</v>
          </cell>
          <cell r="AF120">
            <v>0</v>
          </cell>
          <cell r="AG120">
            <v>2073435000</v>
          </cell>
          <cell r="AH120">
            <v>0</v>
          </cell>
          <cell r="AI120">
            <v>0</v>
          </cell>
          <cell r="AJ120">
            <v>0</v>
          </cell>
          <cell r="AK120">
            <v>0</v>
          </cell>
        </row>
        <row r="121">
          <cell r="H121">
            <v>33409</v>
          </cell>
          <cell r="I121" t="str">
            <v>Прочие</v>
          </cell>
          <cell r="J121">
            <v>2571011.8199999998</v>
          </cell>
          <cell r="K121">
            <v>88650</v>
          </cell>
          <cell r="L121">
            <v>0</v>
          </cell>
          <cell r="M121">
            <v>2659661.8199999998</v>
          </cell>
          <cell r="N121">
            <v>1207714.6199999999</v>
          </cell>
          <cell r="O121">
            <v>0</v>
          </cell>
          <cell r="P121">
            <v>88650</v>
          </cell>
          <cell r="Q121">
            <v>1207714.6199999999</v>
          </cell>
          <cell r="R121">
            <v>200397.46</v>
          </cell>
          <cell r="S121">
            <v>0</v>
          </cell>
          <cell r="T121">
            <v>0</v>
          </cell>
          <cell r="U121">
            <v>200397.45999999996</v>
          </cell>
          <cell r="V121">
            <v>199417.84</v>
          </cell>
          <cell r="W121">
            <v>0</v>
          </cell>
          <cell r="X121">
            <v>0</v>
          </cell>
          <cell r="Y121">
            <v>199417.83999999997</v>
          </cell>
          <cell r="Z121">
            <v>300866.25</v>
          </cell>
          <cell r="AA121">
            <v>0</v>
          </cell>
          <cell r="AB121">
            <v>0</v>
          </cell>
          <cell r="AC121">
            <v>300866.25</v>
          </cell>
          <cell r="AD121">
            <v>201271</v>
          </cell>
          <cell r="AE121">
            <v>0</v>
          </cell>
          <cell r="AF121">
            <v>0</v>
          </cell>
          <cell r="AG121">
            <v>201271</v>
          </cell>
          <cell r="AH121">
            <v>220580</v>
          </cell>
          <cell r="AI121">
            <v>0</v>
          </cell>
          <cell r="AJ121">
            <v>0</v>
          </cell>
          <cell r="AK121">
            <v>220580</v>
          </cell>
        </row>
        <row r="122">
          <cell r="H122">
            <v>33410</v>
          </cell>
          <cell r="I122" t="str">
            <v>Претензия</v>
          </cell>
          <cell r="J122">
            <v>57765.65</v>
          </cell>
          <cell r="K122">
            <v>0</v>
          </cell>
          <cell r="L122">
            <v>0</v>
          </cell>
          <cell r="M122">
            <v>57765.65</v>
          </cell>
          <cell r="N122">
            <v>0</v>
          </cell>
          <cell r="O122">
            <v>0</v>
          </cell>
          <cell r="P122">
            <v>0</v>
          </cell>
          <cell r="Q122">
            <v>0</v>
          </cell>
          <cell r="R122">
            <v>143937.21</v>
          </cell>
          <cell r="S122">
            <v>0</v>
          </cell>
          <cell r="T122">
            <v>0</v>
          </cell>
          <cell r="U122">
            <v>143937.21</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row>
        <row r="123">
          <cell r="H123">
            <v>33412</v>
          </cell>
          <cell r="I123" t="str">
            <v>Аренда основных средств</v>
          </cell>
          <cell r="J123">
            <v>495</v>
          </cell>
          <cell r="K123">
            <v>0</v>
          </cell>
          <cell r="L123">
            <v>0</v>
          </cell>
          <cell r="M123">
            <v>495</v>
          </cell>
          <cell r="N123">
            <v>10164.629999999999</v>
          </cell>
          <cell r="O123">
            <v>0</v>
          </cell>
          <cell r="P123">
            <v>0</v>
          </cell>
          <cell r="Q123">
            <v>10164.629999999999</v>
          </cell>
          <cell r="R123">
            <v>238167.59</v>
          </cell>
          <cell r="S123">
            <v>0</v>
          </cell>
          <cell r="T123">
            <v>0</v>
          </cell>
          <cell r="U123">
            <v>238167.59</v>
          </cell>
          <cell r="V123">
            <v>81153.83</v>
          </cell>
          <cell r="W123">
            <v>0</v>
          </cell>
          <cell r="X123">
            <v>0</v>
          </cell>
          <cell r="Y123">
            <v>81153.83</v>
          </cell>
          <cell r="Z123">
            <v>869526.36</v>
          </cell>
          <cell r="AA123">
            <v>0</v>
          </cell>
          <cell r="AB123">
            <v>0</v>
          </cell>
          <cell r="AC123">
            <v>869526.36</v>
          </cell>
          <cell r="AD123">
            <v>2119589.42</v>
          </cell>
          <cell r="AE123">
            <v>0</v>
          </cell>
          <cell r="AF123">
            <v>0</v>
          </cell>
          <cell r="AG123">
            <v>2119589.42</v>
          </cell>
          <cell r="AH123">
            <v>3554503.12</v>
          </cell>
          <cell r="AI123">
            <v>0</v>
          </cell>
          <cell r="AJ123">
            <v>0</v>
          </cell>
          <cell r="AK123">
            <v>3554503.12</v>
          </cell>
        </row>
        <row r="124">
          <cell r="H124">
            <v>33413</v>
          </cell>
          <cell r="I124" t="str">
            <v>Прочая дебит КЭП</v>
          </cell>
          <cell r="J124">
            <v>278021798.38</v>
          </cell>
          <cell r="K124">
            <v>0</v>
          </cell>
          <cell r="L124">
            <v>0</v>
          </cell>
          <cell r="M124">
            <v>278021798.38</v>
          </cell>
          <cell r="N124">
            <v>278021798.38</v>
          </cell>
          <cell r="O124">
            <v>0</v>
          </cell>
          <cell r="P124">
            <v>0</v>
          </cell>
          <cell r="Q124">
            <v>278021798.38</v>
          </cell>
          <cell r="R124">
            <v>0</v>
          </cell>
          <cell r="S124">
            <v>278021798</v>
          </cell>
          <cell r="T124">
            <v>278021798</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row>
        <row r="125">
          <cell r="H125">
            <v>33415</v>
          </cell>
          <cell r="I125" t="str">
            <v>Проект Майкубен-Вест</v>
          </cell>
          <cell r="J125">
            <v>3424432172.7600002</v>
          </cell>
          <cell r="K125">
            <v>0</v>
          </cell>
          <cell r="L125">
            <v>0</v>
          </cell>
          <cell r="M125">
            <v>3424432172.7600002</v>
          </cell>
          <cell r="N125">
            <v>1459873269.73</v>
          </cell>
          <cell r="O125">
            <v>0</v>
          </cell>
          <cell r="P125">
            <v>0</v>
          </cell>
          <cell r="Q125">
            <v>1459873269.73</v>
          </cell>
          <cell r="R125">
            <v>640306916.34000003</v>
          </cell>
          <cell r="S125">
            <v>0</v>
          </cell>
          <cell r="T125">
            <v>0</v>
          </cell>
          <cell r="U125">
            <v>640306916.34000003</v>
          </cell>
          <cell r="V125">
            <v>640306916.34000003</v>
          </cell>
          <cell r="W125">
            <v>0</v>
          </cell>
          <cell r="X125">
            <v>0</v>
          </cell>
          <cell r="Y125">
            <v>640306916.34000003</v>
          </cell>
          <cell r="Z125">
            <v>440306916.33999997</v>
          </cell>
          <cell r="AA125">
            <v>0</v>
          </cell>
          <cell r="AB125">
            <v>0</v>
          </cell>
          <cell r="AC125">
            <v>440306916.33999997</v>
          </cell>
          <cell r="AD125">
            <v>440306916.33999997</v>
          </cell>
          <cell r="AE125">
            <v>0</v>
          </cell>
          <cell r="AF125">
            <v>0</v>
          </cell>
          <cell r="AG125">
            <v>440306916.33999997</v>
          </cell>
          <cell r="AH125">
            <v>440306916.33999997</v>
          </cell>
          <cell r="AI125">
            <v>0</v>
          </cell>
          <cell r="AJ125">
            <v>0</v>
          </cell>
          <cell r="AK125">
            <v>440306916.33999997</v>
          </cell>
        </row>
        <row r="126">
          <cell r="H126">
            <v>341</v>
          </cell>
          <cell r="I126" t="str">
            <v>Страхование</v>
          </cell>
          <cell r="J126">
            <v>0</v>
          </cell>
          <cell r="K126">
            <v>0</v>
          </cell>
          <cell r="L126">
            <v>0</v>
          </cell>
          <cell r="M126">
            <v>0</v>
          </cell>
          <cell r="N126">
            <v>0</v>
          </cell>
          <cell r="O126">
            <v>0</v>
          </cell>
          <cell r="P126">
            <v>0</v>
          </cell>
          <cell r="Q126">
            <v>0</v>
          </cell>
          <cell r="R126">
            <v>222883</v>
          </cell>
          <cell r="S126">
            <v>0</v>
          </cell>
          <cell r="T126">
            <v>0</v>
          </cell>
          <cell r="U126">
            <v>222883</v>
          </cell>
          <cell r="V126">
            <v>221441</v>
          </cell>
          <cell r="W126">
            <v>0</v>
          </cell>
          <cell r="X126">
            <v>0</v>
          </cell>
          <cell r="Y126">
            <v>221441</v>
          </cell>
          <cell r="Z126">
            <v>600104.48</v>
          </cell>
          <cell r="AA126">
            <v>0</v>
          </cell>
          <cell r="AB126">
            <v>0</v>
          </cell>
          <cell r="AC126">
            <v>600104.48</v>
          </cell>
          <cell r="AD126">
            <v>3387842.06</v>
          </cell>
          <cell r="AE126">
            <v>0</v>
          </cell>
          <cell r="AF126">
            <v>0</v>
          </cell>
          <cell r="AG126">
            <v>3387842.06</v>
          </cell>
          <cell r="AH126">
            <v>2930786.98</v>
          </cell>
          <cell r="AI126">
            <v>0</v>
          </cell>
          <cell r="AJ126">
            <v>0</v>
          </cell>
          <cell r="AK126">
            <v>2930786.98</v>
          </cell>
        </row>
        <row r="127">
          <cell r="H127">
            <v>343</v>
          </cell>
          <cell r="I127" t="str">
            <v>Прочие</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215900</v>
          </cell>
          <cell r="AI127">
            <v>0</v>
          </cell>
          <cell r="AJ127">
            <v>0</v>
          </cell>
          <cell r="AK127">
            <v>215900</v>
          </cell>
        </row>
        <row r="128">
          <cell r="H128">
            <v>34301</v>
          </cell>
          <cell r="I128" t="str">
            <v>Авансы на выполнение про</v>
          </cell>
          <cell r="J128">
            <v>50047146.670000002</v>
          </cell>
          <cell r="K128">
            <v>0</v>
          </cell>
          <cell r="L128">
            <v>0</v>
          </cell>
          <cell r="M128">
            <v>50047146.670000002</v>
          </cell>
          <cell r="N128">
            <v>53537372.869999997</v>
          </cell>
          <cell r="O128">
            <v>0</v>
          </cell>
          <cell r="P128">
            <v>0</v>
          </cell>
          <cell r="Q128">
            <v>53537372.869999997</v>
          </cell>
          <cell r="R128">
            <v>105545007.17</v>
          </cell>
          <cell r="S128">
            <v>0</v>
          </cell>
          <cell r="T128">
            <v>0</v>
          </cell>
          <cell r="U128">
            <v>105545007.17</v>
          </cell>
          <cell r="V128">
            <v>126212037.58</v>
          </cell>
          <cell r="W128">
            <v>0</v>
          </cell>
          <cell r="X128">
            <v>0</v>
          </cell>
          <cell r="Y128">
            <v>126212037.58</v>
          </cell>
          <cell r="Z128">
            <v>82527240.739999995</v>
          </cell>
          <cell r="AA128">
            <v>0</v>
          </cell>
          <cell r="AB128">
            <v>0</v>
          </cell>
          <cell r="AC128">
            <v>82527240.739999995</v>
          </cell>
          <cell r="AD128">
            <v>228560282.40000001</v>
          </cell>
          <cell r="AE128">
            <v>0</v>
          </cell>
          <cell r="AF128">
            <v>0</v>
          </cell>
          <cell r="AG128">
            <v>228560282.40000001</v>
          </cell>
          <cell r="AH128">
            <v>178602304.19999999</v>
          </cell>
          <cell r="AI128">
            <v>0</v>
          </cell>
          <cell r="AJ128">
            <v>0</v>
          </cell>
          <cell r="AK128">
            <v>178602304.19999999</v>
          </cell>
        </row>
        <row r="129">
          <cell r="H129">
            <v>35101</v>
          </cell>
          <cell r="I129" t="str">
            <v>ГСМ</v>
          </cell>
          <cell r="J129">
            <v>0</v>
          </cell>
          <cell r="K129">
            <v>0</v>
          </cell>
          <cell r="L129">
            <v>0</v>
          </cell>
          <cell r="M129">
            <v>0</v>
          </cell>
          <cell r="N129">
            <v>-0.45</v>
          </cell>
          <cell r="O129">
            <v>0</v>
          </cell>
          <cell r="P129">
            <v>0</v>
          </cell>
          <cell r="Q129">
            <v>-0.45</v>
          </cell>
          <cell r="R129">
            <v>2999.55</v>
          </cell>
          <cell r="S129">
            <v>0</v>
          </cell>
          <cell r="T129">
            <v>0</v>
          </cell>
          <cell r="U129">
            <v>2999.55</v>
          </cell>
          <cell r="V129">
            <v>6229.55</v>
          </cell>
          <cell r="W129">
            <v>0</v>
          </cell>
          <cell r="X129">
            <v>0</v>
          </cell>
          <cell r="Y129">
            <v>6229.55</v>
          </cell>
          <cell r="Z129">
            <v>-0.45</v>
          </cell>
          <cell r="AA129">
            <v>0</v>
          </cell>
          <cell r="AB129">
            <v>0</v>
          </cell>
          <cell r="AC129">
            <v>-0.45</v>
          </cell>
          <cell r="AD129">
            <v>0</v>
          </cell>
          <cell r="AE129">
            <v>0</v>
          </cell>
          <cell r="AF129">
            <v>0</v>
          </cell>
          <cell r="AG129">
            <v>0</v>
          </cell>
          <cell r="AH129">
            <v>280816.62</v>
          </cell>
          <cell r="AI129">
            <v>0</v>
          </cell>
          <cell r="AJ129">
            <v>0</v>
          </cell>
          <cell r="AK129">
            <v>280816.62</v>
          </cell>
        </row>
        <row r="130">
          <cell r="H130">
            <v>35102</v>
          </cell>
          <cell r="I130" t="str">
            <v>Уголь</v>
          </cell>
          <cell r="J130">
            <v>409135653</v>
          </cell>
          <cell r="K130">
            <v>0</v>
          </cell>
          <cell r="L130">
            <v>0</v>
          </cell>
          <cell r="M130">
            <v>409135653</v>
          </cell>
          <cell r="N130">
            <v>232088309.21000001</v>
          </cell>
          <cell r="O130">
            <v>0</v>
          </cell>
          <cell r="P130">
            <v>0</v>
          </cell>
          <cell r="Q130">
            <v>232088309.21000001</v>
          </cell>
          <cell r="R130">
            <v>306858685.77999997</v>
          </cell>
          <cell r="S130">
            <v>0</v>
          </cell>
          <cell r="T130">
            <v>0</v>
          </cell>
          <cell r="U130">
            <v>306858685.77999997</v>
          </cell>
          <cell r="V130">
            <v>94276870.780000001</v>
          </cell>
          <cell r="W130">
            <v>0</v>
          </cell>
          <cell r="X130">
            <v>0</v>
          </cell>
          <cell r="Y130">
            <v>94276870.780000001</v>
          </cell>
          <cell r="Z130">
            <v>429595714.88999999</v>
          </cell>
          <cell r="AA130">
            <v>0</v>
          </cell>
          <cell r="AB130">
            <v>0</v>
          </cell>
          <cell r="AC130">
            <v>429595714.88999999</v>
          </cell>
          <cell r="AD130">
            <v>435854434.00999999</v>
          </cell>
          <cell r="AE130">
            <v>0</v>
          </cell>
          <cell r="AF130">
            <v>0</v>
          </cell>
          <cell r="AG130">
            <v>435854434.00999999</v>
          </cell>
          <cell r="AH130">
            <v>984457859.99000001</v>
          </cell>
          <cell r="AI130">
            <v>0</v>
          </cell>
          <cell r="AJ130">
            <v>0</v>
          </cell>
          <cell r="AK130">
            <v>984457859.99000001</v>
          </cell>
        </row>
        <row r="131">
          <cell r="H131">
            <v>35103</v>
          </cell>
          <cell r="I131" t="str">
            <v>Ж/д тариф-уголь</v>
          </cell>
          <cell r="J131">
            <v>1985437.34</v>
          </cell>
          <cell r="K131">
            <v>0</v>
          </cell>
          <cell r="L131">
            <v>0</v>
          </cell>
          <cell r="M131">
            <v>1985437.34</v>
          </cell>
          <cell r="N131">
            <v>0</v>
          </cell>
          <cell r="O131">
            <v>0</v>
          </cell>
          <cell r="P131">
            <v>0</v>
          </cell>
          <cell r="Q131">
            <v>0</v>
          </cell>
          <cell r="R131">
            <v>62106299.710000001</v>
          </cell>
          <cell r="S131">
            <v>0</v>
          </cell>
          <cell r="T131">
            <v>0</v>
          </cell>
          <cell r="U131">
            <v>62106299.710000001</v>
          </cell>
          <cell r="V131">
            <v>48684385.850000001</v>
          </cell>
          <cell r="W131">
            <v>0</v>
          </cell>
          <cell r="X131">
            <v>0</v>
          </cell>
          <cell r="Y131">
            <v>48684385.850000001</v>
          </cell>
          <cell r="Z131">
            <v>22019555.370000001</v>
          </cell>
          <cell r="AA131">
            <v>0</v>
          </cell>
          <cell r="AB131">
            <v>0</v>
          </cell>
          <cell r="AC131">
            <v>22019555.370000001</v>
          </cell>
          <cell r="AD131">
            <v>23271800.23</v>
          </cell>
          <cell r="AE131">
            <v>0</v>
          </cell>
          <cell r="AF131">
            <v>0</v>
          </cell>
          <cell r="AG131">
            <v>23271800.23</v>
          </cell>
          <cell r="AH131">
            <v>28382466.530000001</v>
          </cell>
          <cell r="AI131">
            <v>0</v>
          </cell>
          <cell r="AJ131">
            <v>0</v>
          </cell>
          <cell r="AK131">
            <v>28382466.530000001</v>
          </cell>
        </row>
        <row r="132">
          <cell r="H132">
            <v>35104</v>
          </cell>
          <cell r="I132" t="str">
            <v>Запчасти</v>
          </cell>
          <cell r="J132">
            <v>5338942.91</v>
          </cell>
          <cell r="K132">
            <v>0</v>
          </cell>
          <cell r="L132">
            <v>0</v>
          </cell>
          <cell r="M132">
            <v>5338942.91</v>
          </cell>
          <cell r="N132">
            <v>15877958.17</v>
          </cell>
          <cell r="O132">
            <v>0</v>
          </cell>
          <cell r="P132">
            <v>0</v>
          </cell>
          <cell r="Q132">
            <v>15877958.17</v>
          </cell>
          <cell r="R132">
            <v>20722318.039999999</v>
          </cell>
          <cell r="S132">
            <v>0</v>
          </cell>
          <cell r="T132">
            <v>0</v>
          </cell>
          <cell r="U132">
            <v>20722318.039999999</v>
          </cell>
          <cell r="V132">
            <v>156591390.94</v>
          </cell>
          <cell r="W132">
            <v>0</v>
          </cell>
          <cell r="X132">
            <v>0</v>
          </cell>
          <cell r="Y132">
            <v>156591390.94</v>
          </cell>
          <cell r="Z132">
            <v>118246100.8</v>
          </cell>
          <cell r="AA132">
            <v>0</v>
          </cell>
          <cell r="AB132">
            <v>0</v>
          </cell>
          <cell r="AC132">
            <v>118246100.8</v>
          </cell>
          <cell r="AD132">
            <v>106513979.37</v>
          </cell>
          <cell r="AE132">
            <v>0</v>
          </cell>
          <cell r="AF132">
            <v>0</v>
          </cell>
          <cell r="AG132">
            <v>106513979.37</v>
          </cell>
          <cell r="AH132">
            <v>454628082.01999998</v>
          </cell>
          <cell r="AI132">
            <v>0</v>
          </cell>
          <cell r="AJ132">
            <v>0</v>
          </cell>
          <cell r="AK132">
            <v>454628082.01999998</v>
          </cell>
        </row>
        <row r="133">
          <cell r="H133">
            <v>35105</v>
          </cell>
          <cell r="I133" t="str">
            <v>Прочие</v>
          </cell>
          <cell r="J133">
            <v>40245709.460000001</v>
          </cell>
          <cell r="K133">
            <v>0</v>
          </cell>
          <cell r="L133">
            <v>0</v>
          </cell>
          <cell r="M133">
            <v>40245709.460000001</v>
          </cell>
          <cell r="N133">
            <v>23295043.530000001</v>
          </cell>
          <cell r="O133">
            <v>0</v>
          </cell>
          <cell r="P133">
            <v>0</v>
          </cell>
          <cell r="Q133">
            <v>23295043.530000001</v>
          </cell>
          <cell r="R133">
            <v>6398213.8200000003</v>
          </cell>
          <cell r="S133">
            <v>0</v>
          </cell>
          <cell r="T133">
            <v>0</v>
          </cell>
          <cell r="U133">
            <v>6398213.8200000003</v>
          </cell>
          <cell r="V133">
            <v>4915197.9400000004</v>
          </cell>
          <cell r="W133">
            <v>0</v>
          </cell>
          <cell r="X133">
            <v>0</v>
          </cell>
          <cell r="Y133">
            <v>4915197.9400000004</v>
          </cell>
          <cell r="Z133">
            <v>2996577.98</v>
          </cell>
          <cell r="AA133">
            <v>0</v>
          </cell>
          <cell r="AB133">
            <v>0</v>
          </cell>
          <cell r="AC133">
            <v>2996577.98</v>
          </cell>
          <cell r="AD133">
            <v>32760</v>
          </cell>
          <cell r="AE133">
            <v>0</v>
          </cell>
          <cell r="AF133">
            <v>0</v>
          </cell>
          <cell r="AG133">
            <v>32760</v>
          </cell>
          <cell r="AH133">
            <v>32760</v>
          </cell>
          <cell r="AI133">
            <v>0</v>
          </cell>
          <cell r="AJ133">
            <v>0</v>
          </cell>
          <cell r="AK133">
            <v>32760</v>
          </cell>
        </row>
        <row r="134">
          <cell r="H134">
            <v>35106</v>
          </cell>
          <cell r="I134" t="str">
            <v>Мазут</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row>
        <row r="135">
          <cell r="H135">
            <v>35107</v>
          </cell>
          <cell r="I135" t="str">
            <v>Предоплаченные банковские комиссий</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50000000</v>
          </cell>
          <cell r="AF135">
            <v>1232876.7123287669</v>
          </cell>
          <cell r="AG135">
            <v>48767123.287671231</v>
          </cell>
          <cell r="AH135">
            <v>0</v>
          </cell>
          <cell r="AI135">
            <v>0</v>
          </cell>
          <cell r="AJ135">
            <v>24794520.547945201</v>
          </cell>
          <cell r="AK135">
            <v>23972602.739726029</v>
          </cell>
        </row>
        <row r="136">
          <cell r="H136">
            <v>35203</v>
          </cell>
          <cell r="I136" t="str">
            <v>ЗАО Майкубен-Вест</v>
          </cell>
          <cell r="J136">
            <v>0</v>
          </cell>
          <cell r="K136">
            <v>0</v>
          </cell>
          <cell r="L136">
            <v>0</v>
          </cell>
          <cell r="M136">
            <v>0</v>
          </cell>
          <cell r="N136">
            <v>0</v>
          </cell>
          <cell r="O136">
            <v>0</v>
          </cell>
          <cell r="P136">
            <v>0</v>
          </cell>
          <cell r="Q136">
            <v>0</v>
          </cell>
          <cell r="R136">
            <v>2013122.88</v>
          </cell>
          <cell r="S136">
            <v>0</v>
          </cell>
          <cell r="T136">
            <v>0</v>
          </cell>
          <cell r="U136">
            <v>2013122.88</v>
          </cell>
          <cell r="V136">
            <v>98722499.269999996</v>
          </cell>
          <cell r="W136">
            <v>0</v>
          </cell>
          <cell r="X136">
            <v>0</v>
          </cell>
          <cell r="Y136">
            <v>98722499.269999996</v>
          </cell>
          <cell r="Z136">
            <v>0</v>
          </cell>
          <cell r="AA136">
            <v>0</v>
          </cell>
          <cell r="AB136">
            <v>0</v>
          </cell>
          <cell r="AC136">
            <v>0</v>
          </cell>
          <cell r="AD136">
            <v>0</v>
          </cell>
          <cell r="AE136">
            <v>0</v>
          </cell>
          <cell r="AF136">
            <v>0</v>
          </cell>
          <cell r="AG136">
            <v>0</v>
          </cell>
          <cell r="AH136">
            <v>0</v>
          </cell>
          <cell r="AI136">
            <v>0</v>
          </cell>
          <cell r="AJ136">
            <v>0</v>
          </cell>
          <cell r="AK136">
            <v>0</v>
          </cell>
        </row>
        <row r="137">
          <cell r="H137">
            <v>35204</v>
          </cell>
          <cell r="I137" t="str">
            <v>Прочие</v>
          </cell>
          <cell r="J137">
            <v>107077024.56999999</v>
          </cell>
          <cell r="K137">
            <v>0</v>
          </cell>
          <cell r="L137">
            <v>0</v>
          </cell>
          <cell r="M137">
            <v>107077024.56999999</v>
          </cell>
          <cell r="N137">
            <v>180530465.06</v>
          </cell>
          <cell r="O137">
            <v>0</v>
          </cell>
          <cell r="P137">
            <v>0</v>
          </cell>
          <cell r="Q137">
            <v>180530465.06</v>
          </cell>
          <cell r="R137">
            <v>56006943.460000001</v>
          </cell>
          <cell r="S137">
            <v>0</v>
          </cell>
          <cell r="T137">
            <v>0</v>
          </cell>
          <cell r="U137">
            <v>56006943.460000001</v>
          </cell>
          <cell r="V137">
            <v>64550771.490000002</v>
          </cell>
          <cell r="W137">
            <v>0</v>
          </cell>
          <cell r="X137">
            <v>0</v>
          </cell>
          <cell r="Y137">
            <v>64550771.490000002</v>
          </cell>
          <cell r="Z137">
            <v>95048537.030000001</v>
          </cell>
          <cell r="AA137">
            <v>0</v>
          </cell>
          <cell r="AB137">
            <v>0</v>
          </cell>
          <cell r="AC137">
            <v>95048537.030000001</v>
          </cell>
          <cell r="AD137">
            <v>110419240.05</v>
          </cell>
          <cell r="AE137">
            <v>0</v>
          </cell>
          <cell r="AF137">
            <v>36223000</v>
          </cell>
          <cell r="AG137">
            <v>74196240.049999997</v>
          </cell>
          <cell r="AH137">
            <v>256015359.53</v>
          </cell>
          <cell r="AI137">
            <v>0</v>
          </cell>
          <cell r="AJ137">
            <v>0</v>
          </cell>
          <cell r="AK137">
            <v>219792359.53</v>
          </cell>
        </row>
        <row r="138">
          <cell r="H138" t="str">
            <v>43101A</v>
          </cell>
          <cell r="I138" t="str">
            <v>в дол АМРО</v>
          </cell>
          <cell r="J138">
            <v>3448.59</v>
          </cell>
          <cell r="K138">
            <v>0</v>
          </cell>
          <cell r="L138">
            <v>0</v>
          </cell>
          <cell r="M138">
            <v>3448.59</v>
          </cell>
          <cell r="N138">
            <v>9767.2900000000009</v>
          </cell>
          <cell r="O138">
            <v>0</v>
          </cell>
          <cell r="P138">
            <v>0</v>
          </cell>
          <cell r="Q138">
            <v>9767.2900000000009</v>
          </cell>
          <cell r="R138">
            <v>8426.77</v>
          </cell>
          <cell r="S138">
            <v>0</v>
          </cell>
          <cell r="T138">
            <v>0</v>
          </cell>
          <cell r="U138">
            <v>8426.77</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row>
        <row r="139">
          <cell r="H139" t="str">
            <v>43101T</v>
          </cell>
          <cell r="I139" t="str">
            <v>Долларовый счёт Туран</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578627992.79999995</v>
          </cell>
          <cell r="AI139">
            <v>0</v>
          </cell>
          <cell r="AJ139">
            <v>0</v>
          </cell>
          <cell r="AK139">
            <v>578627992.79999995</v>
          </cell>
        </row>
        <row r="140">
          <cell r="H140" t="str">
            <v>43102A</v>
          </cell>
          <cell r="I140" t="str">
            <v>Вал. счёт в руб  ABN AMRO</v>
          </cell>
          <cell r="J140">
            <v>4790.88</v>
          </cell>
          <cell r="K140">
            <v>0</v>
          </cell>
          <cell r="L140">
            <v>0</v>
          </cell>
          <cell r="M140">
            <v>4790.88</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row>
        <row r="141">
          <cell r="H141" t="str">
            <v>43101S</v>
          </cell>
          <cell r="I141" t="str">
            <v>Валютный счет долл-Сити</v>
          </cell>
          <cell r="J141">
            <v>0</v>
          </cell>
          <cell r="K141">
            <v>0</v>
          </cell>
          <cell r="L141">
            <v>0</v>
          </cell>
          <cell r="M141">
            <v>0</v>
          </cell>
          <cell r="N141">
            <v>899.37</v>
          </cell>
          <cell r="O141">
            <v>0</v>
          </cell>
          <cell r="P141">
            <v>0</v>
          </cell>
          <cell r="Q141">
            <v>899.37</v>
          </cell>
          <cell r="R141">
            <v>26037.48</v>
          </cell>
          <cell r="S141">
            <v>0</v>
          </cell>
          <cell r="T141">
            <v>0</v>
          </cell>
          <cell r="U141">
            <v>26037.48</v>
          </cell>
          <cell r="V141">
            <v>7654.4</v>
          </cell>
          <cell r="W141">
            <v>0</v>
          </cell>
          <cell r="X141">
            <v>0</v>
          </cell>
          <cell r="Y141">
            <v>7654.4</v>
          </cell>
          <cell r="Z141">
            <v>0</v>
          </cell>
          <cell r="AA141">
            <v>0</v>
          </cell>
          <cell r="AB141">
            <v>0</v>
          </cell>
          <cell r="AC141">
            <v>0</v>
          </cell>
          <cell r="AD141">
            <v>0</v>
          </cell>
          <cell r="AE141">
            <v>0</v>
          </cell>
          <cell r="AF141">
            <v>0</v>
          </cell>
          <cell r="AG141">
            <v>0</v>
          </cell>
          <cell r="AH141">
            <v>1174996371</v>
          </cell>
          <cell r="AI141">
            <v>0</v>
          </cell>
          <cell r="AJ141">
            <v>0</v>
          </cell>
          <cell r="AK141">
            <v>1174996371</v>
          </cell>
        </row>
        <row r="142">
          <cell r="H142" t="str">
            <v>43102S</v>
          </cell>
          <cell r="I142" t="str">
            <v>Валютный счет руб-Сити</v>
          </cell>
          <cell r="J142">
            <v>1968505.82</v>
          </cell>
          <cell r="K142">
            <v>0</v>
          </cell>
          <cell r="L142">
            <v>0</v>
          </cell>
          <cell r="M142">
            <v>1968505.82</v>
          </cell>
          <cell r="N142">
            <v>485267.41</v>
          </cell>
          <cell r="O142">
            <v>0</v>
          </cell>
          <cell r="P142">
            <v>0</v>
          </cell>
          <cell r="Q142">
            <v>485267.41</v>
          </cell>
          <cell r="R142">
            <v>11048721.6</v>
          </cell>
          <cell r="S142">
            <v>0</v>
          </cell>
          <cell r="T142">
            <v>0</v>
          </cell>
          <cell r="U142">
            <v>11048721.6</v>
          </cell>
          <cell r="V142">
            <v>14156586.859999999</v>
          </cell>
          <cell r="W142">
            <v>0</v>
          </cell>
          <cell r="X142">
            <v>0</v>
          </cell>
          <cell r="Y142">
            <v>14156586.859999999</v>
          </cell>
          <cell r="Z142">
            <v>1547569.76</v>
          </cell>
          <cell r="AA142">
            <v>0</v>
          </cell>
          <cell r="AB142">
            <v>0</v>
          </cell>
          <cell r="AC142">
            <v>1547569.76</v>
          </cell>
          <cell r="AD142">
            <v>28595003.460000001</v>
          </cell>
          <cell r="AE142">
            <v>0</v>
          </cell>
          <cell r="AF142">
            <v>0</v>
          </cell>
          <cell r="AG142">
            <v>28595003.460000001</v>
          </cell>
          <cell r="AH142">
            <v>0</v>
          </cell>
          <cell r="AI142">
            <v>0</v>
          </cell>
          <cell r="AJ142">
            <v>0</v>
          </cell>
          <cell r="AK142">
            <v>0</v>
          </cell>
        </row>
        <row r="143">
          <cell r="H143" t="str">
            <v>43105S</v>
          </cell>
          <cell r="I143" t="str">
            <v>Валют.счет.фунты-Сити</v>
          </cell>
          <cell r="J143">
            <v>128.66999999999999</v>
          </cell>
          <cell r="K143">
            <v>0</v>
          </cell>
          <cell r="L143">
            <v>0</v>
          </cell>
          <cell r="M143">
            <v>128.66999999999999</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row>
        <row r="144">
          <cell r="H144">
            <v>43107</v>
          </cell>
          <cell r="I144" t="str">
            <v>Деп счет Гарантия -взнос $</v>
          </cell>
          <cell r="J144">
            <v>1404219.8</v>
          </cell>
          <cell r="K144">
            <v>0</v>
          </cell>
          <cell r="L144">
            <v>0</v>
          </cell>
          <cell r="M144">
            <v>1404219.8</v>
          </cell>
          <cell r="N144">
            <v>1457041.65</v>
          </cell>
          <cell r="O144">
            <v>0</v>
          </cell>
          <cell r="P144">
            <v>0</v>
          </cell>
          <cell r="Q144">
            <v>1457041.65</v>
          </cell>
          <cell r="R144">
            <v>57688</v>
          </cell>
          <cell r="S144">
            <v>0</v>
          </cell>
          <cell r="T144">
            <v>0</v>
          </cell>
          <cell r="U144">
            <v>57688</v>
          </cell>
          <cell r="V144">
            <v>26000</v>
          </cell>
          <cell r="W144">
            <v>0</v>
          </cell>
          <cell r="X144">
            <v>0</v>
          </cell>
          <cell r="Y144">
            <v>26000</v>
          </cell>
          <cell r="Z144">
            <v>26498</v>
          </cell>
          <cell r="AA144">
            <v>0</v>
          </cell>
          <cell r="AB144">
            <v>0</v>
          </cell>
          <cell r="AC144">
            <v>26498</v>
          </cell>
          <cell r="AD144">
            <v>26754</v>
          </cell>
          <cell r="AE144">
            <v>0</v>
          </cell>
          <cell r="AF144">
            <v>0</v>
          </cell>
          <cell r="AG144">
            <v>26754</v>
          </cell>
          <cell r="AH144">
            <v>23738</v>
          </cell>
          <cell r="AI144">
            <v>0</v>
          </cell>
          <cell r="AJ144">
            <v>0</v>
          </cell>
          <cell r="AK144">
            <v>23738</v>
          </cell>
        </row>
        <row r="145">
          <cell r="H145">
            <v>43108</v>
          </cell>
          <cell r="I145" t="str">
            <v>Деп.счет-Залоговый взнос$</v>
          </cell>
          <cell r="J145">
            <v>0</v>
          </cell>
          <cell r="K145">
            <v>0</v>
          </cell>
          <cell r="L145">
            <v>0</v>
          </cell>
          <cell r="M145">
            <v>0</v>
          </cell>
          <cell r="N145">
            <v>0</v>
          </cell>
          <cell r="O145">
            <v>0</v>
          </cell>
          <cell r="P145">
            <v>0</v>
          </cell>
          <cell r="Q145">
            <v>0</v>
          </cell>
          <cell r="R145">
            <v>482511.3</v>
          </cell>
          <cell r="S145">
            <v>0</v>
          </cell>
          <cell r="T145">
            <v>0</v>
          </cell>
          <cell r="U145">
            <v>482511.3</v>
          </cell>
          <cell r="V145">
            <v>326094.68</v>
          </cell>
          <cell r="W145">
            <v>0</v>
          </cell>
          <cell r="X145">
            <v>0</v>
          </cell>
          <cell r="Y145">
            <v>326094.68</v>
          </cell>
          <cell r="Z145">
            <v>325394.68</v>
          </cell>
          <cell r="AA145">
            <v>0</v>
          </cell>
          <cell r="AB145">
            <v>0</v>
          </cell>
          <cell r="AC145">
            <v>325394.68</v>
          </cell>
          <cell r="AD145">
            <v>0</v>
          </cell>
          <cell r="AE145">
            <v>0</v>
          </cell>
          <cell r="AF145">
            <v>0</v>
          </cell>
          <cell r="AG145">
            <v>0</v>
          </cell>
          <cell r="AH145">
            <v>0</v>
          </cell>
          <cell r="AI145">
            <v>0</v>
          </cell>
          <cell r="AJ145">
            <v>0</v>
          </cell>
          <cell r="AK145">
            <v>0</v>
          </cell>
        </row>
        <row r="146">
          <cell r="H146">
            <v>43113</v>
          </cell>
          <cell r="I146" t="str">
            <v>Залоговый депозит на иностранцев</v>
          </cell>
          <cell r="J146">
            <v>14581055.52</v>
          </cell>
          <cell r="K146">
            <v>0</v>
          </cell>
          <cell r="L146">
            <v>0</v>
          </cell>
          <cell r="M146">
            <v>14581055.52</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243500</v>
          </cell>
          <cell r="AE146">
            <v>0</v>
          </cell>
          <cell r="AF146">
            <v>0</v>
          </cell>
          <cell r="AG146">
            <v>243500</v>
          </cell>
          <cell r="AH146">
            <v>243500</v>
          </cell>
          <cell r="AI146">
            <v>0</v>
          </cell>
          <cell r="AJ146">
            <v>0</v>
          </cell>
          <cell r="AK146">
            <v>243500</v>
          </cell>
        </row>
        <row r="147">
          <cell r="H147">
            <v>43112</v>
          </cell>
          <cell r="I147" t="str">
            <v>Счет по гарантиям</v>
          </cell>
          <cell r="J147">
            <v>15500000</v>
          </cell>
          <cell r="K147">
            <v>0</v>
          </cell>
          <cell r="L147">
            <v>0</v>
          </cell>
          <cell r="M147">
            <v>15500000</v>
          </cell>
          <cell r="N147">
            <v>0</v>
          </cell>
          <cell r="O147">
            <v>0</v>
          </cell>
          <cell r="P147">
            <v>0</v>
          </cell>
          <cell r="Q147">
            <v>0</v>
          </cell>
          <cell r="R147">
            <v>1991952</v>
          </cell>
          <cell r="S147">
            <v>0</v>
          </cell>
          <cell r="T147">
            <v>0</v>
          </cell>
          <cell r="U147">
            <v>1991952</v>
          </cell>
          <cell r="V147">
            <v>47785300</v>
          </cell>
          <cell r="W147">
            <v>0</v>
          </cell>
          <cell r="X147">
            <v>0</v>
          </cell>
          <cell r="Y147">
            <v>47785300</v>
          </cell>
          <cell r="Z147">
            <v>17871000</v>
          </cell>
          <cell r="AA147">
            <v>0</v>
          </cell>
          <cell r="AB147">
            <v>0</v>
          </cell>
          <cell r="AC147">
            <v>17871000</v>
          </cell>
          <cell r="AD147">
            <v>16150000</v>
          </cell>
          <cell r="AE147">
            <v>0</v>
          </cell>
          <cell r="AF147">
            <v>0</v>
          </cell>
          <cell r="AG147">
            <v>16150000</v>
          </cell>
          <cell r="AH147">
            <v>0</v>
          </cell>
          <cell r="AI147">
            <v>0</v>
          </cell>
          <cell r="AJ147">
            <v>0</v>
          </cell>
          <cell r="AK147">
            <v>0</v>
          </cell>
        </row>
        <row r="148">
          <cell r="H148" t="str">
            <v>441TAI</v>
          </cell>
          <cell r="I148" t="str">
            <v>Тенговый ТАИБ</v>
          </cell>
          <cell r="J148">
            <v>15548.6</v>
          </cell>
          <cell r="K148">
            <v>0</v>
          </cell>
          <cell r="L148">
            <v>0</v>
          </cell>
          <cell r="M148">
            <v>15548.6</v>
          </cell>
          <cell r="N148">
            <v>1026594.67</v>
          </cell>
          <cell r="O148">
            <v>0</v>
          </cell>
          <cell r="P148">
            <v>0</v>
          </cell>
          <cell r="Q148">
            <v>1026594.67</v>
          </cell>
          <cell r="R148">
            <v>2199118.08</v>
          </cell>
          <cell r="S148">
            <v>0</v>
          </cell>
          <cell r="T148">
            <v>0</v>
          </cell>
          <cell r="U148">
            <v>2199118.08</v>
          </cell>
          <cell r="V148">
            <v>3761756.15</v>
          </cell>
          <cell r="W148">
            <v>0</v>
          </cell>
          <cell r="X148">
            <v>0</v>
          </cell>
          <cell r="Y148">
            <v>3761756.15</v>
          </cell>
          <cell r="Z148">
            <v>239134.44</v>
          </cell>
          <cell r="AA148">
            <v>0</v>
          </cell>
          <cell r="AB148">
            <v>0</v>
          </cell>
          <cell r="AC148">
            <v>239134.44</v>
          </cell>
          <cell r="AD148">
            <v>6382493.29</v>
          </cell>
          <cell r="AE148">
            <v>0</v>
          </cell>
          <cell r="AF148">
            <v>0</v>
          </cell>
          <cell r="AG148">
            <v>6382493.29</v>
          </cell>
          <cell r="AH148">
            <v>0</v>
          </cell>
          <cell r="AI148">
            <v>0</v>
          </cell>
          <cell r="AJ148">
            <v>0</v>
          </cell>
          <cell r="AK148">
            <v>0</v>
          </cell>
        </row>
        <row r="149">
          <cell r="H149" t="str">
            <v>441A</v>
          </cell>
          <cell r="I149" t="str">
            <v>Нал расчёт с АБН АМРО</v>
          </cell>
          <cell r="J149">
            <v>612487.53</v>
          </cell>
          <cell r="K149">
            <v>0</v>
          </cell>
          <cell r="L149">
            <v>0</v>
          </cell>
          <cell r="M149">
            <v>612487.53</v>
          </cell>
          <cell r="N149">
            <v>589998.21</v>
          </cell>
          <cell r="O149">
            <v>0</v>
          </cell>
          <cell r="P149">
            <v>0</v>
          </cell>
          <cell r="Q149">
            <v>589998.21</v>
          </cell>
          <cell r="R149">
            <v>583960.99</v>
          </cell>
          <cell r="S149">
            <v>0</v>
          </cell>
          <cell r="T149">
            <v>0</v>
          </cell>
          <cell r="U149">
            <v>583960.99</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row>
        <row r="150">
          <cell r="H150" t="str">
            <v>441АЛ</v>
          </cell>
          <cell r="I150" t="str">
            <v>Наличность на р/счете Альянс</v>
          </cell>
          <cell r="J150">
            <v>0</v>
          </cell>
          <cell r="K150">
            <v>0</v>
          </cell>
          <cell r="L150">
            <v>0</v>
          </cell>
          <cell r="M150">
            <v>0</v>
          </cell>
          <cell r="N150">
            <v>0</v>
          </cell>
          <cell r="O150">
            <v>0</v>
          </cell>
          <cell r="P150">
            <v>0</v>
          </cell>
          <cell r="Q150">
            <v>0</v>
          </cell>
          <cell r="R150">
            <v>0</v>
          </cell>
          <cell r="S150">
            <v>0</v>
          </cell>
          <cell r="T150">
            <v>0</v>
          </cell>
          <cell r="U150">
            <v>0</v>
          </cell>
          <cell r="V150">
            <v>4360</v>
          </cell>
          <cell r="W150">
            <v>0</v>
          </cell>
          <cell r="X150">
            <v>0</v>
          </cell>
          <cell r="Y150">
            <v>4360</v>
          </cell>
          <cell r="Z150">
            <v>40083</v>
          </cell>
          <cell r="AA150">
            <v>0</v>
          </cell>
          <cell r="AB150">
            <v>0</v>
          </cell>
          <cell r="AC150">
            <v>40083</v>
          </cell>
          <cell r="AD150">
            <v>14871.23</v>
          </cell>
          <cell r="AE150">
            <v>0</v>
          </cell>
          <cell r="AF150">
            <v>0</v>
          </cell>
          <cell r="AG150">
            <v>14871.23</v>
          </cell>
          <cell r="AH150">
            <v>12376389</v>
          </cell>
          <cell r="AI150">
            <v>0</v>
          </cell>
          <cell r="AJ150">
            <v>0</v>
          </cell>
          <cell r="AK150">
            <v>12376389</v>
          </cell>
        </row>
        <row r="151">
          <cell r="H151" t="str">
            <v>441К</v>
          </cell>
          <cell r="I151" t="str">
            <v>Наличность на р/счете Казкомерц</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313157.34000000003</v>
          </cell>
          <cell r="AI151">
            <v>0</v>
          </cell>
          <cell r="AJ151">
            <v>0</v>
          </cell>
          <cell r="AK151">
            <v>313157.34000000003</v>
          </cell>
        </row>
        <row r="152">
          <cell r="H152" t="str">
            <v>441Н</v>
          </cell>
          <cell r="I152" t="str">
            <v>Расч счет Народный Банк</v>
          </cell>
          <cell r="J152">
            <v>808.75</v>
          </cell>
          <cell r="K152">
            <v>0</v>
          </cell>
          <cell r="L152">
            <v>0</v>
          </cell>
          <cell r="M152">
            <v>808.75</v>
          </cell>
          <cell r="N152">
            <v>506.75</v>
          </cell>
          <cell r="O152">
            <v>0</v>
          </cell>
          <cell r="P152">
            <v>0</v>
          </cell>
          <cell r="Q152">
            <v>506.75</v>
          </cell>
          <cell r="R152">
            <v>506.75</v>
          </cell>
          <cell r="S152">
            <v>0</v>
          </cell>
          <cell r="T152">
            <v>0</v>
          </cell>
          <cell r="U152">
            <v>506.75</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row>
        <row r="153">
          <cell r="H153" t="str">
            <v>441с</v>
          </cell>
          <cell r="I153" t="str">
            <v>Наличность на р/счете Сити</v>
          </cell>
          <cell r="J153">
            <v>0</v>
          </cell>
          <cell r="K153">
            <v>0</v>
          </cell>
          <cell r="L153">
            <v>0</v>
          </cell>
          <cell r="M153">
            <v>0</v>
          </cell>
          <cell r="N153">
            <v>0</v>
          </cell>
          <cell r="O153">
            <v>0</v>
          </cell>
          <cell r="P153">
            <v>0</v>
          </cell>
          <cell r="Q153">
            <v>0</v>
          </cell>
          <cell r="R153">
            <v>0</v>
          </cell>
          <cell r="S153">
            <v>0</v>
          </cell>
          <cell r="T153">
            <v>0</v>
          </cell>
          <cell r="U153">
            <v>0</v>
          </cell>
          <cell r="V153">
            <v>313340171.23000002</v>
          </cell>
          <cell r="W153">
            <v>0</v>
          </cell>
          <cell r="X153">
            <v>0</v>
          </cell>
          <cell r="Y153">
            <v>313340171.23000002</v>
          </cell>
          <cell r="Z153">
            <v>16752828.380000001</v>
          </cell>
          <cell r="AA153">
            <v>0</v>
          </cell>
          <cell r="AB153">
            <v>0</v>
          </cell>
          <cell r="AC153">
            <v>16752828.380000001</v>
          </cell>
          <cell r="AD153">
            <v>781884828.99000001</v>
          </cell>
          <cell r="AE153">
            <v>0</v>
          </cell>
          <cell r="AF153">
            <v>0</v>
          </cell>
          <cell r="AG153">
            <v>781884828.99000001</v>
          </cell>
          <cell r="AH153">
            <v>27817494.699999999</v>
          </cell>
          <cell r="AI153">
            <v>0</v>
          </cell>
          <cell r="AJ153">
            <v>0</v>
          </cell>
          <cell r="AK153">
            <v>27817494.699999999</v>
          </cell>
        </row>
        <row r="154">
          <cell r="H154" t="str">
            <v>441т</v>
          </cell>
          <cell r="I154" t="str">
            <v>Наличность на р/счете Туран</v>
          </cell>
          <cell r="J154">
            <v>219757.35</v>
          </cell>
          <cell r="K154">
            <v>0</v>
          </cell>
          <cell r="L154">
            <v>0</v>
          </cell>
          <cell r="M154">
            <v>219757.35</v>
          </cell>
          <cell r="N154">
            <v>23245971.239999998</v>
          </cell>
          <cell r="O154">
            <v>0</v>
          </cell>
          <cell r="P154">
            <v>0</v>
          </cell>
          <cell r="Q154">
            <v>23245971.239999998</v>
          </cell>
          <cell r="R154">
            <v>7071467.8499999996</v>
          </cell>
          <cell r="S154">
            <v>0</v>
          </cell>
          <cell r="T154">
            <v>0</v>
          </cell>
          <cell r="U154">
            <v>7071467.8499999996</v>
          </cell>
          <cell r="V154">
            <v>25297576.34</v>
          </cell>
          <cell r="W154">
            <v>0</v>
          </cell>
          <cell r="X154">
            <v>0</v>
          </cell>
          <cell r="Y154">
            <v>25297576.34</v>
          </cell>
          <cell r="Z154">
            <v>9187415.0800000001</v>
          </cell>
          <cell r="AA154">
            <v>0</v>
          </cell>
          <cell r="AB154">
            <v>0</v>
          </cell>
          <cell r="AC154">
            <v>9187415.0800000001</v>
          </cell>
          <cell r="AD154">
            <v>66518825.43</v>
          </cell>
          <cell r="AE154">
            <v>0</v>
          </cell>
          <cell r="AF154">
            <v>0</v>
          </cell>
          <cell r="AG154">
            <v>66518825.43</v>
          </cell>
          <cell r="AH154">
            <v>25062400.82</v>
          </cell>
          <cell r="AI154">
            <v>0</v>
          </cell>
          <cell r="AJ154">
            <v>0</v>
          </cell>
          <cell r="AK154">
            <v>25062400.82</v>
          </cell>
        </row>
        <row r="155">
          <cell r="H155" t="str">
            <v>441Т_К</v>
          </cell>
          <cell r="I155" t="str">
            <v>Счет для покупки ээ Корем</v>
          </cell>
          <cell r="J155">
            <v>0</v>
          </cell>
          <cell r="K155">
            <v>0</v>
          </cell>
          <cell r="L155">
            <v>0</v>
          </cell>
          <cell r="M155">
            <v>0</v>
          </cell>
          <cell r="N155">
            <v>600000</v>
          </cell>
          <cell r="O155">
            <v>0</v>
          </cell>
          <cell r="P155">
            <v>0</v>
          </cell>
          <cell r="Q155">
            <v>600000</v>
          </cell>
          <cell r="R155">
            <v>653650</v>
          </cell>
          <cell r="S155">
            <v>0</v>
          </cell>
          <cell r="T155">
            <v>0</v>
          </cell>
          <cell r="U155">
            <v>653650</v>
          </cell>
          <cell r="V155">
            <v>653650</v>
          </cell>
          <cell r="W155">
            <v>0</v>
          </cell>
          <cell r="X155">
            <v>0</v>
          </cell>
          <cell r="Y155">
            <v>653650</v>
          </cell>
          <cell r="Z155">
            <v>653650</v>
          </cell>
          <cell r="AA155">
            <v>0</v>
          </cell>
          <cell r="AB155">
            <v>0</v>
          </cell>
          <cell r="AC155">
            <v>653650</v>
          </cell>
          <cell r="AD155">
            <v>647800</v>
          </cell>
          <cell r="AE155">
            <v>0</v>
          </cell>
          <cell r="AF155">
            <v>0</v>
          </cell>
          <cell r="AG155">
            <v>647800</v>
          </cell>
          <cell r="AH155">
            <v>647800</v>
          </cell>
          <cell r="AI155">
            <v>0</v>
          </cell>
          <cell r="AJ155">
            <v>0</v>
          </cell>
          <cell r="AK155">
            <v>647800</v>
          </cell>
        </row>
        <row r="156">
          <cell r="H156">
            <v>451</v>
          </cell>
          <cell r="I156" t="str">
            <v>Касса</v>
          </cell>
          <cell r="J156">
            <v>2861465.54</v>
          </cell>
          <cell r="K156">
            <v>0</v>
          </cell>
          <cell r="L156">
            <v>0</v>
          </cell>
          <cell r="M156">
            <v>2861465.54</v>
          </cell>
          <cell r="N156">
            <v>2202218.39</v>
          </cell>
          <cell r="O156">
            <v>0</v>
          </cell>
          <cell r="P156">
            <v>0</v>
          </cell>
          <cell r="Q156">
            <v>2202218.39</v>
          </cell>
          <cell r="R156">
            <v>3912664.56</v>
          </cell>
          <cell r="S156">
            <v>0</v>
          </cell>
          <cell r="T156">
            <v>0</v>
          </cell>
          <cell r="U156">
            <v>3912664.56</v>
          </cell>
          <cell r="V156">
            <v>2289969.29</v>
          </cell>
          <cell r="W156">
            <v>0</v>
          </cell>
          <cell r="X156">
            <v>0</v>
          </cell>
          <cell r="Y156">
            <v>2289969.29</v>
          </cell>
          <cell r="Z156">
            <v>372333.29</v>
          </cell>
          <cell r="AA156">
            <v>0</v>
          </cell>
          <cell r="AB156">
            <v>0</v>
          </cell>
          <cell r="AC156">
            <v>372333.29</v>
          </cell>
          <cell r="AD156">
            <v>6653984.3700000001</v>
          </cell>
          <cell r="AE156">
            <v>0</v>
          </cell>
          <cell r="AF156">
            <v>0</v>
          </cell>
          <cell r="AG156">
            <v>6653984.3700000001</v>
          </cell>
          <cell r="AH156">
            <v>864457.17</v>
          </cell>
          <cell r="AI156">
            <v>0</v>
          </cell>
          <cell r="AJ156">
            <v>0</v>
          </cell>
          <cell r="AK156">
            <v>864457.17</v>
          </cell>
        </row>
        <row r="157">
          <cell r="H157">
            <v>503</v>
          </cell>
          <cell r="I157" t="str">
            <v>Уставный фонд</v>
          </cell>
          <cell r="J157">
            <v>-100000000</v>
          </cell>
          <cell r="K157">
            <v>0</v>
          </cell>
          <cell r="L157">
            <v>0</v>
          </cell>
          <cell r="M157">
            <v>-100000000</v>
          </cell>
          <cell r="N157">
            <v>-100000000</v>
          </cell>
          <cell r="O157">
            <v>0</v>
          </cell>
          <cell r="P157">
            <v>0</v>
          </cell>
          <cell r="Q157">
            <v>-100000000</v>
          </cell>
          <cell r="R157">
            <v>-100000000</v>
          </cell>
          <cell r="S157">
            <v>0</v>
          </cell>
          <cell r="T157">
            <v>0</v>
          </cell>
          <cell r="U157">
            <v>-100000000</v>
          </cell>
          <cell r="V157">
            <v>-100000000</v>
          </cell>
          <cell r="W157">
            <v>0</v>
          </cell>
          <cell r="X157">
            <v>0</v>
          </cell>
          <cell r="Y157">
            <v>-100000000</v>
          </cell>
          <cell r="Z157">
            <v>-100000000</v>
          </cell>
          <cell r="AA157">
            <v>0</v>
          </cell>
          <cell r="AB157">
            <v>0</v>
          </cell>
          <cell r="AC157">
            <v>-100000000</v>
          </cell>
          <cell r="AD157">
            <v>-100000000</v>
          </cell>
          <cell r="AE157">
            <v>0</v>
          </cell>
          <cell r="AF157">
            <v>0</v>
          </cell>
          <cell r="AG157">
            <v>-100000000</v>
          </cell>
          <cell r="AH157">
            <v>-100000000</v>
          </cell>
          <cell r="AI157">
            <v>0</v>
          </cell>
          <cell r="AJ157">
            <v>0</v>
          </cell>
          <cell r="AK157">
            <v>-100000000</v>
          </cell>
        </row>
        <row r="158">
          <cell r="H158">
            <v>54101</v>
          </cell>
          <cell r="I158" t="str">
            <v>Производственные здания</v>
          </cell>
          <cell r="J158">
            <v>-1326290.67</v>
          </cell>
          <cell r="K158">
            <v>1326291</v>
          </cell>
          <cell r="L158">
            <v>0</v>
          </cell>
          <cell r="M158">
            <v>0.33000000007450581</v>
          </cell>
          <cell r="N158">
            <v>-2980032626.6199999</v>
          </cell>
          <cell r="O158">
            <v>2978706336</v>
          </cell>
          <cell r="P158">
            <v>0</v>
          </cell>
          <cell r="Q158">
            <v>0.38000011444091797</v>
          </cell>
          <cell r="R158">
            <v>-2905451163.3600001</v>
          </cell>
          <cell r="S158">
            <v>0</v>
          </cell>
          <cell r="T158">
            <v>74581463</v>
          </cell>
          <cell r="U158">
            <v>0.6399998664855957</v>
          </cell>
          <cell r="V158">
            <v>-2830978302.46</v>
          </cell>
          <cell r="W158">
            <v>0</v>
          </cell>
          <cell r="X158">
            <v>74472861</v>
          </cell>
          <cell r="Y158">
            <v>0.53999996185302734</v>
          </cell>
          <cell r="Z158">
            <v>-2830978302.46</v>
          </cell>
          <cell r="AA158">
            <v>0</v>
          </cell>
          <cell r="AB158">
            <v>0</v>
          </cell>
          <cell r="AC158">
            <v>0.53999996185302734</v>
          </cell>
          <cell r="AD158">
            <v>-2756505441.5599999</v>
          </cell>
          <cell r="AE158">
            <v>0</v>
          </cell>
          <cell r="AF158">
            <v>74472861</v>
          </cell>
          <cell r="AG158">
            <v>0.44000005722045898</v>
          </cell>
          <cell r="AH158">
            <v>-2756505441.5599999</v>
          </cell>
          <cell r="AI158">
            <v>0</v>
          </cell>
          <cell r="AJ158">
            <v>0</v>
          </cell>
          <cell r="AK158">
            <v>0.44000005722045898</v>
          </cell>
        </row>
        <row r="159">
          <cell r="H159">
            <v>54102</v>
          </cell>
          <cell r="I159" t="str">
            <v>Непроизводственные здания</v>
          </cell>
          <cell r="J159">
            <v>-8144.19</v>
          </cell>
          <cell r="K159">
            <v>8144</v>
          </cell>
          <cell r="L159">
            <v>0</v>
          </cell>
          <cell r="M159">
            <v>-0.18999999999959982</v>
          </cell>
          <cell r="N159">
            <v>-18447131.710000001</v>
          </cell>
          <cell r="O159">
            <v>18438988</v>
          </cell>
          <cell r="P159">
            <v>0</v>
          </cell>
          <cell r="Q159">
            <v>0.28999999910593033</v>
          </cell>
          <cell r="R159">
            <v>-17969963.710000001</v>
          </cell>
          <cell r="S159">
            <v>0</v>
          </cell>
          <cell r="T159">
            <v>477168</v>
          </cell>
          <cell r="U159">
            <v>0.28999999910593033</v>
          </cell>
          <cell r="V159">
            <v>-17492795.710000001</v>
          </cell>
          <cell r="W159">
            <v>0</v>
          </cell>
          <cell r="X159">
            <v>477168</v>
          </cell>
          <cell r="Y159">
            <v>0.28999999910593033</v>
          </cell>
          <cell r="Z159">
            <v>-17492795.710000001</v>
          </cell>
          <cell r="AA159">
            <v>0</v>
          </cell>
          <cell r="AB159">
            <v>0</v>
          </cell>
          <cell r="AC159">
            <v>0.28999999910593033</v>
          </cell>
          <cell r="AD159">
            <v>-17015627.710000001</v>
          </cell>
          <cell r="AE159">
            <v>0</v>
          </cell>
          <cell r="AF159">
            <v>477168</v>
          </cell>
          <cell r="AG159">
            <v>0.28999999910593033</v>
          </cell>
          <cell r="AH159">
            <v>-17015627.710000001</v>
          </cell>
          <cell r="AI159">
            <v>0</v>
          </cell>
          <cell r="AJ159">
            <v>0</v>
          </cell>
          <cell r="AK159">
            <v>0.28999999910593033</v>
          </cell>
        </row>
        <row r="160">
          <cell r="H160">
            <v>54103</v>
          </cell>
          <cell r="I160" t="str">
            <v>Жилые здания</v>
          </cell>
          <cell r="J160">
            <v>1240173</v>
          </cell>
          <cell r="K160">
            <v>0</v>
          </cell>
          <cell r="L160">
            <v>1240173</v>
          </cell>
          <cell r="M160">
            <v>0</v>
          </cell>
          <cell r="N160">
            <v>1240173</v>
          </cell>
          <cell r="O160">
            <v>0</v>
          </cell>
          <cell r="P160">
            <v>0</v>
          </cell>
          <cell r="Q160">
            <v>0</v>
          </cell>
          <cell r="R160">
            <v>1240173</v>
          </cell>
          <cell r="S160">
            <v>0</v>
          </cell>
          <cell r="T160">
            <v>0</v>
          </cell>
          <cell r="U160">
            <v>0</v>
          </cell>
          <cell r="V160">
            <v>1240173</v>
          </cell>
          <cell r="W160">
            <v>0</v>
          </cell>
          <cell r="X160">
            <v>0</v>
          </cell>
          <cell r="Y160">
            <v>0</v>
          </cell>
          <cell r="Z160">
            <v>1240173</v>
          </cell>
          <cell r="AA160">
            <v>0</v>
          </cell>
          <cell r="AB160">
            <v>0</v>
          </cell>
          <cell r="AC160">
            <v>0</v>
          </cell>
          <cell r="AD160">
            <v>1240173</v>
          </cell>
          <cell r="AE160">
            <v>0</v>
          </cell>
          <cell r="AF160">
            <v>0</v>
          </cell>
          <cell r="AG160">
            <v>0</v>
          </cell>
          <cell r="AH160">
            <v>1240173</v>
          </cell>
          <cell r="AI160">
            <v>0</v>
          </cell>
          <cell r="AJ160">
            <v>0</v>
          </cell>
          <cell r="AK160">
            <v>0</v>
          </cell>
        </row>
        <row r="161">
          <cell r="H161">
            <v>54104</v>
          </cell>
          <cell r="I161" t="str">
            <v>Сооружения и конструкции</v>
          </cell>
          <cell r="J161">
            <v>-673956.42</v>
          </cell>
          <cell r="K161">
            <v>673956</v>
          </cell>
          <cell r="L161">
            <v>0</v>
          </cell>
          <cell r="M161">
            <v>-0.42000000004190952</v>
          </cell>
          <cell r="N161">
            <v>-748236029.42999995</v>
          </cell>
          <cell r="O161">
            <v>747562073</v>
          </cell>
          <cell r="P161">
            <v>0</v>
          </cell>
          <cell r="Q161">
            <v>-0.4299999475479126</v>
          </cell>
          <cell r="R161">
            <v>-728404651.04999995</v>
          </cell>
          <cell r="S161">
            <v>0</v>
          </cell>
          <cell r="T161">
            <v>19831378</v>
          </cell>
          <cell r="U161">
            <v>-4.999995231628418E-2</v>
          </cell>
          <cell r="V161">
            <v>-708573272.66999996</v>
          </cell>
          <cell r="W161">
            <v>0</v>
          </cell>
          <cell r="X161">
            <v>19831378</v>
          </cell>
          <cell r="Y161">
            <v>0.33000004291534424</v>
          </cell>
          <cell r="Z161">
            <v>-708573272.66999996</v>
          </cell>
          <cell r="AA161">
            <v>0</v>
          </cell>
          <cell r="AB161">
            <v>0</v>
          </cell>
          <cell r="AC161">
            <v>0.33000004291534424</v>
          </cell>
          <cell r="AD161">
            <v>-688741894.28999996</v>
          </cell>
          <cell r="AE161">
            <v>0</v>
          </cell>
          <cell r="AF161">
            <v>19831378</v>
          </cell>
          <cell r="AG161">
            <v>0.71000003814697266</v>
          </cell>
          <cell r="AH161">
            <v>-688741894.28999996</v>
          </cell>
          <cell r="AI161">
            <v>0</v>
          </cell>
          <cell r="AJ161">
            <v>0</v>
          </cell>
          <cell r="AK161">
            <v>0.71000003814697266</v>
          </cell>
        </row>
        <row r="162">
          <cell r="H162">
            <v>54106</v>
          </cell>
          <cell r="I162" t="str">
            <v>Передаточное оборудование</v>
          </cell>
          <cell r="J162">
            <v>-1443557.53</v>
          </cell>
          <cell r="K162">
            <v>1443558</v>
          </cell>
          <cell r="L162">
            <v>0</v>
          </cell>
          <cell r="M162">
            <v>0.46999999997206032</v>
          </cell>
          <cell r="N162">
            <v>-2146338681.9300001</v>
          </cell>
          <cell r="O162">
            <v>2144895124</v>
          </cell>
          <cell r="P162">
            <v>0</v>
          </cell>
          <cell r="Q162">
            <v>6.9999933242797852E-2</v>
          </cell>
          <cell r="R162">
            <v>-2067590206.0799999</v>
          </cell>
          <cell r="S162">
            <v>0</v>
          </cell>
          <cell r="T162">
            <v>78748476</v>
          </cell>
          <cell r="U162">
            <v>-7.9999923706054688E-2</v>
          </cell>
          <cell r="V162">
            <v>-1989331461.9400001</v>
          </cell>
          <cell r="W162">
            <v>0</v>
          </cell>
          <cell r="X162">
            <v>78258744</v>
          </cell>
          <cell r="Y162">
            <v>5.9999942779541016E-2</v>
          </cell>
          <cell r="Z162">
            <v>-1989331461.9400001</v>
          </cell>
          <cell r="AA162">
            <v>0</v>
          </cell>
          <cell r="AB162">
            <v>0</v>
          </cell>
          <cell r="AC162">
            <v>5.9999942779541016E-2</v>
          </cell>
          <cell r="AD162">
            <v>-1911072717.8</v>
          </cell>
          <cell r="AE162">
            <v>0</v>
          </cell>
          <cell r="AF162">
            <v>78258744</v>
          </cell>
          <cell r="AG162">
            <v>0.20000004768371582</v>
          </cell>
          <cell r="AH162">
            <v>-1911072717.8</v>
          </cell>
          <cell r="AI162">
            <v>0</v>
          </cell>
          <cell r="AJ162">
            <v>0</v>
          </cell>
          <cell r="AK162">
            <v>0.20000004768371582</v>
          </cell>
        </row>
        <row r="163">
          <cell r="H163">
            <v>54107</v>
          </cell>
          <cell r="I163" t="str">
            <v>Крупное оборудование</v>
          </cell>
          <cell r="J163">
            <v>-9927571.1699999999</v>
          </cell>
          <cell r="K163">
            <v>9927571</v>
          </cell>
          <cell r="L163">
            <v>0</v>
          </cell>
          <cell r="M163">
            <v>-0.16999999992549419</v>
          </cell>
          <cell r="N163">
            <v>-3423021133</v>
          </cell>
          <cell r="O163">
            <v>3413093562</v>
          </cell>
          <cell r="P163">
            <v>0</v>
          </cell>
          <cell r="Q163">
            <v>0</v>
          </cell>
          <cell r="R163">
            <v>-3284239680.2199998</v>
          </cell>
          <cell r="S163">
            <v>0</v>
          </cell>
          <cell r="T163">
            <v>138781453</v>
          </cell>
          <cell r="U163">
            <v>-0.21999979019165039</v>
          </cell>
          <cell r="V163">
            <v>-3151799450.9699998</v>
          </cell>
          <cell r="W163">
            <v>0</v>
          </cell>
          <cell r="X163">
            <v>132440230</v>
          </cell>
          <cell r="Y163">
            <v>-0.96999979019165039</v>
          </cell>
          <cell r="Z163">
            <v>-3151799450.9699998</v>
          </cell>
          <cell r="AA163">
            <v>0</v>
          </cell>
          <cell r="AB163">
            <v>0</v>
          </cell>
          <cell r="AC163">
            <v>-0.96999979019165039</v>
          </cell>
          <cell r="AD163">
            <v>-3019225610.0100002</v>
          </cell>
          <cell r="AE163">
            <v>0</v>
          </cell>
          <cell r="AF163">
            <v>132573841</v>
          </cell>
          <cell r="AG163">
            <v>-1.0100002288818359</v>
          </cell>
          <cell r="AH163">
            <v>-3017698660.9200001</v>
          </cell>
          <cell r="AI163">
            <v>0</v>
          </cell>
          <cell r="AJ163">
            <v>1526949</v>
          </cell>
          <cell r="AK163">
            <v>-0.92000007629394531</v>
          </cell>
        </row>
        <row r="164">
          <cell r="H164">
            <v>54108</v>
          </cell>
          <cell r="I164" t="str">
            <v>Станки</v>
          </cell>
          <cell r="J164">
            <v>-3770.98</v>
          </cell>
          <cell r="K164">
            <v>3771</v>
          </cell>
          <cell r="L164">
            <v>0</v>
          </cell>
          <cell r="M164">
            <v>1.999999999998181E-2</v>
          </cell>
          <cell r="N164">
            <v>-17295337</v>
          </cell>
          <cell r="O164">
            <v>17291566</v>
          </cell>
          <cell r="P164">
            <v>0</v>
          </cell>
          <cell r="Q164">
            <v>0</v>
          </cell>
          <cell r="R164">
            <v>-14983824.960000001</v>
          </cell>
          <cell r="S164">
            <v>0</v>
          </cell>
          <cell r="T164">
            <v>2311512</v>
          </cell>
          <cell r="U164">
            <v>3.9999999105930328E-2</v>
          </cell>
          <cell r="V164">
            <v>-14036029.960000001</v>
          </cell>
          <cell r="W164">
            <v>0</v>
          </cell>
          <cell r="X164">
            <v>947795</v>
          </cell>
          <cell r="Y164">
            <v>3.9999999105930328E-2</v>
          </cell>
          <cell r="Z164">
            <v>-14016825.310000001</v>
          </cell>
          <cell r="AA164">
            <v>0</v>
          </cell>
          <cell r="AB164">
            <v>19204.650000000001</v>
          </cell>
          <cell r="AC164">
            <v>3.9999999477004167E-2</v>
          </cell>
          <cell r="AD164">
            <v>-11109055.16</v>
          </cell>
          <cell r="AE164">
            <v>0</v>
          </cell>
          <cell r="AF164">
            <v>2926975</v>
          </cell>
          <cell r="AG164">
            <v>-0.16000000014901161</v>
          </cell>
          <cell r="AH164">
            <v>-4561018.13</v>
          </cell>
          <cell r="AI164">
            <v>0</v>
          </cell>
          <cell r="AJ164">
            <v>6548037</v>
          </cell>
          <cell r="AK164">
            <v>-0.12999999895691872</v>
          </cell>
        </row>
        <row r="165">
          <cell r="H165">
            <v>54109</v>
          </cell>
          <cell r="I165" t="str">
            <v>Компьютеры и измерительные приборы</v>
          </cell>
          <cell r="J165">
            <v>-109.6</v>
          </cell>
          <cell r="K165">
            <v>110</v>
          </cell>
          <cell r="L165">
            <v>0</v>
          </cell>
          <cell r="M165">
            <v>0.40000000000000568</v>
          </cell>
          <cell r="N165">
            <v>-29545.88</v>
          </cell>
          <cell r="O165">
            <v>29436</v>
          </cell>
          <cell r="P165">
            <v>0</v>
          </cell>
          <cell r="Q165">
            <v>0.11999999999898137</v>
          </cell>
          <cell r="R165">
            <v>-5304.59</v>
          </cell>
          <cell r="S165">
            <v>0</v>
          </cell>
          <cell r="T165">
            <v>24241</v>
          </cell>
          <cell r="U165">
            <v>0.40999999999985448</v>
          </cell>
          <cell r="V165">
            <v>-4604.92</v>
          </cell>
          <cell r="W165">
            <v>0</v>
          </cell>
          <cell r="X165">
            <v>700</v>
          </cell>
          <cell r="Y165">
            <v>8.000000000174623E-2</v>
          </cell>
          <cell r="Z165">
            <v>-4604.92</v>
          </cell>
          <cell r="AA165">
            <v>0</v>
          </cell>
          <cell r="AB165">
            <v>150837</v>
          </cell>
          <cell r="AC165">
            <v>-150836.91999999998</v>
          </cell>
          <cell r="AD165">
            <v>-3905.25</v>
          </cell>
          <cell r="AE165">
            <v>0</v>
          </cell>
          <cell r="AF165">
            <v>700</v>
          </cell>
          <cell r="AG165">
            <v>-0.25</v>
          </cell>
          <cell r="AH165">
            <v>-3905.25</v>
          </cell>
          <cell r="AI165">
            <v>0</v>
          </cell>
          <cell r="AJ165">
            <v>0</v>
          </cell>
          <cell r="AK165">
            <v>-0.25</v>
          </cell>
        </row>
        <row r="166">
          <cell r="H166">
            <v>54110</v>
          </cell>
          <cell r="I166" t="str">
            <v>Средства связи</v>
          </cell>
          <cell r="J166">
            <v>-863.04</v>
          </cell>
          <cell r="K166">
            <v>863</v>
          </cell>
          <cell r="L166">
            <v>0</v>
          </cell>
          <cell r="M166">
            <v>-3.999999999996362E-2</v>
          </cell>
          <cell r="N166">
            <v>-2915421.56</v>
          </cell>
          <cell r="O166">
            <v>2914559</v>
          </cell>
          <cell r="P166">
            <v>0</v>
          </cell>
          <cell r="Q166">
            <v>0.43999999994412065</v>
          </cell>
          <cell r="R166">
            <v>-197450.25</v>
          </cell>
          <cell r="S166">
            <v>0</v>
          </cell>
          <cell r="T166">
            <v>2717971</v>
          </cell>
          <cell r="U166">
            <v>0.75</v>
          </cell>
          <cell r="V166">
            <v>-174170.29</v>
          </cell>
          <cell r="W166">
            <v>0</v>
          </cell>
          <cell r="X166">
            <v>23280</v>
          </cell>
          <cell r="Y166">
            <v>0.7099999999627471</v>
          </cell>
          <cell r="Z166">
            <v>-174170.29</v>
          </cell>
          <cell r="AA166">
            <v>0</v>
          </cell>
          <cell r="AB166">
            <v>984430.82</v>
          </cell>
          <cell r="AC166">
            <v>-984430.11</v>
          </cell>
          <cell r="AD166">
            <v>-150890.32999999999</v>
          </cell>
          <cell r="AE166">
            <v>0</v>
          </cell>
          <cell r="AF166">
            <v>23280</v>
          </cell>
          <cell r="AG166">
            <v>0.66999999992549419</v>
          </cell>
          <cell r="AH166">
            <v>-150890.32999999999</v>
          </cell>
          <cell r="AI166">
            <v>0</v>
          </cell>
          <cell r="AJ166">
            <v>0</v>
          </cell>
          <cell r="AK166">
            <v>0.66999999992549419</v>
          </cell>
        </row>
        <row r="167">
          <cell r="H167">
            <v>54111</v>
          </cell>
          <cell r="I167" t="str">
            <v>Тракторы,подвижные краны</v>
          </cell>
          <cell r="J167">
            <v>-18085.169999999998</v>
          </cell>
          <cell r="K167">
            <v>18085</v>
          </cell>
          <cell r="L167">
            <v>0</v>
          </cell>
          <cell r="M167">
            <v>-0.16999999999825377</v>
          </cell>
          <cell r="N167">
            <v>-12856293.619999999</v>
          </cell>
          <cell r="O167">
            <v>12838208</v>
          </cell>
          <cell r="P167">
            <v>0</v>
          </cell>
          <cell r="Q167">
            <v>-0.61999999918043613</v>
          </cell>
          <cell r="R167">
            <v>-8739090.7300000004</v>
          </cell>
          <cell r="S167">
            <v>0</v>
          </cell>
          <cell r="T167">
            <v>4117203</v>
          </cell>
          <cell r="U167">
            <v>-0.73000000044703484</v>
          </cell>
          <cell r="V167">
            <v>-5740512.7699999996</v>
          </cell>
          <cell r="W167">
            <v>0</v>
          </cell>
          <cell r="X167">
            <v>2998578</v>
          </cell>
          <cell r="Y167">
            <v>-0.76999999955296516</v>
          </cell>
          <cell r="Z167">
            <v>-5602704.9100000001</v>
          </cell>
          <cell r="AA167">
            <v>0</v>
          </cell>
          <cell r="AB167">
            <v>137808</v>
          </cell>
          <cell r="AC167">
            <v>-0.91000000014901161</v>
          </cell>
          <cell r="AD167">
            <v>-4720561.41</v>
          </cell>
          <cell r="AE167">
            <v>0</v>
          </cell>
          <cell r="AF167">
            <v>1019952</v>
          </cell>
          <cell r="AG167">
            <v>-1.4100000001490116</v>
          </cell>
          <cell r="AH167">
            <v>-4720561.41</v>
          </cell>
          <cell r="AI167">
            <v>0</v>
          </cell>
          <cell r="AJ167">
            <v>0</v>
          </cell>
          <cell r="AK167">
            <v>-1.4100000001490116</v>
          </cell>
        </row>
        <row r="168">
          <cell r="H168">
            <v>54112</v>
          </cell>
          <cell r="I168" t="str">
            <v>Грузоподъемные механизмы</v>
          </cell>
          <cell r="J168">
            <v>-10516.47</v>
          </cell>
          <cell r="K168">
            <v>10516</v>
          </cell>
          <cell r="L168">
            <v>0</v>
          </cell>
          <cell r="M168">
            <v>-0.46999999999934516</v>
          </cell>
          <cell r="N168">
            <v>-99735874.120000005</v>
          </cell>
          <cell r="O168">
            <v>99725358</v>
          </cell>
          <cell r="P168">
            <v>0</v>
          </cell>
          <cell r="Q168">
            <v>-0.12000000476837158</v>
          </cell>
          <cell r="R168">
            <v>-92282577.489999995</v>
          </cell>
          <cell r="S168">
            <v>0</v>
          </cell>
          <cell r="T168">
            <v>7453297</v>
          </cell>
          <cell r="U168">
            <v>-0.48999999463558197</v>
          </cell>
          <cell r="V168">
            <v>-84747246.540000007</v>
          </cell>
          <cell r="W168">
            <v>0</v>
          </cell>
          <cell r="X168">
            <v>7535331</v>
          </cell>
          <cell r="Y168">
            <v>-0.54000000655651093</v>
          </cell>
          <cell r="Z168">
            <v>-84747246.540000007</v>
          </cell>
          <cell r="AA168">
            <v>0</v>
          </cell>
          <cell r="AB168">
            <v>0</v>
          </cell>
          <cell r="AC168">
            <v>-0.54000000655651093</v>
          </cell>
          <cell r="AD168">
            <v>-77769364.980000004</v>
          </cell>
          <cell r="AE168">
            <v>0</v>
          </cell>
          <cell r="AF168">
            <v>6977882</v>
          </cell>
          <cell r="AG168">
            <v>-0.98000000417232513</v>
          </cell>
          <cell r="AH168">
            <v>-77769364.980000004</v>
          </cell>
          <cell r="AI168">
            <v>0</v>
          </cell>
          <cell r="AJ168">
            <v>0</v>
          </cell>
          <cell r="AK168">
            <v>-0.98000000417232513</v>
          </cell>
        </row>
        <row r="169">
          <cell r="H169">
            <v>54113</v>
          </cell>
          <cell r="I169" t="str">
            <v>Прочие машины и оборудование</v>
          </cell>
          <cell r="J169">
            <v>-8057.82</v>
          </cell>
          <cell r="K169">
            <v>8058</v>
          </cell>
          <cell r="L169">
            <v>0</v>
          </cell>
          <cell r="M169">
            <v>0.18000000000029104</v>
          </cell>
          <cell r="N169">
            <v>-12212760.130000001</v>
          </cell>
          <cell r="O169">
            <v>12204702</v>
          </cell>
          <cell r="P169">
            <v>0</v>
          </cell>
          <cell r="Q169">
            <v>-0.13000000081956387</v>
          </cell>
          <cell r="R169">
            <v>-9371443.4000000004</v>
          </cell>
          <cell r="S169">
            <v>0</v>
          </cell>
          <cell r="T169">
            <v>2841316</v>
          </cell>
          <cell r="U169">
            <v>0.59999999962747097</v>
          </cell>
          <cell r="V169">
            <v>-8394242.6799999997</v>
          </cell>
          <cell r="W169">
            <v>0</v>
          </cell>
          <cell r="X169">
            <v>977201</v>
          </cell>
          <cell r="Y169">
            <v>0.32000000029802322</v>
          </cell>
          <cell r="Z169">
            <v>-8318349.96</v>
          </cell>
          <cell r="AA169">
            <v>0</v>
          </cell>
          <cell r="AB169">
            <v>75892.72</v>
          </cell>
          <cell r="AC169">
            <v>0.32000000003608875</v>
          </cell>
          <cell r="AD169">
            <v>-7337888.1600000001</v>
          </cell>
          <cell r="AE169">
            <v>0</v>
          </cell>
          <cell r="AF169">
            <v>1056354</v>
          </cell>
          <cell r="AG169">
            <v>0.83999999985098839</v>
          </cell>
          <cell r="AH169">
            <v>-4424558</v>
          </cell>
          <cell r="AI169">
            <v>0</v>
          </cell>
          <cell r="AJ169">
            <v>2913330</v>
          </cell>
          <cell r="AK169">
            <v>1</v>
          </cell>
        </row>
        <row r="170">
          <cell r="H170">
            <v>54114</v>
          </cell>
          <cell r="I170" t="str">
            <v>Железнодорожный транспорт</v>
          </cell>
          <cell r="J170">
            <v>-57768.25</v>
          </cell>
          <cell r="K170">
            <v>57768</v>
          </cell>
          <cell r="L170">
            <v>0</v>
          </cell>
          <cell r="M170">
            <v>-0.25</v>
          </cell>
          <cell r="N170">
            <v>-44204621.850000001</v>
          </cell>
          <cell r="O170">
            <v>44146854</v>
          </cell>
          <cell r="P170">
            <v>0</v>
          </cell>
          <cell r="Q170">
            <v>0.14999999850988388</v>
          </cell>
          <cell r="R170">
            <v>-42438747.710000001</v>
          </cell>
          <cell r="S170">
            <v>0</v>
          </cell>
          <cell r="T170">
            <v>1765874</v>
          </cell>
          <cell r="U170">
            <v>0.28999999910593033</v>
          </cell>
          <cell r="V170">
            <v>-40672873.57</v>
          </cell>
          <cell r="W170">
            <v>0</v>
          </cell>
          <cell r="X170">
            <v>1765874</v>
          </cell>
          <cell r="Y170">
            <v>0.42999999970197678</v>
          </cell>
          <cell r="Z170">
            <v>-40672873.57</v>
          </cell>
          <cell r="AA170">
            <v>0</v>
          </cell>
          <cell r="AB170">
            <v>0</v>
          </cell>
          <cell r="AC170">
            <v>0.42999999970197678</v>
          </cell>
          <cell r="AD170">
            <v>-38906999.43</v>
          </cell>
          <cell r="AE170">
            <v>0</v>
          </cell>
          <cell r="AF170">
            <v>1765874</v>
          </cell>
          <cell r="AG170">
            <v>0.57000000029802322</v>
          </cell>
          <cell r="AH170">
            <v>-38906999.43</v>
          </cell>
          <cell r="AI170">
            <v>0</v>
          </cell>
          <cell r="AJ170">
            <v>0</v>
          </cell>
          <cell r="AK170">
            <v>0.57000000029802322</v>
          </cell>
        </row>
        <row r="171">
          <cell r="H171">
            <v>54115</v>
          </cell>
          <cell r="I171" t="str">
            <v>Грузовой транспорт</v>
          </cell>
          <cell r="J171">
            <v>-3371.83</v>
          </cell>
          <cell r="K171">
            <v>3372</v>
          </cell>
          <cell r="L171">
            <v>0</v>
          </cell>
          <cell r="M171">
            <v>0.17000000000007276</v>
          </cell>
          <cell r="N171">
            <v>-6232417.6200000001</v>
          </cell>
          <cell r="O171">
            <v>6229046</v>
          </cell>
          <cell r="P171">
            <v>0</v>
          </cell>
          <cell r="Q171">
            <v>0.37999999988824129</v>
          </cell>
          <cell r="R171">
            <v>-4965003.47</v>
          </cell>
          <cell r="S171">
            <v>0</v>
          </cell>
          <cell r="T171">
            <v>1267414</v>
          </cell>
          <cell r="U171">
            <v>0.53000000026077032</v>
          </cell>
          <cell r="V171">
            <v>-4185491.33</v>
          </cell>
          <cell r="W171">
            <v>0</v>
          </cell>
          <cell r="X171">
            <v>779512</v>
          </cell>
          <cell r="Y171">
            <v>0.66999999992549419</v>
          </cell>
          <cell r="Z171">
            <v>-3531342.15</v>
          </cell>
          <cell r="AA171">
            <v>0</v>
          </cell>
          <cell r="AB171">
            <v>654149.18000000005</v>
          </cell>
          <cell r="AC171">
            <v>0.67000000004190952</v>
          </cell>
          <cell r="AD171">
            <v>-2755688.25</v>
          </cell>
          <cell r="AE171">
            <v>0</v>
          </cell>
          <cell r="AF171">
            <v>1429803</v>
          </cell>
          <cell r="AG171">
            <v>0.75</v>
          </cell>
          <cell r="AH171">
            <v>-2755688.25</v>
          </cell>
          <cell r="AI171">
            <v>0</v>
          </cell>
          <cell r="AJ171">
            <v>0</v>
          </cell>
          <cell r="AK171">
            <v>0.75</v>
          </cell>
        </row>
        <row r="172">
          <cell r="H172">
            <v>54116</v>
          </cell>
          <cell r="I172" t="str">
            <v>Легковые автомобили</v>
          </cell>
          <cell r="J172">
            <v>-1641.32</v>
          </cell>
          <cell r="K172">
            <v>1641</v>
          </cell>
          <cell r="L172">
            <v>0</v>
          </cell>
          <cell r="M172">
            <v>-0.31999999999993634</v>
          </cell>
          <cell r="N172">
            <v>-780464.7</v>
          </cell>
          <cell r="O172">
            <v>877823</v>
          </cell>
          <cell r="P172">
            <v>99000</v>
          </cell>
          <cell r="Q172">
            <v>-0.69999999995343387</v>
          </cell>
          <cell r="R172">
            <v>-590523.76</v>
          </cell>
          <cell r="S172">
            <v>0</v>
          </cell>
          <cell r="T172">
            <v>189941</v>
          </cell>
          <cell r="U172">
            <v>-0.76000000000931323</v>
          </cell>
          <cell r="V172">
            <v>-525619.81000000006</v>
          </cell>
          <cell r="W172">
            <v>0</v>
          </cell>
          <cell r="X172">
            <v>64904</v>
          </cell>
          <cell r="Y172">
            <v>-0.81000000005587935</v>
          </cell>
          <cell r="Z172">
            <v>-452282.42</v>
          </cell>
          <cell r="AA172">
            <v>0</v>
          </cell>
          <cell r="AB172">
            <v>73337.39</v>
          </cell>
          <cell r="AC172">
            <v>-0.80999999998311978</v>
          </cell>
          <cell r="AD172">
            <v>-387378.47</v>
          </cell>
          <cell r="AE172">
            <v>0</v>
          </cell>
          <cell r="AF172">
            <v>138241</v>
          </cell>
          <cell r="AG172">
            <v>-0.46999999997206032</v>
          </cell>
          <cell r="AH172">
            <v>-387378.47</v>
          </cell>
          <cell r="AI172">
            <v>0</v>
          </cell>
          <cell r="AJ172">
            <v>0</v>
          </cell>
          <cell r="AK172">
            <v>-0.46999999997206032</v>
          </cell>
        </row>
        <row r="173">
          <cell r="H173">
            <v>54118</v>
          </cell>
          <cell r="I173" t="str">
            <v>Инструмент</v>
          </cell>
          <cell r="J173">
            <v>-12.32</v>
          </cell>
          <cell r="K173">
            <v>12</v>
          </cell>
          <cell r="L173">
            <v>0</v>
          </cell>
          <cell r="M173">
            <v>-0.32000000000000028</v>
          </cell>
          <cell r="N173">
            <v>-5597.13</v>
          </cell>
          <cell r="O173">
            <v>5585</v>
          </cell>
          <cell r="P173">
            <v>0</v>
          </cell>
          <cell r="Q173">
            <v>-0.13000000000010914</v>
          </cell>
          <cell r="R173">
            <v>-967.6</v>
          </cell>
          <cell r="S173">
            <v>0</v>
          </cell>
          <cell r="T173">
            <v>4630</v>
          </cell>
          <cell r="U173">
            <v>-0.6000000000003638</v>
          </cell>
          <cell r="V173">
            <v>-786.89</v>
          </cell>
          <cell r="W173">
            <v>0</v>
          </cell>
          <cell r="X173">
            <v>181</v>
          </cell>
          <cell r="Y173">
            <v>-0.89000000000032742</v>
          </cell>
          <cell r="Z173">
            <v>-786.89</v>
          </cell>
          <cell r="AA173">
            <v>0</v>
          </cell>
          <cell r="AB173">
            <v>0</v>
          </cell>
          <cell r="AC173">
            <v>-0.89000000000032742</v>
          </cell>
          <cell r="AD173">
            <v>-319.29000000000002</v>
          </cell>
          <cell r="AE173">
            <v>0</v>
          </cell>
          <cell r="AF173">
            <v>468</v>
          </cell>
          <cell r="AG173">
            <v>-1.2899999999999636</v>
          </cell>
          <cell r="AH173">
            <v>-319.29000000000002</v>
          </cell>
          <cell r="AI173">
            <v>0</v>
          </cell>
          <cell r="AJ173">
            <v>0</v>
          </cell>
          <cell r="AK173">
            <v>-1.2899999999999636</v>
          </cell>
        </row>
        <row r="174">
          <cell r="H174">
            <v>54119</v>
          </cell>
          <cell r="I174" t="str">
            <v>Бытовая техника</v>
          </cell>
          <cell r="J174">
            <v>-544.38</v>
          </cell>
          <cell r="K174">
            <v>544</v>
          </cell>
          <cell r="L174">
            <v>0</v>
          </cell>
          <cell r="M174">
            <v>-0.37999999999999545</v>
          </cell>
          <cell r="N174">
            <v>-297026.11</v>
          </cell>
          <cell r="O174">
            <v>296482</v>
          </cell>
          <cell r="P174">
            <v>0</v>
          </cell>
          <cell r="Q174">
            <v>-0.10999999998603016</v>
          </cell>
          <cell r="R174">
            <v>-180958.76</v>
          </cell>
          <cell r="S174">
            <v>0</v>
          </cell>
          <cell r="T174">
            <v>116067</v>
          </cell>
          <cell r="U174">
            <v>0.23999999999068677</v>
          </cell>
          <cell r="V174">
            <v>-163313.14000000001</v>
          </cell>
          <cell r="W174">
            <v>0</v>
          </cell>
          <cell r="X174">
            <v>17646</v>
          </cell>
          <cell r="Y174">
            <v>-0.14000000001396984</v>
          </cell>
          <cell r="Z174">
            <v>-163313.14000000001</v>
          </cell>
          <cell r="AA174">
            <v>0</v>
          </cell>
          <cell r="AB174">
            <v>0</v>
          </cell>
          <cell r="AC174">
            <v>-0.14000000001396984</v>
          </cell>
          <cell r="AD174">
            <v>-136517.79999999999</v>
          </cell>
          <cell r="AE174">
            <v>0</v>
          </cell>
          <cell r="AF174">
            <v>26796</v>
          </cell>
          <cell r="AG174">
            <v>-0.79999999998835847</v>
          </cell>
          <cell r="AH174">
            <v>-115691.95</v>
          </cell>
          <cell r="AI174">
            <v>0</v>
          </cell>
          <cell r="AJ174">
            <v>18588</v>
          </cell>
          <cell r="AK174">
            <v>2237.0499999999884</v>
          </cell>
        </row>
        <row r="175">
          <cell r="H175">
            <v>54120</v>
          </cell>
          <cell r="I175" t="str">
            <v>Мебель</v>
          </cell>
          <cell r="J175">
            <v>-1085.29</v>
          </cell>
          <cell r="K175">
            <v>1085</v>
          </cell>
          <cell r="L175">
            <v>0</v>
          </cell>
          <cell r="M175">
            <v>-0.28999999999996362</v>
          </cell>
          <cell r="N175">
            <v>-190507.55</v>
          </cell>
          <cell r="O175">
            <v>189422</v>
          </cell>
          <cell r="P175">
            <v>0</v>
          </cell>
          <cell r="Q175">
            <v>-0.54999999998835847</v>
          </cell>
          <cell r="R175">
            <v>-31887.07</v>
          </cell>
          <cell r="S175">
            <v>0</v>
          </cell>
          <cell r="T175">
            <v>158621</v>
          </cell>
          <cell r="U175">
            <v>-1.0700000000069849</v>
          </cell>
          <cell r="V175">
            <v>-28424.15</v>
          </cell>
          <cell r="W175">
            <v>0</v>
          </cell>
          <cell r="X175">
            <v>3463</v>
          </cell>
          <cell r="Y175">
            <v>-1.1499999999941792</v>
          </cell>
          <cell r="Z175">
            <v>-28424.15</v>
          </cell>
          <cell r="AA175">
            <v>0</v>
          </cell>
          <cell r="AB175">
            <v>0</v>
          </cell>
          <cell r="AC175">
            <v>-1.1499999999941792</v>
          </cell>
          <cell r="AD175">
            <v>-11407.17</v>
          </cell>
          <cell r="AE175">
            <v>0</v>
          </cell>
          <cell r="AF175">
            <v>17017</v>
          </cell>
          <cell r="AG175">
            <v>-1.1700000000128057</v>
          </cell>
          <cell r="AH175">
            <v>-11407.17</v>
          </cell>
          <cell r="AI175">
            <v>0</v>
          </cell>
          <cell r="AJ175">
            <v>0</v>
          </cell>
          <cell r="AK175">
            <v>-1.1700000000128057</v>
          </cell>
        </row>
        <row r="176">
          <cell r="H176">
            <v>54121</v>
          </cell>
          <cell r="I176" t="str">
            <v xml:space="preserve">Прочие </v>
          </cell>
          <cell r="J176">
            <v>-508.2</v>
          </cell>
          <cell r="K176">
            <v>508</v>
          </cell>
          <cell r="L176">
            <v>0</v>
          </cell>
          <cell r="M176">
            <v>-0.19999999999998863</v>
          </cell>
          <cell r="N176">
            <v>-165438.57999999999</v>
          </cell>
          <cell r="O176">
            <v>164930</v>
          </cell>
          <cell r="P176">
            <v>0</v>
          </cell>
          <cell r="Q176">
            <v>-0.57999999998719431</v>
          </cell>
          <cell r="R176">
            <v>-123768.33</v>
          </cell>
          <cell r="S176">
            <v>0</v>
          </cell>
          <cell r="T176">
            <v>41670</v>
          </cell>
          <cell r="U176">
            <v>-0.33000000000174623</v>
          </cell>
          <cell r="V176">
            <v>-94414.9</v>
          </cell>
          <cell r="W176">
            <v>0</v>
          </cell>
          <cell r="X176">
            <v>29353</v>
          </cell>
          <cell r="Y176">
            <v>0.10000000000582077</v>
          </cell>
          <cell r="Z176">
            <v>-94414.9</v>
          </cell>
          <cell r="AA176">
            <v>0</v>
          </cell>
          <cell r="AB176">
            <v>0</v>
          </cell>
          <cell r="AC176">
            <v>0.10000000000582077</v>
          </cell>
          <cell r="AD176">
            <v>-63993.51</v>
          </cell>
          <cell r="AE176">
            <v>0</v>
          </cell>
          <cell r="AF176">
            <v>30421</v>
          </cell>
          <cell r="AG176">
            <v>0.48999999999068677</v>
          </cell>
          <cell r="AH176">
            <v>-63993.51</v>
          </cell>
          <cell r="AI176">
            <v>0</v>
          </cell>
          <cell r="AJ176">
            <v>0</v>
          </cell>
          <cell r="AK176">
            <v>0.48999999999068677</v>
          </cell>
        </row>
        <row r="177">
          <cell r="H177">
            <v>561</v>
          </cell>
          <cell r="I177" t="str">
            <v>За отчетный год</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row>
        <row r="178">
          <cell r="H178">
            <v>562</v>
          </cell>
          <cell r="I178" t="str">
            <v>За передыдущие периоды</v>
          </cell>
          <cell r="J178">
            <v>22288704716.459999</v>
          </cell>
          <cell r="K178">
            <v>4282988168.0640607</v>
          </cell>
          <cell r="L178">
            <v>6313729062</v>
          </cell>
          <cell r="M178">
            <v>20257963822.524059</v>
          </cell>
          <cell r="N178">
            <v>24244475701.700001</v>
          </cell>
          <cell r="O178">
            <v>0</v>
          </cell>
          <cell r="P178">
            <v>0</v>
          </cell>
          <cell r="Q178">
            <v>22213734807.764061</v>
          </cell>
          <cell r="R178">
            <v>22289655307.34</v>
          </cell>
          <cell r="S178">
            <v>319724900</v>
          </cell>
          <cell r="T178">
            <v>0</v>
          </cell>
          <cell r="U178">
            <v>20578639313.40406</v>
          </cell>
          <cell r="V178">
            <v>20181601245.040001</v>
          </cell>
          <cell r="W178">
            <v>317939897</v>
          </cell>
          <cell r="X178">
            <v>0</v>
          </cell>
          <cell r="Y178">
            <v>18788525148.104061</v>
          </cell>
          <cell r="Z178">
            <v>20181279694.500004</v>
          </cell>
          <cell r="AA178">
            <v>0</v>
          </cell>
          <cell r="AB178">
            <v>0</v>
          </cell>
          <cell r="AC178">
            <v>18788203597.564064</v>
          </cell>
          <cell r="AD178">
            <v>19536199231.18</v>
          </cell>
          <cell r="AE178">
            <v>317866235</v>
          </cell>
          <cell r="AF178">
            <v>0</v>
          </cell>
          <cell r="AG178">
            <v>18460989369.244061</v>
          </cell>
          <cell r="AH178">
            <v>17345439814.43</v>
          </cell>
          <cell r="AI178">
            <v>0</v>
          </cell>
          <cell r="AJ178">
            <v>0</v>
          </cell>
          <cell r="AK178">
            <v>16270229952.494061</v>
          </cell>
        </row>
        <row r="179">
          <cell r="H179">
            <v>60101</v>
          </cell>
          <cell r="I179" t="str">
            <v>Краткосрочные банковские</v>
          </cell>
          <cell r="J179">
            <v>-1243762676.97</v>
          </cell>
          <cell r="K179">
            <v>0</v>
          </cell>
          <cell r="L179">
            <v>0</v>
          </cell>
          <cell r="M179">
            <v>-1243762676.97</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row>
        <row r="180">
          <cell r="H180">
            <v>6010101</v>
          </cell>
          <cell r="I180" t="str">
            <v>Краткосрочные ссуды Туран</v>
          </cell>
          <cell r="J180">
            <v>0</v>
          </cell>
          <cell r="K180">
            <v>0</v>
          </cell>
          <cell r="L180">
            <v>0</v>
          </cell>
          <cell r="M180">
            <v>0</v>
          </cell>
          <cell r="N180">
            <v>-701325000</v>
          </cell>
          <cell r="O180">
            <v>0</v>
          </cell>
          <cell r="P180">
            <v>0</v>
          </cell>
          <cell r="Q180">
            <v>-701325000</v>
          </cell>
          <cell r="R180">
            <v>0</v>
          </cell>
          <cell r="S180">
            <v>0</v>
          </cell>
          <cell r="T180">
            <v>70000000</v>
          </cell>
          <cell r="U180">
            <v>-70000000</v>
          </cell>
          <cell r="V180">
            <v>-600000000</v>
          </cell>
          <cell r="W180">
            <v>0</v>
          </cell>
          <cell r="X180">
            <v>4000000</v>
          </cell>
          <cell r="Y180">
            <v>-674000000</v>
          </cell>
          <cell r="Z180">
            <v>-82000000</v>
          </cell>
          <cell r="AA180">
            <v>74000000</v>
          </cell>
          <cell r="AB180">
            <v>0</v>
          </cell>
          <cell r="AC180">
            <v>-82000000</v>
          </cell>
          <cell r="AD180">
            <v>-100000000</v>
          </cell>
          <cell r="AE180">
            <v>74000000</v>
          </cell>
          <cell r="AF180">
            <v>0</v>
          </cell>
          <cell r="AG180">
            <v>-100000000</v>
          </cell>
          <cell r="AH180">
            <v>-293000000</v>
          </cell>
          <cell r="AI180">
            <v>331421751</v>
          </cell>
          <cell r="AJ180">
            <v>0</v>
          </cell>
          <cell r="AK180">
            <v>38421751</v>
          </cell>
        </row>
        <row r="181">
          <cell r="H181">
            <v>60101011</v>
          </cell>
          <cell r="I181" t="str">
            <v>Отсроченные штрафы по БТА</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30355216.550000001</v>
          </cell>
          <cell r="AF181">
            <v>18249561.159995377</v>
          </cell>
          <cell r="AG181">
            <v>12105655.390004624</v>
          </cell>
          <cell r="AH181">
            <v>0</v>
          </cell>
          <cell r="AI181">
            <v>0</v>
          </cell>
          <cell r="AJ181">
            <v>6197272.563819821</v>
          </cell>
          <cell r="AK181">
            <v>5908382.8261848027</v>
          </cell>
        </row>
        <row r="182">
          <cell r="H182">
            <v>6010102</v>
          </cell>
          <cell r="I182" t="str">
            <v>Краткосроч ссуды ТАИБ</v>
          </cell>
          <cell r="J182">
            <v>0</v>
          </cell>
          <cell r="K182">
            <v>0</v>
          </cell>
          <cell r="L182">
            <v>0</v>
          </cell>
          <cell r="M182">
            <v>0</v>
          </cell>
          <cell r="N182">
            <v>-155000000</v>
          </cell>
          <cell r="O182">
            <v>0</v>
          </cell>
          <cell r="P182">
            <v>0</v>
          </cell>
          <cell r="Q182">
            <v>-155000000</v>
          </cell>
          <cell r="R182">
            <v>-261000000</v>
          </cell>
          <cell r="S182">
            <v>0</v>
          </cell>
          <cell r="T182">
            <v>0</v>
          </cell>
          <cell r="U182">
            <v>-261000000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row>
        <row r="183">
          <cell r="H183">
            <v>6010103</v>
          </cell>
          <cell r="I183" t="str">
            <v>Краткосрочные ссуды Сити</v>
          </cell>
          <cell r="J183">
            <v>0</v>
          </cell>
          <cell r="K183">
            <v>0</v>
          </cell>
          <cell r="L183">
            <v>0</v>
          </cell>
          <cell r="M183">
            <v>0</v>
          </cell>
          <cell r="N183">
            <v>-222023815.12</v>
          </cell>
          <cell r="O183">
            <v>0</v>
          </cell>
          <cell r="P183">
            <v>0</v>
          </cell>
          <cell r="Q183">
            <v>-222023815.12</v>
          </cell>
          <cell r="R183">
            <v>-99384980.790000007</v>
          </cell>
          <cell r="S183">
            <v>0</v>
          </cell>
          <cell r="T183">
            <v>0</v>
          </cell>
          <cell r="U183">
            <v>-99384980.790000007</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row>
        <row r="184">
          <cell r="H184">
            <v>6010104</v>
          </cell>
          <cell r="I184" t="str">
            <v>Краткосроч ссуды Таиб( те</v>
          </cell>
          <cell r="J184">
            <v>0</v>
          </cell>
          <cell r="K184">
            <v>0</v>
          </cell>
          <cell r="L184">
            <v>0</v>
          </cell>
          <cell r="M184">
            <v>0</v>
          </cell>
          <cell r="N184">
            <v>-55000000</v>
          </cell>
          <cell r="O184">
            <v>0</v>
          </cell>
          <cell r="P184">
            <v>0</v>
          </cell>
          <cell r="Q184">
            <v>-55000000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row>
        <row r="185">
          <cell r="H185">
            <v>6010105</v>
          </cell>
          <cell r="I185" t="str">
            <v>Краткосрочные ссуды тур т</v>
          </cell>
          <cell r="J185">
            <v>0</v>
          </cell>
          <cell r="K185">
            <v>0</v>
          </cell>
          <cell r="L185">
            <v>0</v>
          </cell>
          <cell r="M185">
            <v>0</v>
          </cell>
          <cell r="N185">
            <v>-254500000</v>
          </cell>
          <cell r="O185">
            <v>0</v>
          </cell>
          <cell r="P185">
            <v>0</v>
          </cell>
          <cell r="Q185">
            <v>-254500000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row>
        <row r="186">
          <cell r="H186">
            <v>6010106</v>
          </cell>
          <cell r="I186" t="str">
            <v>Краткосрочные ссуды Альянс</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-1000000000</v>
          </cell>
          <cell r="AE186">
            <v>0</v>
          </cell>
          <cell r="AF186">
            <v>0</v>
          </cell>
          <cell r="AG186">
            <v>-1000000000</v>
          </cell>
          <cell r="AH186">
            <v>0</v>
          </cell>
          <cell r="AI186">
            <v>0</v>
          </cell>
          <cell r="AJ186">
            <v>0</v>
          </cell>
          <cell r="AK186">
            <v>0</v>
          </cell>
        </row>
        <row r="187">
          <cell r="H187">
            <v>60301</v>
          </cell>
          <cell r="I187" t="str">
            <v>Краткосрочные ссуды</v>
          </cell>
          <cell r="J187">
            <v>-2025807480</v>
          </cell>
          <cell r="K187">
            <v>0</v>
          </cell>
          <cell r="L187">
            <v>0</v>
          </cell>
          <cell r="M187">
            <v>-2025807480</v>
          </cell>
          <cell r="N187">
            <v>-662362500</v>
          </cell>
          <cell r="O187">
            <v>0</v>
          </cell>
          <cell r="P187">
            <v>0</v>
          </cell>
          <cell r="Q187">
            <v>-662362500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row>
        <row r="188">
          <cell r="H188">
            <v>60302</v>
          </cell>
          <cell r="I188" t="str">
            <v>Долгосрочные ссуды Туран</v>
          </cell>
          <cell r="J188">
            <v>0</v>
          </cell>
          <cell r="K188">
            <v>0</v>
          </cell>
          <cell r="L188">
            <v>0</v>
          </cell>
          <cell r="M188">
            <v>0</v>
          </cell>
          <cell r="N188">
            <v>0</v>
          </cell>
          <cell r="O188">
            <v>0</v>
          </cell>
          <cell r="P188">
            <v>0</v>
          </cell>
          <cell r="Q188">
            <v>0</v>
          </cell>
          <cell r="R188">
            <v>-550000000</v>
          </cell>
          <cell r="S188">
            <v>70000000</v>
          </cell>
          <cell r="T188">
            <v>0</v>
          </cell>
          <cell r="U188">
            <v>-480000000</v>
          </cell>
          <cell r="V188">
            <v>-480000000</v>
          </cell>
          <cell r="W188">
            <v>4000000</v>
          </cell>
          <cell r="X188">
            <v>0</v>
          </cell>
          <cell r="Y188">
            <v>-406000000</v>
          </cell>
          <cell r="Z188">
            <v>-361000000</v>
          </cell>
          <cell r="AA188">
            <v>0</v>
          </cell>
          <cell r="AB188">
            <v>74000000</v>
          </cell>
          <cell r="AC188">
            <v>-361000000</v>
          </cell>
          <cell r="AD188">
            <v>-331421751</v>
          </cell>
          <cell r="AE188">
            <v>11677646.620862275</v>
          </cell>
          <cell r="AF188">
            <v>74000000</v>
          </cell>
          <cell r="AG188">
            <v>-319744104.37913775</v>
          </cell>
          <cell r="AH188">
            <v>-1988421751</v>
          </cell>
          <cell r="AI188">
            <v>0</v>
          </cell>
          <cell r="AJ188">
            <v>331421751</v>
          </cell>
          <cell r="AK188">
            <v>-2308165855.379138</v>
          </cell>
        </row>
        <row r="189">
          <cell r="H189">
            <v>6030201</v>
          </cell>
          <cell r="I189" t="str">
            <v>Долгосрочные ссуды АЕС Арлинтон</v>
          </cell>
          <cell r="J189">
            <v>-6051449310.7700005</v>
          </cell>
          <cell r="K189">
            <v>0</v>
          </cell>
          <cell r="L189">
            <v>0</v>
          </cell>
          <cell r="M189">
            <v>-6051449310.7700005</v>
          </cell>
          <cell r="N189">
            <v>-5889446255.6700001</v>
          </cell>
          <cell r="O189">
            <v>0</v>
          </cell>
          <cell r="P189">
            <v>0</v>
          </cell>
          <cell r="Q189">
            <v>-5889446255.6700001</v>
          </cell>
          <cell r="R189">
            <v>-5449956971.4899998</v>
          </cell>
          <cell r="S189">
            <v>0</v>
          </cell>
          <cell r="T189">
            <v>0</v>
          </cell>
          <cell r="U189">
            <v>-5449956971.4899998</v>
          </cell>
          <cell r="V189">
            <v>-4912593461.5</v>
          </cell>
          <cell r="W189">
            <v>0</v>
          </cell>
          <cell r="X189">
            <v>0</v>
          </cell>
          <cell r="Y189">
            <v>-4912593461.5</v>
          </cell>
          <cell r="Z189">
            <v>-5111340055.21</v>
          </cell>
          <cell r="AA189">
            <v>0</v>
          </cell>
          <cell r="AB189">
            <v>0</v>
          </cell>
          <cell r="AC189">
            <v>-5111340055.21</v>
          </cell>
          <cell r="AD189">
            <v>-5055034033.4200001</v>
          </cell>
          <cell r="AE189">
            <v>0</v>
          </cell>
          <cell r="AF189">
            <v>0</v>
          </cell>
          <cell r="AG189">
            <v>-5055034033.4200001</v>
          </cell>
          <cell r="AH189">
            <v>-4485171745.7700005</v>
          </cell>
          <cell r="AI189">
            <v>0</v>
          </cell>
          <cell r="AJ189">
            <v>0</v>
          </cell>
          <cell r="AK189">
            <v>-4485171745.7700005</v>
          </cell>
        </row>
        <row r="190">
          <cell r="H190">
            <v>6030202</v>
          </cell>
          <cell r="I190" t="str">
            <v>Долгосрочные ссуды АЕС Електрик</v>
          </cell>
          <cell r="J190">
            <v>-8013970000</v>
          </cell>
          <cell r="K190">
            <v>0</v>
          </cell>
          <cell r="L190">
            <v>0</v>
          </cell>
          <cell r="M190">
            <v>-8013970000</v>
          </cell>
          <cell r="N190">
            <v>-8013970000</v>
          </cell>
          <cell r="O190">
            <v>0</v>
          </cell>
          <cell r="P190">
            <v>0</v>
          </cell>
          <cell r="Q190">
            <v>-8013970000</v>
          </cell>
          <cell r="R190">
            <v>-8013970000</v>
          </cell>
          <cell r="S190">
            <v>0</v>
          </cell>
          <cell r="T190">
            <v>0</v>
          </cell>
          <cell r="U190">
            <v>-8013970000</v>
          </cell>
          <cell r="V190">
            <v>-8013970000</v>
          </cell>
          <cell r="W190">
            <v>0</v>
          </cell>
          <cell r="X190">
            <v>0</v>
          </cell>
          <cell r="Y190">
            <v>-8013970000</v>
          </cell>
          <cell r="Z190">
            <v>0</v>
          </cell>
          <cell r="AA190">
            <v>0</v>
          </cell>
          <cell r="AB190">
            <v>0</v>
          </cell>
          <cell r="AC190">
            <v>0</v>
          </cell>
          <cell r="AD190">
            <v>0</v>
          </cell>
          <cell r="AE190">
            <v>0</v>
          </cell>
          <cell r="AF190">
            <v>0</v>
          </cell>
          <cell r="AG190">
            <v>0</v>
          </cell>
          <cell r="AH190">
            <v>0</v>
          </cell>
          <cell r="AI190">
            <v>0</v>
          </cell>
          <cell r="AJ190">
            <v>0</v>
          </cell>
          <cell r="AK190">
            <v>0</v>
          </cell>
        </row>
        <row r="191">
          <cell r="H191">
            <v>6030203</v>
          </cell>
          <cell r="I191" t="str">
            <v>Долгосрочные ссуды АЕС Глобал</v>
          </cell>
          <cell r="J191">
            <v>-697630000</v>
          </cell>
          <cell r="K191">
            <v>0</v>
          </cell>
          <cell r="L191">
            <v>0</v>
          </cell>
          <cell r="M191">
            <v>-697630000</v>
          </cell>
          <cell r="N191">
            <v>-1025330000</v>
          </cell>
          <cell r="O191">
            <v>0</v>
          </cell>
          <cell r="P191">
            <v>0</v>
          </cell>
          <cell r="Q191">
            <v>-1025330000</v>
          </cell>
          <cell r="R191">
            <v>-350888000</v>
          </cell>
          <cell r="S191">
            <v>0</v>
          </cell>
          <cell r="T191">
            <v>0</v>
          </cell>
          <cell r="U191">
            <v>-350888000</v>
          </cell>
          <cell r="V191">
            <v>473872000</v>
          </cell>
          <cell r="W191">
            <v>0</v>
          </cell>
          <cell r="X191">
            <v>0</v>
          </cell>
          <cell r="Y191">
            <v>473872000</v>
          </cell>
          <cell r="Z191">
            <v>-7845104000</v>
          </cell>
          <cell r="AA191">
            <v>0</v>
          </cell>
          <cell r="AB191">
            <v>0</v>
          </cell>
          <cell r="AC191">
            <v>-7845104000</v>
          </cell>
          <cell r="AD191">
            <v>-7758601000</v>
          </cell>
          <cell r="AE191">
            <v>0</v>
          </cell>
          <cell r="AF191">
            <v>0</v>
          </cell>
          <cell r="AG191">
            <v>-7758601000</v>
          </cell>
          <cell r="AH191">
            <v>-6884074000</v>
          </cell>
          <cell r="AI191">
            <v>0</v>
          </cell>
          <cell r="AJ191">
            <v>0</v>
          </cell>
          <cell r="AK191">
            <v>-6884074000</v>
          </cell>
        </row>
        <row r="192">
          <cell r="H192">
            <v>631</v>
          </cell>
          <cell r="I192" t="str">
            <v>Текущий подоходный налог к оплате</v>
          </cell>
          <cell r="J192">
            <v>0</v>
          </cell>
          <cell r="K192">
            <v>0</v>
          </cell>
          <cell r="L192">
            <v>0</v>
          </cell>
          <cell r="M192">
            <v>0</v>
          </cell>
          <cell r="N192">
            <v>0</v>
          </cell>
          <cell r="O192">
            <v>0</v>
          </cell>
          <cell r="P192">
            <v>0</v>
          </cell>
          <cell r="Q192">
            <v>0</v>
          </cell>
          <cell r="R192">
            <v>126689116</v>
          </cell>
          <cell r="S192">
            <v>0</v>
          </cell>
          <cell r="T192">
            <v>0</v>
          </cell>
          <cell r="U192">
            <v>126689116</v>
          </cell>
          <cell r="V192">
            <v>-59769481</v>
          </cell>
          <cell r="W192">
            <v>0</v>
          </cell>
          <cell r="X192">
            <v>0</v>
          </cell>
          <cell r="Y192">
            <v>-59769481</v>
          </cell>
          <cell r="Z192">
            <v>365588649</v>
          </cell>
          <cell r="AA192">
            <v>0</v>
          </cell>
          <cell r="AB192">
            <v>-48496893.690060243</v>
          </cell>
          <cell r="AC192">
            <v>414085542.69006026</v>
          </cell>
          <cell r="AD192">
            <v>16712950</v>
          </cell>
          <cell r="AE192">
            <v>0</v>
          </cell>
          <cell r="AF192">
            <v>46920946.650929965</v>
          </cell>
          <cell r="AG192">
            <v>-30207996.650929965</v>
          </cell>
          <cell r="AH192">
            <v>250693027.86000001</v>
          </cell>
          <cell r="AI192">
            <v>0</v>
          </cell>
          <cell r="AJ192">
            <v>1305670248.722549</v>
          </cell>
          <cell r="AK192">
            <v>-1101898167.513479</v>
          </cell>
        </row>
        <row r="193">
          <cell r="H193">
            <v>632</v>
          </cell>
          <cell r="I193" t="str">
            <v>Обязательство по отсроченному КПН</v>
          </cell>
          <cell r="J193">
            <v>0</v>
          </cell>
          <cell r="K193">
            <v>0</v>
          </cell>
          <cell r="L193">
            <v>0</v>
          </cell>
          <cell r="M193">
            <v>0</v>
          </cell>
          <cell r="N193">
            <v>0</v>
          </cell>
          <cell r="O193">
            <v>0</v>
          </cell>
          <cell r="P193">
            <v>-168304480.15485066</v>
          </cell>
          <cell r="Q193">
            <v>168304480.15485066</v>
          </cell>
          <cell r="R193">
            <v>0</v>
          </cell>
          <cell r="S193">
            <v>0</v>
          </cell>
          <cell r="T193">
            <v>219097650.19878539</v>
          </cell>
          <cell r="U193">
            <v>-50793170.043934733</v>
          </cell>
          <cell r="V193">
            <v>0</v>
          </cell>
          <cell r="W193">
            <v>0</v>
          </cell>
          <cell r="X193">
            <v>90816098.266412586</v>
          </cell>
          <cell r="Y193">
            <v>-141609268.31034732</v>
          </cell>
          <cell r="Z193">
            <v>0</v>
          </cell>
          <cell r="AA193">
            <v>0</v>
          </cell>
          <cell r="AB193">
            <v>181611654.85506031</v>
          </cell>
          <cell r="AC193">
            <v>-323220923.16540766</v>
          </cell>
          <cell r="AD193">
            <v>0</v>
          </cell>
          <cell r="AE193">
            <v>0</v>
          </cell>
          <cell r="AF193">
            <v>169320804.51498365</v>
          </cell>
          <cell r="AG193">
            <v>-310930072.82533097</v>
          </cell>
          <cell r="AH193">
            <v>0</v>
          </cell>
          <cell r="AI193">
            <v>0</v>
          </cell>
          <cell r="AJ193">
            <v>174422041.745922</v>
          </cell>
          <cell r="AK193">
            <v>-485352114.57125294</v>
          </cell>
        </row>
        <row r="194">
          <cell r="H194">
            <v>63301</v>
          </cell>
          <cell r="I194" t="str">
            <v>НДС от продажи э/энергии</v>
          </cell>
          <cell r="J194">
            <v>-1055376575.37</v>
          </cell>
          <cell r="K194">
            <v>0</v>
          </cell>
          <cell r="L194">
            <v>0</v>
          </cell>
          <cell r="M194">
            <v>-1055376575.37</v>
          </cell>
          <cell r="N194">
            <v>-1462042250.55</v>
          </cell>
          <cell r="O194">
            <v>0</v>
          </cell>
          <cell r="P194">
            <v>0</v>
          </cell>
          <cell r="Q194">
            <v>-1462042250.55</v>
          </cell>
          <cell r="R194">
            <v>-2362935565.3600001</v>
          </cell>
          <cell r="S194">
            <v>0</v>
          </cell>
          <cell r="T194">
            <v>0</v>
          </cell>
          <cell r="U194">
            <v>-2362935565.3600001</v>
          </cell>
          <cell r="V194">
            <v>-3409495847.79</v>
          </cell>
          <cell r="W194">
            <v>0</v>
          </cell>
          <cell r="X194">
            <v>0</v>
          </cell>
          <cell r="Y194">
            <v>-3409495847.79</v>
          </cell>
          <cell r="Z194">
            <v>-3963359423.71</v>
          </cell>
          <cell r="AA194">
            <v>0</v>
          </cell>
          <cell r="AB194">
            <v>0</v>
          </cell>
          <cell r="AC194">
            <v>-3963359423.71</v>
          </cell>
          <cell r="AD194">
            <v>-4639704558.79</v>
          </cell>
          <cell r="AE194">
            <v>0</v>
          </cell>
          <cell r="AF194">
            <v>0</v>
          </cell>
          <cell r="AG194">
            <v>-4639704558.79</v>
          </cell>
          <cell r="AH194">
            <v>-5298123949.6300001</v>
          </cell>
          <cell r="AI194">
            <v>0</v>
          </cell>
          <cell r="AJ194">
            <v>0</v>
          </cell>
          <cell r="AK194">
            <v>-5298123949.6300001</v>
          </cell>
        </row>
        <row r="195">
          <cell r="H195">
            <v>63302</v>
          </cell>
          <cell r="I195" t="str">
            <v>НДС от продажи прочего</v>
          </cell>
          <cell r="J195">
            <v>1107738947.79</v>
          </cell>
          <cell r="K195">
            <v>0</v>
          </cell>
          <cell r="L195">
            <v>0</v>
          </cell>
          <cell r="M195">
            <v>1107738947.79</v>
          </cell>
          <cell r="N195">
            <v>1623740273.22</v>
          </cell>
          <cell r="O195">
            <v>0</v>
          </cell>
          <cell r="P195">
            <v>0</v>
          </cell>
          <cell r="Q195">
            <v>1623740273.22</v>
          </cell>
          <cell r="R195">
            <v>2343958288.3000002</v>
          </cell>
          <cell r="S195">
            <v>0</v>
          </cell>
          <cell r="T195">
            <v>0</v>
          </cell>
          <cell r="U195">
            <v>2343958288.3000002</v>
          </cell>
          <cell r="V195">
            <v>3376657922.8099999</v>
          </cell>
          <cell r="W195">
            <v>0</v>
          </cell>
          <cell r="X195">
            <v>0</v>
          </cell>
          <cell r="Y195">
            <v>3376657922.8099999</v>
          </cell>
          <cell r="Z195">
            <v>3946724833.7800002</v>
          </cell>
          <cell r="AA195">
            <v>0</v>
          </cell>
          <cell r="AB195">
            <v>0</v>
          </cell>
          <cell r="AC195">
            <v>3946724833.7800002</v>
          </cell>
          <cell r="AD195">
            <v>4561597452.3599997</v>
          </cell>
          <cell r="AE195">
            <v>0</v>
          </cell>
          <cell r="AF195">
            <v>0</v>
          </cell>
          <cell r="AG195">
            <v>4561597452.3599997</v>
          </cell>
          <cell r="AH195">
            <v>5280877868.4300003</v>
          </cell>
          <cell r="AI195">
            <v>0</v>
          </cell>
          <cell r="AJ195">
            <v>0</v>
          </cell>
          <cell r="AK195">
            <v>5280877868.4300003</v>
          </cell>
        </row>
        <row r="196">
          <cell r="H196">
            <v>63303</v>
          </cell>
          <cell r="I196" t="str">
            <v>НДС с нерезедентов</v>
          </cell>
          <cell r="J196">
            <v>-6102793.5199999996</v>
          </cell>
          <cell r="K196">
            <v>0</v>
          </cell>
          <cell r="L196">
            <v>0</v>
          </cell>
          <cell r="M196">
            <v>-6102793.5199999996</v>
          </cell>
          <cell r="N196">
            <v>-10821424.550000001</v>
          </cell>
          <cell r="O196">
            <v>0</v>
          </cell>
          <cell r="P196">
            <v>0</v>
          </cell>
          <cell r="Q196">
            <v>-10821424.550000001</v>
          </cell>
          <cell r="R196">
            <v>-11244934.310000001</v>
          </cell>
          <cell r="S196">
            <v>0</v>
          </cell>
          <cell r="T196">
            <v>0</v>
          </cell>
          <cell r="U196">
            <v>-11244934.310000001</v>
          </cell>
          <cell r="V196">
            <v>-396916</v>
          </cell>
          <cell r="W196">
            <v>0</v>
          </cell>
          <cell r="X196">
            <v>0</v>
          </cell>
          <cell r="Y196">
            <v>-396916</v>
          </cell>
          <cell r="Z196">
            <v>2003560.72</v>
          </cell>
          <cell r="AA196">
            <v>0</v>
          </cell>
          <cell r="AB196">
            <v>0</v>
          </cell>
          <cell r="AC196">
            <v>2003560.72</v>
          </cell>
          <cell r="AD196">
            <v>-2334263.7000000002</v>
          </cell>
          <cell r="AE196">
            <v>0</v>
          </cell>
          <cell r="AF196">
            <v>0</v>
          </cell>
          <cell r="AG196">
            <v>-2334263.7000000002</v>
          </cell>
          <cell r="AH196">
            <v>-528320.69999999995</v>
          </cell>
          <cell r="AI196">
            <v>0</v>
          </cell>
          <cell r="AJ196">
            <v>0</v>
          </cell>
          <cell r="AK196">
            <v>-528320.69999999995</v>
          </cell>
        </row>
        <row r="197">
          <cell r="H197">
            <v>63304</v>
          </cell>
          <cell r="I197" t="str">
            <v xml:space="preserve">НДС от продажи О С </v>
          </cell>
          <cell r="J197">
            <v>-3839129.7</v>
          </cell>
          <cell r="K197">
            <v>0</v>
          </cell>
          <cell r="L197">
            <v>0</v>
          </cell>
          <cell r="M197">
            <v>-3839129.7</v>
          </cell>
          <cell r="N197">
            <v>-3685436.98</v>
          </cell>
          <cell r="O197">
            <v>0</v>
          </cell>
          <cell r="P197">
            <v>0</v>
          </cell>
          <cell r="Q197">
            <v>-3685436.98</v>
          </cell>
          <cell r="R197">
            <v>-165517.20000000001</v>
          </cell>
          <cell r="S197">
            <v>0</v>
          </cell>
          <cell r="T197">
            <v>0</v>
          </cell>
          <cell r="U197">
            <v>-165517.20000000001</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row>
        <row r="198">
          <cell r="H198">
            <v>63401</v>
          </cell>
          <cell r="I198" t="str">
            <v>Подоходный налог с физических лиц</v>
          </cell>
          <cell r="J198">
            <v>-3373245.72</v>
          </cell>
          <cell r="K198">
            <v>0</v>
          </cell>
          <cell r="L198">
            <v>0</v>
          </cell>
          <cell r="M198">
            <v>-3373245.72</v>
          </cell>
          <cell r="N198">
            <v>-13204558</v>
          </cell>
          <cell r="O198">
            <v>0</v>
          </cell>
          <cell r="P198">
            <v>0</v>
          </cell>
          <cell r="Q198">
            <v>-13204558</v>
          </cell>
          <cell r="R198">
            <v>-4454506.9400000004</v>
          </cell>
          <cell r="S198">
            <v>0</v>
          </cell>
          <cell r="T198">
            <v>0</v>
          </cell>
          <cell r="U198">
            <v>-4454506.9400000004</v>
          </cell>
          <cell r="V198">
            <v>-2827218.77</v>
          </cell>
          <cell r="W198">
            <v>0</v>
          </cell>
          <cell r="X198">
            <v>0</v>
          </cell>
          <cell r="Y198">
            <v>-2827218.77</v>
          </cell>
          <cell r="Z198">
            <v>-2923566.02</v>
          </cell>
          <cell r="AA198">
            <v>0</v>
          </cell>
          <cell r="AB198">
            <v>0</v>
          </cell>
          <cell r="AC198">
            <v>-2923566.02</v>
          </cell>
          <cell r="AD198">
            <v>-5243141.8</v>
          </cell>
          <cell r="AE198">
            <v>0</v>
          </cell>
          <cell r="AF198">
            <v>0</v>
          </cell>
          <cell r="AG198">
            <v>-5243141.8</v>
          </cell>
          <cell r="AH198">
            <v>1462507.75</v>
          </cell>
          <cell r="AI198">
            <v>0</v>
          </cell>
          <cell r="AJ198">
            <v>0</v>
          </cell>
          <cell r="AK198">
            <v>1462507.75</v>
          </cell>
        </row>
        <row r="199">
          <cell r="H199">
            <v>63402</v>
          </cell>
          <cell r="I199" t="str">
            <v>Налог на воду</v>
          </cell>
          <cell r="J199">
            <v>-22964</v>
          </cell>
          <cell r="K199">
            <v>0</v>
          </cell>
          <cell r="L199">
            <v>0</v>
          </cell>
          <cell r="M199">
            <v>-22964</v>
          </cell>
          <cell r="N199">
            <v>-1371542.5</v>
          </cell>
          <cell r="O199">
            <v>0</v>
          </cell>
          <cell r="P199">
            <v>0</v>
          </cell>
          <cell r="Q199">
            <v>-1371542.5</v>
          </cell>
          <cell r="R199">
            <v>-10675</v>
          </cell>
          <cell r="S199">
            <v>0</v>
          </cell>
          <cell r="T199">
            <v>0</v>
          </cell>
          <cell r="U199">
            <v>-10675</v>
          </cell>
          <cell r="V199">
            <v>-26102</v>
          </cell>
          <cell r="W199">
            <v>0</v>
          </cell>
          <cell r="X199">
            <v>0</v>
          </cell>
          <cell r="Y199">
            <v>-26102</v>
          </cell>
          <cell r="Z199">
            <v>-492560</v>
          </cell>
          <cell r="AA199">
            <v>0</v>
          </cell>
          <cell r="AB199">
            <v>0</v>
          </cell>
          <cell r="AC199">
            <v>-492560</v>
          </cell>
          <cell r="AD199">
            <v>-480332</v>
          </cell>
          <cell r="AE199">
            <v>0</v>
          </cell>
          <cell r="AF199">
            <v>0</v>
          </cell>
          <cell r="AG199">
            <v>-480332</v>
          </cell>
          <cell r="AH199">
            <v>-484083</v>
          </cell>
          <cell r="AI199">
            <v>0</v>
          </cell>
          <cell r="AJ199">
            <v>0</v>
          </cell>
          <cell r="AK199">
            <v>-484083</v>
          </cell>
        </row>
        <row r="200">
          <cell r="H200">
            <v>63403</v>
          </cell>
          <cell r="I200" t="str">
            <v>Фонд социального страхования</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-466246</v>
          </cell>
          <cell r="AA200">
            <v>0</v>
          </cell>
          <cell r="AB200">
            <v>0</v>
          </cell>
          <cell r="AC200">
            <v>-466246</v>
          </cell>
          <cell r="AD200">
            <v>-871067</v>
          </cell>
          <cell r="AE200">
            <v>0</v>
          </cell>
          <cell r="AF200">
            <v>0</v>
          </cell>
          <cell r="AG200">
            <v>-871067</v>
          </cell>
          <cell r="AH200">
            <v>-765593</v>
          </cell>
          <cell r="AI200">
            <v>0</v>
          </cell>
          <cell r="AJ200">
            <v>0</v>
          </cell>
          <cell r="AK200">
            <v>-765593</v>
          </cell>
        </row>
        <row r="201">
          <cell r="H201">
            <v>63404</v>
          </cell>
          <cell r="I201" t="str">
            <v>Налог на транспорт</v>
          </cell>
          <cell r="J201">
            <v>0</v>
          </cell>
          <cell r="K201">
            <v>0</v>
          </cell>
          <cell r="L201">
            <v>0</v>
          </cell>
          <cell r="M201">
            <v>0</v>
          </cell>
          <cell r="N201">
            <v>-987.6</v>
          </cell>
          <cell r="O201">
            <v>0</v>
          </cell>
          <cell r="P201">
            <v>0</v>
          </cell>
          <cell r="Q201">
            <v>-987.6</v>
          </cell>
          <cell r="R201">
            <v>2890</v>
          </cell>
          <cell r="S201">
            <v>0</v>
          </cell>
          <cell r="T201">
            <v>0</v>
          </cell>
          <cell r="U201">
            <v>2890</v>
          </cell>
          <cell r="V201">
            <v>33176</v>
          </cell>
          <cell r="W201">
            <v>0</v>
          </cell>
          <cell r="X201">
            <v>0</v>
          </cell>
          <cell r="Y201">
            <v>33176</v>
          </cell>
          <cell r="Z201">
            <v>0</v>
          </cell>
          <cell r="AA201">
            <v>0</v>
          </cell>
          <cell r="AB201">
            <v>0</v>
          </cell>
          <cell r="AC201">
            <v>0</v>
          </cell>
          <cell r="AD201">
            <v>1912</v>
          </cell>
          <cell r="AE201">
            <v>0</v>
          </cell>
          <cell r="AF201">
            <v>0</v>
          </cell>
          <cell r="AG201">
            <v>1912</v>
          </cell>
          <cell r="AH201">
            <v>-455738</v>
          </cell>
          <cell r="AI201">
            <v>0</v>
          </cell>
          <cell r="AJ201">
            <v>0</v>
          </cell>
          <cell r="AK201">
            <v>-455738</v>
          </cell>
        </row>
        <row r="202">
          <cell r="H202">
            <v>63405</v>
          </cell>
          <cell r="I202" t="str">
            <v>Налог на имущество</v>
          </cell>
          <cell r="J202">
            <v>-158048.95000000001</v>
          </cell>
          <cell r="K202">
            <v>0</v>
          </cell>
          <cell r="L202">
            <v>0</v>
          </cell>
          <cell r="M202">
            <v>-158048.95000000001</v>
          </cell>
          <cell r="N202">
            <v>-6817584.0499999998</v>
          </cell>
          <cell r="O202">
            <v>0</v>
          </cell>
          <cell r="P202">
            <v>0</v>
          </cell>
          <cell r="Q202">
            <v>-6817584.0499999998</v>
          </cell>
          <cell r="R202">
            <v>1736733</v>
          </cell>
          <cell r="S202">
            <v>0</v>
          </cell>
          <cell r="T202">
            <v>0</v>
          </cell>
          <cell r="U202">
            <v>1736733</v>
          </cell>
          <cell r="V202">
            <v>1777259</v>
          </cell>
          <cell r="W202">
            <v>0</v>
          </cell>
          <cell r="X202">
            <v>0</v>
          </cell>
          <cell r="Y202">
            <v>1777259</v>
          </cell>
          <cell r="Z202">
            <v>-33904</v>
          </cell>
          <cell r="AA202">
            <v>0</v>
          </cell>
          <cell r="AB202">
            <v>0</v>
          </cell>
          <cell r="AC202">
            <v>-33904</v>
          </cell>
          <cell r="AD202">
            <v>11016843</v>
          </cell>
          <cell r="AE202">
            <v>0</v>
          </cell>
          <cell r="AF202">
            <v>0</v>
          </cell>
          <cell r="AG202">
            <v>11016843</v>
          </cell>
          <cell r="AH202">
            <v>1016843</v>
          </cell>
          <cell r="AI202">
            <v>0</v>
          </cell>
          <cell r="AJ202">
            <v>0</v>
          </cell>
          <cell r="AK202">
            <v>1016843</v>
          </cell>
        </row>
        <row r="203">
          <cell r="H203">
            <v>63406</v>
          </cell>
          <cell r="I203" t="str">
            <v>Налог на землю</v>
          </cell>
          <cell r="J203">
            <v>174180.68</v>
          </cell>
          <cell r="K203">
            <v>0</v>
          </cell>
          <cell r="L203">
            <v>0</v>
          </cell>
          <cell r="M203">
            <v>174180.68</v>
          </cell>
          <cell r="N203">
            <v>-1692.18</v>
          </cell>
          <cell r="O203">
            <v>0</v>
          </cell>
          <cell r="P203">
            <v>0</v>
          </cell>
          <cell r="Q203">
            <v>-1692.18</v>
          </cell>
          <cell r="R203">
            <v>110422.22</v>
          </cell>
          <cell r="S203">
            <v>0</v>
          </cell>
          <cell r="T203">
            <v>0</v>
          </cell>
          <cell r="U203">
            <v>110422.22</v>
          </cell>
          <cell r="V203">
            <v>98716.22</v>
          </cell>
          <cell r="W203">
            <v>0</v>
          </cell>
          <cell r="X203">
            <v>0</v>
          </cell>
          <cell r="Y203">
            <v>98716.22</v>
          </cell>
          <cell r="Z203">
            <v>90058.22</v>
          </cell>
          <cell r="AA203">
            <v>0</v>
          </cell>
          <cell r="AB203">
            <v>0</v>
          </cell>
          <cell r="AC203">
            <v>90058.22</v>
          </cell>
          <cell r="AD203">
            <v>83343.22</v>
          </cell>
          <cell r="AE203">
            <v>0</v>
          </cell>
          <cell r="AF203">
            <v>0</v>
          </cell>
          <cell r="AG203">
            <v>83343.22</v>
          </cell>
          <cell r="AH203">
            <v>76627.22</v>
          </cell>
          <cell r="AI203">
            <v>0</v>
          </cell>
          <cell r="AJ203">
            <v>0</v>
          </cell>
          <cell r="AK203">
            <v>76627.22</v>
          </cell>
        </row>
        <row r="204">
          <cell r="H204">
            <v>63408</v>
          </cell>
          <cell r="I204" t="str">
            <v>Плата за рекламу</v>
          </cell>
          <cell r="J204">
            <v>-4658648.2699999996</v>
          </cell>
          <cell r="K204">
            <v>0</v>
          </cell>
          <cell r="L204">
            <v>0</v>
          </cell>
          <cell r="M204">
            <v>-4658648.2699999996</v>
          </cell>
          <cell r="N204">
            <v>-68412.5</v>
          </cell>
          <cell r="O204">
            <v>0</v>
          </cell>
          <cell r="P204">
            <v>0</v>
          </cell>
          <cell r="Q204">
            <v>-68412.5</v>
          </cell>
          <cell r="R204">
            <v>0</v>
          </cell>
          <cell r="S204">
            <v>0</v>
          </cell>
          <cell r="T204">
            <v>0</v>
          </cell>
          <cell r="U204">
            <v>0</v>
          </cell>
          <cell r="V204">
            <v>-9190</v>
          </cell>
          <cell r="W204">
            <v>0</v>
          </cell>
          <cell r="X204">
            <v>0</v>
          </cell>
          <cell r="Y204">
            <v>-9190</v>
          </cell>
          <cell r="Z204">
            <v>0</v>
          </cell>
          <cell r="AA204">
            <v>0</v>
          </cell>
          <cell r="AB204">
            <v>0</v>
          </cell>
          <cell r="AC204">
            <v>0</v>
          </cell>
          <cell r="AD204">
            <v>-9217</v>
          </cell>
          <cell r="AE204">
            <v>0</v>
          </cell>
          <cell r="AF204">
            <v>0</v>
          </cell>
          <cell r="AG204">
            <v>-9217</v>
          </cell>
          <cell r="AH204">
            <v>-9190</v>
          </cell>
          <cell r="AI204">
            <v>0</v>
          </cell>
          <cell r="AJ204">
            <v>0</v>
          </cell>
          <cell r="AK204">
            <v>-9190</v>
          </cell>
        </row>
        <row r="205">
          <cell r="H205">
            <v>63409</v>
          </cell>
          <cell r="I205" t="str">
            <v>Налог у источника</v>
          </cell>
          <cell r="J205">
            <v>-988387.32</v>
          </cell>
          <cell r="K205">
            <v>0</v>
          </cell>
          <cell r="L205">
            <v>0</v>
          </cell>
          <cell r="M205">
            <v>-988387.32</v>
          </cell>
          <cell r="N205">
            <v>-7099.3</v>
          </cell>
          <cell r="O205">
            <v>0</v>
          </cell>
          <cell r="P205">
            <v>0</v>
          </cell>
          <cell r="Q205">
            <v>-7099.3</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row>
        <row r="206">
          <cell r="H206">
            <v>63407</v>
          </cell>
          <cell r="I206" t="str">
            <v>Налог с нерезедентов</v>
          </cell>
          <cell r="J206">
            <v>12379204.6</v>
          </cell>
          <cell r="K206">
            <v>0</v>
          </cell>
          <cell r="L206">
            <v>0</v>
          </cell>
          <cell r="M206">
            <v>12379204.6</v>
          </cell>
          <cell r="N206">
            <v>-6207097.9900000002</v>
          </cell>
          <cell r="O206">
            <v>0</v>
          </cell>
          <cell r="P206">
            <v>0</v>
          </cell>
          <cell r="Q206">
            <v>-6207097.9900000002</v>
          </cell>
          <cell r="R206">
            <v>-62820221.340000004</v>
          </cell>
          <cell r="S206">
            <v>0</v>
          </cell>
          <cell r="T206">
            <v>0</v>
          </cell>
          <cell r="U206">
            <v>-62820221.340000004</v>
          </cell>
          <cell r="V206">
            <v>-95003.199999999997</v>
          </cell>
          <cell r="W206">
            <v>0</v>
          </cell>
          <cell r="X206">
            <v>0</v>
          </cell>
          <cell r="Y206">
            <v>-95003.199999999997</v>
          </cell>
          <cell r="Z206">
            <v>-95002.39</v>
          </cell>
          <cell r="AA206">
            <v>0</v>
          </cell>
          <cell r="AB206">
            <v>0</v>
          </cell>
          <cell r="AC206">
            <v>-95002.39</v>
          </cell>
          <cell r="AD206">
            <v>-3843671.39</v>
          </cell>
          <cell r="AE206">
            <v>0</v>
          </cell>
          <cell r="AF206">
            <v>0</v>
          </cell>
          <cell r="AG206">
            <v>-3843671.39</v>
          </cell>
          <cell r="AH206">
            <v>-543242.19999999995</v>
          </cell>
          <cell r="AI206">
            <v>0</v>
          </cell>
          <cell r="AJ206">
            <v>0</v>
          </cell>
          <cell r="AK206">
            <v>-543242.19999999995</v>
          </cell>
        </row>
        <row r="207">
          <cell r="H207">
            <v>63410</v>
          </cell>
          <cell r="I207" t="str">
            <v>Социальный налог</v>
          </cell>
          <cell r="J207">
            <v>-5564768.2800000003</v>
          </cell>
          <cell r="K207">
            <v>0</v>
          </cell>
          <cell r="L207">
            <v>0</v>
          </cell>
          <cell r="M207">
            <v>-5564768.2800000003</v>
          </cell>
          <cell r="N207">
            <v>-24430822.030000001</v>
          </cell>
          <cell r="O207">
            <v>0</v>
          </cell>
          <cell r="P207">
            <v>0</v>
          </cell>
          <cell r="Q207">
            <v>-24430822.030000001</v>
          </cell>
          <cell r="R207">
            <v>-7953334.3300000001</v>
          </cell>
          <cell r="S207">
            <v>0</v>
          </cell>
          <cell r="T207">
            <v>0</v>
          </cell>
          <cell r="U207">
            <v>-7953334.3300000001</v>
          </cell>
          <cell r="V207">
            <v>-3701503.15</v>
          </cell>
          <cell r="W207">
            <v>0</v>
          </cell>
          <cell r="X207">
            <v>0</v>
          </cell>
          <cell r="Y207">
            <v>-3701503.15</v>
          </cell>
          <cell r="Z207">
            <v>-5954379.1500000004</v>
          </cell>
          <cell r="AA207">
            <v>0</v>
          </cell>
          <cell r="AB207">
            <v>0</v>
          </cell>
          <cell r="AC207">
            <v>-5954379.1500000004</v>
          </cell>
          <cell r="AD207">
            <v>-18028417.149999999</v>
          </cell>
          <cell r="AE207">
            <v>0</v>
          </cell>
          <cell r="AF207">
            <v>0</v>
          </cell>
          <cell r="AG207">
            <v>-18028417.149999999</v>
          </cell>
          <cell r="AH207">
            <v>-2744972</v>
          </cell>
          <cell r="AI207">
            <v>0</v>
          </cell>
          <cell r="AJ207">
            <v>0</v>
          </cell>
          <cell r="AK207">
            <v>-2744972</v>
          </cell>
        </row>
        <row r="208">
          <cell r="H208">
            <v>63411</v>
          </cell>
          <cell r="I208" t="str">
            <v>Сбор на социальный налог</v>
          </cell>
          <cell r="J208">
            <v>-1151923.48</v>
          </cell>
          <cell r="K208">
            <v>0</v>
          </cell>
          <cell r="L208">
            <v>0</v>
          </cell>
          <cell r="M208">
            <v>-1151923.48</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row>
        <row r="209">
          <cell r="H209">
            <v>63412</v>
          </cell>
          <cell r="I209" t="str">
            <v>Дорожный налог</v>
          </cell>
          <cell r="J209">
            <v>-396121.99</v>
          </cell>
          <cell r="K209">
            <v>0</v>
          </cell>
          <cell r="L209">
            <v>0</v>
          </cell>
          <cell r="M209">
            <v>-396121.99</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row>
        <row r="210">
          <cell r="H210">
            <v>63413</v>
          </cell>
          <cell r="I210" t="str">
            <v>Налог на радиочастоты</v>
          </cell>
          <cell r="J210">
            <v>0</v>
          </cell>
          <cell r="K210">
            <v>0</v>
          </cell>
          <cell r="L210">
            <v>0</v>
          </cell>
          <cell r="M210">
            <v>0</v>
          </cell>
          <cell r="N210">
            <v>-24200.799999999999</v>
          </cell>
          <cell r="O210">
            <v>0</v>
          </cell>
          <cell r="P210">
            <v>0</v>
          </cell>
          <cell r="Q210">
            <v>-24200.799999999999</v>
          </cell>
          <cell r="R210">
            <v>54621</v>
          </cell>
          <cell r="S210">
            <v>0</v>
          </cell>
          <cell r="T210">
            <v>0</v>
          </cell>
          <cell r="U210">
            <v>54621</v>
          </cell>
          <cell r="V210">
            <v>47499</v>
          </cell>
          <cell r="W210">
            <v>0</v>
          </cell>
          <cell r="X210">
            <v>0</v>
          </cell>
          <cell r="Y210">
            <v>47499</v>
          </cell>
          <cell r="Z210">
            <v>18205</v>
          </cell>
          <cell r="AA210">
            <v>0</v>
          </cell>
          <cell r="AB210">
            <v>0</v>
          </cell>
          <cell r="AC210">
            <v>18205</v>
          </cell>
          <cell r="AD210">
            <v>3154</v>
          </cell>
          <cell r="AE210">
            <v>0</v>
          </cell>
          <cell r="AF210">
            <v>0</v>
          </cell>
          <cell r="AG210">
            <v>3154</v>
          </cell>
          <cell r="AH210">
            <v>0</v>
          </cell>
          <cell r="AI210">
            <v>0</v>
          </cell>
          <cell r="AJ210">
            <v>0</v>
          </cell>
          <cell r="AK210">
            <v>0</v>
          </cell>
        </row>
        <row r="211">
          <cell r="H211">
            <v>63414</v>
          </cell>
          <cell r="I211" t="str">
            <v>Плата за пользование земл</v>
          </cell>
          <cell r="J211">
            <v>0</v>
          </cell>
          <cell r="K211">
            <v>0</v>
          </cell>
          <cell r="L211">
            <v>0</v>
          </cell>
          <cell r="M211">
            <v>0</v>
          </cell>
          <cell r="N211">
            <v>32.799999999999997</v>
          </cell>
          <cell r="O211">
            <v>0</v>
          </cell>
          <cell r="P211">
            <v>0</v>
          </cell>
          <cell r="Q211">
            <v>32.799999999999997</v>
          </cell>
          <cell r="R211">
            <v>0</v>
          </cell>
          <cell r="S211">
            <v>0</v>
          </cell>
          <cell r="T211">
            <v>0</v>
          </cell>
          <cell r="U211">
            <v>0</v>
          </cell>
          <cell r="V211">
            <v>0</v>
          </cell>
          <cell r="W211">
            <v>0</v>
          </cell>
          <cell r="X211">
            <v>0</v>
          </cell>
          <cell r="Y211">
            <v>0</v>
          </cell>
          <cell r="Z211">
            <v>35147</v>
          </cell>
          <cell r="AA211">
            <v>0</v>
          </cell>
          <cell r="AB211">
            <v>0</v>
          </cell>
          <cell r="AC211">
            <v>35147</v>
          </cell>
          <cell r="AD211">
            <v>0</v>
          </cell>
          <cell r="AE211">
            <v>0</v>
          </cell>
          <cell r="AF211">
            <v>0</v>
          </cell>
          <cell r="AG211">
            <v>0</v>
          </cell>
          <cell r="AH211">
            <v>0</v>
          </cell>
          <cell r="AI211">
            <v>0</v>
          </cell>
          <cell r="AJ211">
            <v>0</v>
          </cell>
          <cell r="AK211">
            <v>0</v>
          </cell>
        </row>
        <row r="212">
          <cell r="H212">
            <v>65302</v>
          </cell>
          <cell r="I212" t="str">
            <v>Пенсионный фонд10%</v>
          </cell>
          <cell r="J212">
            <v>-6651006.9400000004</v>
          </cell>
          <cell r="K212">
            <v>0</v>
          </cell>
          <cell r="L212">
            <v>0</v>
          </cell>
          <cell r="M212">
            <v>-6651006.9400000004</v>
          </cell>
          <cell r="N212">
            <v>-6905604.2699999996</v>
          </cell>
          <cell r="O212">
            <v>0</v>
          </cell>
          <cell r="P212">
            <v>0</v>
          </cell>
          <cell r="Q212">
            <v>-6905604.2699999996</v>
          </cell>
          <cell r="R212">
            <v>-4199552.26</v>
          </cell>
          <cell r="S212">
            <v>0</v>
          </cell>
          <cell r="T212">
            <v>0</v>
          </cell>
          <cell r="U212">
            <v>-4199552.26</v>
          </cell>
          <cell r="V212">
            <v>-6170683.5999999996</v>
          </cell>
          <cell r="W212">
            <v>0</v>
          </cell>
          <cell r="X212">
            <v>0</v>
          </cell>
          <cell r="Y212">
            <v>-6170683.5999999996</v>
          </cell>
          <cell r="Z212">
            <v>-3740540</v>
          </cell>
          <cell r="AA212">
            <v>0</v>
          </cell>
          <cell r="AB212">
            <v>0</v>
          </cell>
          <cell r="AC212">
            <v>-3740540</v>
          </cell>
          <cell r="AD212">
            <v>-7509271</v>
          </cell>
          <cell r="AE212">
            <v>0</v>
          </cell>
          <cell r="AF212">
            <v>0</v>
          </cell>
          <cell r="AG212">
            <v>-7509271</v>
          </cell>
          <cell r="AH212">
            <v>-4487580</v>
          </cell>
          <cell r="AI212">
            <v>0</v>
          </cell>
          <cell r="AJ212">
            <v>0</v>
          </cell>
          <cell r="AK212">
            <v>-4487580</v>
          </cell>
        </row>
        <row r="213">
          <cell r="H213">
            <v>65501</v>
          </cell>
          <cell r="I213" t="str">
            <v>Фонд охраны окружающей среды</v>
          </cell>
          <cell r="J213">
            <v>-20360836.920000002</v>
          </cell>
          <cell r="K213">
            <v>0</v>
          </cell>
          <cell r="L213">
            <v>0</v>
          </cell>
          <cell r="M213">
            <v>-20360836.920000002</v>
          </cell>
          <cell r="N213">
            <v>-40489530</v>
          </cell>
          <cell r="O213">
            <v>0</v>
          </cell>
          <cell r="P213">
            <v>0</v>
          </cell>
          <cell r="Q213">
            <v>-40489530</v>
          </cell>
          <cell r="R213">
            <v>-64535594</v>
          </cell>
          <cell r="S213">
            <v>0</v>
          </cell>
          <cell r="T213">
            <v>0</v>
          </cell>
          <cell r="U213">
            <v>-64535594</v>
          </cell>
          <cell r="V213">
            <v>6234606</v>
          </cell>
          <cell r="W213">
            <v>0</v>
          </cell>
          <cell r="X213">
            <v>0</v>
          </cell>
          <cell r="Y213">
            <v>6234606</v>
          </cell>
          <cell r="Z213">
            <v>-57042948</v>
          </cell>
          <cell r="AA213">
            <v>0</v>
          </cell>
          <cell r="AB213">
            <v>0</v>
          </cell>
          <cell r="AC213">
            <v>-57042948</v>
          </cell>
          <cell r="AD213">
            <v>-68440922</v>
          </cell>
          <cell r="AE213">
            <v>0</v>
          </cell>
          <cell r="AF213">
            <v>0</v>
          </cell>
          <cell r="AG213">
            <v>-68440922</v>
          </cell>
          <cell r="AH213">
            <v>-73417565</v>
          </cell>
          <cell r="AI213">
            <v>0</v>
          </cell>
          <cell r="AJ213">
            <v>0</v>
          </cell>
          <cell r="AK213">
            <v>-73417565</v>
          </cell>
        </row>
        <row r="214">
          <cell r="H214">
            <v>66201</v>
          </cell>
          <cell r="I214" t="str">
            <v>За электроэнергию</v>
          </cell>
          <cell r="J214">
            <v>-21215303.379999999</v>
          </cell>
          <cell r="K214">
            <v>0</v>
          </cell>
          <cell r="L214">
            <v>0</v>
          </cell>
          <cell r="M214">
            <v>-21215303.379999999</v>
          </cell>
          <cell r="N214">
            <v>-11359297.17</v>
          </cell>
          <cell r="O214">
            <v>0</v>
          </cell>
          <cell r="P214">
            <v>0</v>
          </cell>
          <cell r="Q214">
            <v>-11359297.17</v>
          </cell>
          <cell r="R214">
            <v>-51681315.659999996</v>
          </cell>
          <cell r="S214">
            <v>0</v>
          </cell>
          <cell r="T214">
            <v>0</v>
          </cell>
          <cell r="U214">
            <v>-51681315.659999996</v>
          </cell>
          <cell r="V214">
            <v>-80725908.319999993</v>
          </cell>
          <cell r="W214">
            <v>0</v>
          </cell>
          <cell r="X214">
            <v>0</v>
          </cell>
          <cell r="Y214">
            <v>-80725908.319999993</v>
          </cell>
          <cell r="Z214">
            <v>-71717006.599999994</v>
          </cell>
          <cell r="AA214">
            <v>0</v>
          </cell>
          <cell r="AB214">
            <v>0</v>
          </cell>
          <cell r="AC214">
            <v>-71717006.599999994</v>
          </cell>
          <cell r="AD214">
            <v>-27034191.530000001</v>
          </cell>
          <cell r="AE214">
            <v>0</v>
          </cell>
          <cell r="AF214">
            <v>0</v>
          </cell>
          <cell r="AG214">
            <v>-27034191.530000001</v>
          </cell>
          <cell r="AH214">
            <v>-62761138.299999997</v>
          </cell>
          <cell r="AI214">
            <v>0</v>
          </cell>
          <cell r="AJ214">
            <v>0</v>
          </cell>
          <cell r="AK214">
            <v>-62761138.299999997</v>
          </cell>
        </row>
        <row r="215">
          <cell r="H215">
            <v>66202</v>
          </cell>
          <cell r="I215" t="str">
            <v>За конденсат</v>
          </cell>
          <cell r="J215">
            <v>-450.42</v>
          </cell>
          <cell r="K215">
            <v>0</v>
          </cell>
          <cell r="L215">
            <v>0</v>
          </cell>
          <cell r="M215">
            <v>-450.42</v>
          </cell>
          <cell r="N215">
            <v>-450.42</v>
          </cell>
          <cell r="O215">
            <v>0</v>
          </cell>
          <cell r="P215">
            <v>0</v>
          </cell>
          <cell r="Q215">
            <v>-450.42</v>
          </cell>
          <cell r="R215">
            <v>-450.42</v>
          </cell>
          <cell r="S215">
            <v>0</v>
          </cell>
          <cell r="T215">
            <v>0</v>
          </cell>
          <cell r="U215">
            <v>-450.42</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row>
        <row r="216">
          <cell r="H216">
            <v>66207</v>
          </cell>
          <cell r="I216" t="str">
            <v>Прочие</v>
          </cell>
          <cell r="J216">
            <v>0</v>
          </cell>
          <cell r="K216">
            <v>0</v>
          </cell>
          <cell r="L216">
            <v>0</v>
          </cell>
          <cell r="M216">
            <v>0</v>
          </cell>
          <cell r="N216">
            <v>-192811.73</v>
          </cell>
          <cell r="O216">
            <v>0</v>
          </cell>
          <cell r="P216">
            <v>0</v>
          </cell>
          <cell r="Q216">
            <v>-192811.73</v>
          </cell>
          <cell r="R216">
            <v>-90000</v>
          </cell>
          <cell r="S216">
            <v>0</v>
          </cell>
          <cell r="T216">
            <v>0</v>
          </cell>
          <cell r="U216">
            <v>-90000</v>
          </cell>
          <cell r="V216">
            <v>0</v>
          </cell>
          <cell r="W216">
            <v>0</v>
          </cell>
          <cell r="X216">
            <v>0</v>
          </cell>
          <cell r="Y216">
            <v>0</v>
          </cell>
          <cell r="Z216">
            <v>-580715</v>
          </cell>
          <cell r="AA216">
            <v>0</v>
          </cell>
          <cell r="AB216">
            <v>0</v>
          </cell>
          <cell r="AC216">
            <v>-580715</v>
          </cell>
          <cell r="AD216">
            <v>-74265</v>
          </cell>
          <cell r="AE216">
            <v>0</v>
          </cell>
          <cell r="AF216">
            <v>0</v>
          </cell>
          <cell r="AG216">
            <v>-74265</v>
          </cell>
          <cell r="AH216">
            <v>-88710</v>
          </cell>
          <cell r="AI216">
            <v>0</v>
          </cell>
          <cell r="AJ216">
            <v>0</v>
          </cell>
          <cell r="AK216">
            <v>-88710</v>
          </cell>
        </row>
        <row r="217">
          <cell r="H217">
            <v>67101</v>
          </cell>
          <cell r="I217" t="str">
            <v>Материалы</v>
          </cell>
          <cell r="J217">
            <v>-314806717.99000001</v>
          </cell>
          <cell r="K217">
            <v>0</v>
          </cell>
          <cell r="L217">
            <v>0</v>
          </cell>
          <cell r="M217">
            <v>-314806717.99000001</v>
          </cell>
          <cell r="N217">
            <v>-15389470.76</v>
          </cell>
          <cell r="O217">
            <v>0</v>
          </cell>
          <cell r="P217">
            <v>0</v>
          </cell>
          <cell r="Q217">
            <v>-15389470.76</v>
          </cell>
          <cell r="R217">
            <v>-35265597.119999997</v>
          </cell>
          <cell r="S217">
            <v>0</v>
          </cell>
          <cell r="T217">
            <v>0</v>
          </cell>
          <cell r="U217">
            <v>-35265597.119999997</v>
          </cell>
          <cell r="V217">
            <v>-21600869.579999998</v>
          </cell>
          <cell r="W217">
            <v>0</v>
          </cell>
          <cell r="X217">
            <v>0</v>
          </cell>
          <cell r="Y217">
            <v>-21600869.579999998</v>
          </cell>
          <cell r="Z217">
            <v>-67674247.459999993</v>
          </cell>
          <cell r="AA217">
            <v>0</v>
          </cell>
          <cell r="AB217">
            <v>0</v>
          </cell>
          <cell r="AC217">
            <v>-67674247.459999993</v>
          </cell>
          <cell r="AD217">
            <v>-10723609.130000001</v>
          </cell>
          <cell r="AE217">
            <v>0</v>
          </cell>
          <cell r="AF217">
            <v>0</v>
          </cell>
          <cell r="AG217">
            <v>-10723609.130000001</v>
          </cell>
          <cell r="AH217">
            <v>-13168242.279999999</v>
          </cell>
          <cell r="AI217">
            <v>0</v>
          </cell>
          <cell r="AJ217">
            <v>0</v>
          </cell>
          <cell r="AK217">
            <v>-13168242.279999999</v>
          </cell>
        </row>
        <row r="218">
          <cell r="H218">
            <v>67102</v>
          </cell>
          <cell r="I218" t="str">
            <v>Услуги</v>
          </cell>
          <cell r="J218">
            <v>-249154307.72</v>
          </cell>
          <cell r="K218">
            <v>0</v>
          </cell>
          <cell r="L218">
            <v>0</v>
          </cell>
          <cell r="M218">
            <v>-249154307.72</v>
          </cell>
          <cell r="N218">
            <v>-274798254.81999999</v>
          </cell>
          <cell r="O218">
            <v>0</v>
          </cell>
          <cell r="P218">
            <v>0</v>
          </cell>
          <cell r="Q218">
            <v>-274798254.81999999</v>
          </cell>
          <cell r="R218">
            <v>-396836124.45999998</v>
          </cell>
          <cell r="S218">
            <v>0</v>
          </cell>
          <cell r="T218">
            <v>0</v>
          </cell>
          <cell r="U218">
            <v>-396836124.45999998</v>
          </cell>
          <cell r="V218">
            <v>-345629747.94</v>
          </cell>
          <cell r="W218">
            <v>0</v>
          </cell>
          <cell r="X218">
            <v>0</v>
          </cell>
          <cell r="Y218">
            <v>-345629747.94</v>
          </cell>
          <cell r="Z218">
            <v>-651847371.13</v>
          </cell>
          <cell r="AA218">
            <v>0</v>
          </cell>
          <cell r="AB218">
            <v>0</v>
          </cell>
          <cell r="AC218">
            <v>-651847371.13</v>
          </cell>
          <cell r="AD218">
            <v>-1297280358.1800001</v>
          </cell>
          <cell r="AE218">
            <v>0</v>
          </cell>
          <cell r="AF218">
            <v>46442000</v>
          </cell>
          <cell r="AG218">
            <v>-1343722358.1800001</v>
          </cell>
          <cell r="AH218">
            <v>-1256100288.77</v>
          </cell>
          <cell r="AI218">
            <v>0</v>
          </cell>
          <cell r="AJ218">
            <v>0</v>
          </cell>
          <cell r="AK218">
            <v>-1302542288.77</v>
          </cell>
        </row>
        <row r="219">
          <cell r="H219">
            <v>67103</v>
          </cell>
          <cell r="I219" t="str">
            <v>Текущий ремонт</v>
          </cell>
          <cell r="J219">
            <v>-7940139.2999999998</v>
          </cell>
          <cell r="K219">
            <v>0</v>
          </cell>
          <cell r="L219">
            <v>0</v>
          </cell>
          <cell r="M219">
            <v>-7940139.2999999998</v>
          </cell>
          <cell r="N219">
            <v>-3412457.3</v>
          </cell>
          <cell r="O219">
            <v>0</v>
          </cell>
          <cell r="P219">
            <v>0</v>
          </cell>
          <cell r="Q219">
            <v>-3412457.3</v>
          </cell>
          <cell r="R219">
            <v>-12656151.32</v>
          </cell>
          <cell r="S219">
            <v>0</v>
          </cell>
          <cell r="T219">
            <v>0</v>
          </cell>
          <cell r="U219">
            <v>-12656151.32</v>
          </cell>
          <cell r="V219">
            <v>-6416958.1699999999</v>
          </cell>
          <cell r="W219">
            <v>0</v>
          </cell>
          <cell r="X219">
            <v>0</v>
          </cell>
          <cell r="Y219">
            <v>-6416958.1699999999</v>
          </cell>
          <cell r="Z219">
            <v>-38987789.710000001</v>
          </cell>
          <cell r="AA219">
            <v>0</v>
          </cell>
          <cell r="AB219">
            <v>0</v>
          </cell>
          <cell r="AC219">
            <v>-38987789.710000001</v>
          </cell>
          <cell r="AD219">
            <v>-12801083.77</v>
          </cell>
          <cell r="AE219">
            <v>0</v>
          </cell>
          <cell r="AF219">
            <v>0</v>
          </cell>
          <cell r="AG219">
            <v>-12801083.77</v>
          </cell>
          <cell r="AH219">
            <v>-58202894.549999997</v>
          </cell>
          <cell r="AI219">
            <v>0</v>
          </cell>
          <cell r="AJ219">
            <v>0</v>
          </cell>
          <cell r="AK219">
            <v>-58202894.549999997</v>
          </cell>
        </row>
        <row r="220">
          <cell r="H220">
            <v>67104</v>
          </cell>
          <cell r="I220" t="str">
            <v>Капитальный ремонт</v>
          </cell>
          <cell r="J220">
            <v>-32931189.420000002</v>
          </cell>
          <cell r="K220">
            <v>0</v>
          </cell>
          <cell r="L220">
            <v>0</v>
          </cell>
          <cell r="M220">
            <v>-32931189.420000002</v>
          </cell>
          <cell r="N220">
            <v>-21429591.559999999</v>
          </cell>
          <cell r="O220">
            <v>0</v>
          </cell>
          <cell r="P220">
            <v>0</v>
          </cell>
          <cell r="Q220">
            <v>-21429591.559999999</v>
          </cell>
          <cell r="R220">
            <v>-70832631.609999999</v>
          </cell>
          <cell r="S220">
            <v>0</v>
          </cell>
          <cell r="T220">
            <v>0</v>
          </cell>
          <cell r="U220">
            <v>-70832631.609999999</v>
          </cell>
          <cell r="V220">
            <v>-9602105.5800000001</v>
          </cell>
          <cell r="W220">
            <v>0</v>
          </cell>
          <cell r="X220">
            <v>0</v>
          </cell>
          <cell r="Y220">
            <v>-9602105.5800000001</v>
          </cell>
          <cell r="Z220">
            <v>-45600848.020000003</v>
          </cell>
          <cell r="AA220">
            <v>0</v>
          </cell>
          <cell r="AB220">
            <v>0</v>
          </cell>
          <cell r="AC220">
            <v>-45600848.020000003</v>
          </cell>
          <cell r="AD220">
            <v>-10282674</v>
          </cell>
          <cell r="AE220">
            <v>0</v>
          </cell>
          <cell r="AF220">
            <v>0</v>
          </cell>
          <cell r="AG220">
            <v>-10282674</v>
          </cell>
          <cell r="AH220">
            <v>-77590045.75</v>
          </cell>
          <cell r="AI220">
            <v>0</v>
          </cell>
          <cell r="AJ220">
            <v>0</v>
          </cell>
          <cell r="AK220">
            <v>-77590045.75</v>
          </cell>
        </row>
        <row r="221">
          <cell r="H221">
            <v>67105</v>
          </cell>
          <cell r="I221" t="str">
            <v>Уголь</v>
          </cell>
          <cell r="J221">
            <v>-0.31</v>
          </cell>
          <cell r="K221">
            <v>0</v>
          </cell>
          <cell r="L221">
            <v>0</v>
          </cell>
          <cell r="M221">
            <v>-0.31</v>
          </cell>
          <cell r="N221">
            <v>-27241233.460000001</v>
          </cell>
          <cell r="O221">
            <v>0</v>
          </cell>
          <cell r="P221">
            <v>0</v>
          </cell>
          <cell r="Q221">
            <v>-27241233.460000001</v>
          </cell>
          <cell r="R221">
            <v>-39744</v>
          </cell>
          <cell r="S221">
            <v>0</v>
          </cell>
          <cell r="T221">
            <v>0</v>
          </cell>
          <cell r="U221">
            <v>-39744</v>
          </cell>
          <cell r="V221">
            <v>-99497448.420000002</v>
          </cell>
          <cell r="W221">
            <v>0</v>
          </cell>
          <cell r="X221">
            <v>0</v>
          </cell>
          <cell r="Y221">
            <v>-99497448.420000002</v>
          </cell>
          <cell r="Z221">
            <v>-278079.14</v>
          </cell>
          <cell r="AA221">
            <v>0</v>
          </cell>
          <cell r="AB221">
            <v>0</v>
          </cell>
          <cell r="AC221">
            <v>-278079.14</v>
          </cell>
          <cell r="AD221">
            <v>0</v>
          </cell>
          <cell r="AE221">
            <v>0</v>
          </cell>
          <cell r="AF221">
            <v>0</v>
          </cell>
          <cell r="AG221">
            <v>0</v>
          </cell>
          <cell r="AH221">
            <v>-2303772</v>
          </cell>
          <cell r="AI221">
            <v>0</v>
          </cell>
          <cell r="AJ221">
            <v>0</v>
          </cell>
          <cell r="AK221">
            <v>-2303772</v>
          </cell>
        </row>
        <row r="222">
          <cell r="H222">
            <v>67106</v>
          </cell>
          <cell r="I222" t="str">
            <v>Мазут</v>
          </cell>
          <cell r="J222">
            <v>-0.47</v>
          </cell>
          <cell r="K222">
            <v>0</v>
          </cell>
          <cell r="L222">
            <v>0</v>
          </cell>
          <cell r="M222">
            <v>-0.47</v>
          </cell>
          <cell r="N222">
            <v>-0.01</v>
          </cell>
          <cell r="O222">
            <v>0</v>
          </cell>
          <cell r="P222">
            <v>0</v>
          </cell>
          <cell r="Q222">
            <v>-0.01</v>
          </cell>
          <cell r="R222">
            <v>-13354475.359999999</v>
          </cell>
          <cell r="S222">
            <v>0</v>
          </cell>
          <cell r="T222">
            <v>0</v>
          </cell>
          <cell r="U222">
            <v>-13354475.359999999</v>
          </cell>
          <cell r="V222">
            <v>-12308384.050000001</v>
          </cell>
          <cell r="W222">
            <v>0</v>
          </cell>
          <cell r="X222">
            <v>0</v>
          </cell>
          <cell r="Y222">
            <v>-12308384.050000001</v>
          </cell>
          <cell r="Z222">
            <v>-0.48</v>
          </cell>
          <cell r="AA222">
            <v>0</v>
          </cell>
          <cell r="AB222">
            <v>0</v>
          </cell>
          <cell r="AC222">
            <v>-0.48</v>
          </cell>
          <cell r="AD222">
            <v>0</v>
          </cell>
          <cell r="AE222">
            <v>0</v>
          </cell>
          <cell r="AF222">
            <v>0</v>
          </cell>
          <cell r="AG222">
            <v>0</v>
          </cell>
          <cell r="AH222">
            <v>3000.2</v>
          </cell>
          <cell r="AI222">
            <v>0</v>
          </cell>
          <cell r="AJ222">
            <v>0</v>
          </cell>
          <cell r="AK222">
            <v>3000.2</v>
          </cell>
        </row>
        <row r="223">
          <cell r="H223">
            <v>67107</v>
          </cell>
          <cell r="I223" t="str">
            <v>Железнодорожные тарифы</v>
          </cell>
          <cell r="J223">
            <v>0</v>
          </cell>
          <cell r="K223">
            <v>0</v>
          </cell>
          <cell r="L223">
            <v>0</v>
          </cell>
          <cell r="M223">
            <v>0</v>
          </cell>
          <cell r="N223">
            <v>-19825017.469999999</v>
          </cell>
          <cell r="O223">
            <v>0</v>
          </cell>
          <cell r="P223">
            <v>0</v>
          </cell>
          <cell r="Q223">
            <v>-19825017.469999999</v>
          </cell>
          <cell r="R223">
            <v>-27690327.489999998</v>
          </cell>
          <cell r="S223">
            <v>0</v>
          </cell>
          <cell r="T223">
            <v>0</v>
          </cell>
          <cell r="U223">
            <v>-27690327.489999998</v>
          </cell>
          <cell r="V223">
            <v>-30056350.100000001</v>
          </cell>
          <cell r="W223">
            <v>0</v>
          </cell>
          <cell r="X223">
            <v>0</v>
          </cell>
          <cell r="Y223">
            <v>-30056350.100000001</v>
          </cell>
          <cell r="Z223">
            <v>0</v>
          </cell>
          <cell r="AA223">
            <v>0</v>
          </cell>
          <cell r="AB223">
            <v>0</v>
          </cell>
          <cell r="AC223">
            <v>0</v>
          </cell>
          <cell r="AD223">
            <v>0</v>
          </cell>
          <cell r="AE223">
            <v>0</v>
          </cell>
          <cell r="AF223">
            <v>0</v>
          </cell>
          <cell r="AG223">
            <v>0</v>
          </cell>
          <cell r="AH223">
            <v>0</v>
          </cell>
          <cell r="AI223">
            <v>0</v>
          </cell>
          <cell r="AJ223">
            <v>0</v>
          </cell>
          <cell r="AK223">
            <v>0</v>
          </cell>
        </row>
        <row r="224">
          <cell r="H224">
            <v>67108</v>
          </cell>
          <cell r="I224" t="str">
            <v>ГСМ</v>
          </cell>
          <cell r="J224">
            <v>-36924.68</v>
          </cell>
          <cell r="K224">
            <v>0</v>
          </cell>
          <cell r="L224">
            <v>0</v>
          </cell>
          <cell r="M224">
            <v>-36924.68</v>
          </cell>
          <cell r="N224">
            <v>-340969.19</v>
          </cell>
          <cell r="O224">
            <v>0</v>
          </cell>
          <cell r="P224">
            <v>0</v>
          </cell>
          <cell r="Q224">
            <v>-340969.19</v>
          </cell>
          <cell r="R224">
            <v>-1426475.2</v>
          </cell>
          <cell r="S224">
            <v>0</v>
          </cell>
          <cell r="T224">
            <v>0</v>
          </cell>
          <cell r="U224">
            <v>-1426475.2</v>
          </cell>
          <cell r="V224">
            <v>-4007771.42</v>
          </cell>
          <cell r="W224">
            <v>0</v>
          </cell>
          <cell r="X224">
            <v>0</v>
          </cell>
          <cell r="Y224">
            <v>-4007771.42</v>
          </cell>
          <cell r="Z224">
            <v>-7073.08</v>
          </cell>
          <cell r="AA224">
            <v>0</v>
          </cell>
          <cell r="AB224">
            <v>0</v>
          </cell>
          <cell r="AC224">
            <v>-7073.08</v>
          </cell>
          <cell r="AD224">
            <v>-7019.55</v>
          </cell>
          <cell r="AE224">
            <v>0</v>
          </cell>
          <cell r="AF224">
            <v>0</v>
          </cell>
          <cell r="AG224">
            <v>-7019.55</v>
          </cell>
          <cell r="AH224">
            <v>-7019.55</v>
          </cell>
          <cell r="AI224">
            <v>0</v>
          </cell>
          <cell r="AJ224">
            <v>0</v>
          </cell>
          <cell r="AK224">
            <v>-7019.55</v>
          </cell>
        </row>
        <row r="225">
          <cell r="H225">
            <v>67109</v>
          </cell>
          <cell r="I225" t="str">
            <v>Капитальное строительство</v>
          </cell>
          <cell r="J225">
            <v>-54732199.840000004</v>
          </cell>
          <cell r="K225">
            <v>0</v>
          </cell>
          <cell r="L225">
            <v>0</v>
          </cell>
          <cell r="M225">
            <v>-54732199.840000004</v>
          </cell>
          <cell r="N225">
            <v>-21995832.510000002</v>
          </cell>
          <cell r="O225">
            <v>0</v>
          </cell>
          <cell r="P225">
            <v>0</v>
          </cell>
          <cell r="Q225">
            <v>-21995832.510000002</v>
          </cell>
          <cell r="R225">
            <v>-876408.56</v>
          </cell>
          <cell r="S225">
            <v>0</v>
          </cell>
          <cell r="T225">
            <v>0</v>
          </cell>
          <cell r="U225">
            <v>-876408.56</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row>
        <row r="226">
          <cell r="H226">
            <v>681</v>
          </cell>
          <cell r="I226" t="str">
            <v>Заработная плата сотрудников</v>
          </cell>
          <cell r="J226">
            <v>-392340.53</v>
          </cell>
          <cell r="K226">
            <v>0</v>
          </cell>
          <cell r="L226">
            <v>0</v>
          </cell>
          <cell r="M226">
            <v>-392340.53</v>
          </cell>
          <cell r="N226">
            <v>-7793501.2599999998</v>
          </cell>
          <cell r="O226">
            <v>0</v>
          </cell>
          <cell r="P226">
            <v>0</v>
          </cell>
          <cell r="Q226">
            <v>-7793501.2599999998</v>
          </cell>
          <cell r="R226">
            <v>-834008.05</v>
          </cell>
          <cell r="S226">
            <v>0</v>
          </cell>
          <cell r="T226">
            <v>0</v>
          </cell>
          <cell r="U226">
            <v>-834008.05</v>
          </cell>
          <cell r="V226">
            <v>-30855608.899999999</v>
          </cell>
          <cell r="W226">
            <v>0</v>
          </cell>
          <cell r="X226">
            <v>0</v>
          </cell>
          <cell r="Y226">
            <v>-30855608.899999999</v>
          </cell>
          <cell r="Z226">
            <v>-12421171.24</v>
          </cell>
          <cell r="AA226">
            <v>0</v>
          </cell>
          <cell r="AB226">
            <v>0</v>
          </cell>
          <cell r="AC226">
            <v>-12421171.24</v>
          </cell>
          <cell r="AD226">
            <v>-829655.45</v>
          </cell>
          <cell r="AE226">
            <v>0</v>
          </cell>
          <cell r="AF226">
            <v>0</v>
          </cell>
          <cell r="AG226">
            <v>-829655.45</v>
          </cell>
          <cell r="AH226">
            <v>-2594013.9</v>
          </cell>
          <cell r="AI226">
            <v>0</v>
          </cell>
          <cell r="AJ226">
            <v>0</v>
          </cell>
          <cell r="AK226">
            <v>-2594013.9</v>
          </cell>
        </row>
        <row r="227">
          <cell r="H227">
            <v>6840103</v>
          </cell>
          <cell r="I227" t="str">
            <v>Начисленные проценты  от других комп</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-4583333.88</v>
          </cell>
          <cell r="AI227">
            <v>0</v>
          </cell>
          <cell r="AJ227">
            <v>0</v>
          </cell>
          <cell r="AK227">
            <v>-4583333.88</v>
          </cell>
        </row>
        <row r="228">
          <cell r="H228">
            <v>6840201</v>
          </cell>
          <cell r="I228" t="str">
            <v>Начисленные проценты АЕС Арлинтон</v>
          </cell>
          <cell r="J228">
            <v>-5662667229.0200005</v>
          </cell>
          <cell r="K228">
            <v>0</v>
          </cell>
          <cell r="L228">
            <v>0</v>
          </cell>
          <cell r="M228">
            <v>-5662667229.0200005</v>
          </cell>
          <cell r="N228">
            <v>-6118029468.0699997</v>
          </cell>
          <cell r="O228">
            <v>0</v>
          </cell>
          <cell r="P228">
            <v>0</v>
          </cell>
          <cell r="Q228">
            <v>-6118029468.0699997</v>
          </cell>
          <cell r="R228">
            <v>-5614378576.6000004</v>
          </cell>
          <cell r="S228">
            <v>0</v>
          </cell>
          <cell r="T228">
            <v>0</v>
          </cell>
          <cell r="U228">
            <v>-5614378576.6000004</v>
          </cell>
          <cell r="V228">
            <v>-5268800487.8000002</v>
          </cell>
          <cell r="W228">
            <v>0</v>
          </cell>
          <cell r="X228">
            <v>0</v>
          </cell>
          <cell r="Y228">
            <v>-5268800487.8000002</v>
          </cell>
          <cell r="Z228">
            <v>-5659265916.0799999</v>
          </cell>
          <cell r="AA228">
            <v>0</v>
          </cell>
          <cell r="AB228">
            <v>0</v>
          </cell>
          <cell r="AC228">
            <v>-5659265916.0799999</v>
          </cell>
          <cell r="AD228">
            <v>-5826590517.2799997</v>
          </cell>
          <cell r="AE228">
            <v>0</v>
          </cell>
          <cell r="AF228">
            <v>0</v>
          </cell>
          <cell r="AG228">
            <v>-5826590517.2799997</v>
          </cell>
          <cell r="AH228">
            <v>-5416830902.7299995</v>
          </cell>
          <cell r="AI228">
            <v>0</v>
          </cell>
          <cell r="AJ228">
            <v>0</v>
          </cell>
          <cell r="AK228">
            <v>-5416830902.7299995</v>
          </cell>
        </row>
        <row r="229">
          <cell r="H229">
            <v>6840202</v>
          </cell>
          <cell r="I229" t="str">
            <v>Начисленные проценты АЕС Электрик</v>
          </cell>
          <cell r="J229">
            <v>-5892092923.4799995</v>
          </cell>
          <cell r="K229">
            <v>0</v>
          </cell>
          <cell r="L229">
            <v>0</v>
          </cell>
          <cell r="M229">
            <v>-5892092923.4799995</v>
          </cell>
          <cell r="N229">
            <v>-6113732914.21</v>
          </cell>
          <cell r="O229">
            <v>0</v>
          </cell>
          <cell r="P229">
            <v>0</v>
          </cell>
          <cell r="Q229">
            <v>-6113732914.21</v>
          </cell>
          <cell r="R229">
            <v>-5657507599.3900003</v>
          </cell>
          <cell r="S229">
            <v>0</v>
          </cell>
          <cell r="T229">
            <v>0</v>
          </cell>
          <cell r="U229">
            <v>-5657507599.3900003</v>
          </cell>
          <cell r="V229">
            <v>-5099680959.1000004</v>
          </cell>
          <cell r="W229">
            <v>0</v>
          </cell>
          <cell r="X229">
            <v>0</v>
          </cell>
          <cell r="Y229">
            <v>-5099680959.1000004</v>
          </cell>
          <cell r="Z229">
            <v>-5305973896.3599997</v>
          </cell>
          <cell r="AA229">
            <v>0</v>
          </cell>
          <cell r="AB229">
            <v>0</v>
          </cell>
          <cell r="AC229">
            <v>-5305973896.3599997</v>
          </cell>
          <cell r="AD229">
            <v>-5247523706.9099998</v>
          </cell>
          <cell r="AE229">
            <v>0</v>
          </cell>
          <cell r="AF229">
            <v>0</v>
          </cell>
          <cell r="AG229">
            <v>-5247523706.9099998</v>
          </cell>
          <cell r="AH229">
            <v>-4655960715.6499996</v>
          </cell>
          <cell r="AI229">
            <v>0</v>
          </cell>
          <cell r="AJ229">
            <v>0</v>
          </cell>
          <cell r="AK229">
            <v>-4655960715.6499996</v>
          </cell>
        </row>
        <row r="230">
          <cell r="H230">
            <v>6840203</v>
          </cell>
          <cell r="I230" t="str">
            <v>Начисленные проценты АЕС Глобал</v>
          </cell>
          <cell r="J230">
            <v>-1389839358.04</v>
          </cell>
          <cell r="K230">
            <v>0</v>
          </cell>
          <cell r="L230">
            <v>0</v>
          </cell>
          <cell r="M230">
            <v>-1389839358.04</v>
          </cell>
          <cell r="N230">
            <v>-1815554246.9100001</v>
          </cell>
          <cell r="O230">
            <v>0</v>
          </cell>
          <cell r="P230">
            <v>0</v>
          </cell>
          <cell r="Q230">
            <v>-1815554246.9100001</v>
          </cell>
          <cell r="R230">
            <v>-1187781242.27</v>
          </cell>
          <cell r="S230">
            <v>0</v>
          </cell>
          <cell r="T230">
            <v>0</v>
          </cell>
          <cell r="U230">
            <v>-1187781242.27</v>
          </cell>
          <cell r="V230">
            <v>-774426599.07000005</v>
          </cell>
          <cell r="W230">
            <v>0</v>
          </cell>
          <cell r="X230">
            <v>0</v>
          </cell>
          <cell r="Y230">
            <v>-774426599.07000005</v>
          </cell>
          <cell r="Z230">
            <v>-1078309802.9400001</v>
          </cell>
          <cell r="AA230">
            <v>0</v>
          </cell>
          <cell r="AB230">
            <v>0</v>
          </cell>
          <cell r="AC230">
            <v>-1078309802.9400001</v>
          </cell>
          <cell r="AD230">
            <v>-1414639367.3099999</v>
          </cell>
          <cell r="AE230">
            <v>0</v>
          </cell>
          <cell r="AF230">
            <v>0</v>
          </cell>
          <cell r="AG230">
            <v>-1414639367.3099999</v>
          </cell>
          <cell r="AH230">
            <v>-1612910892.52</v>
          </cell>
          <cell r="AI230">
            <v>0</v>
          </cell>
          <cell r="AJ230">
            <v>0</v>
          </cell>
          <cell r="AK230">
            <v>-1612910892.52</v>
          </cell>
        </row>
        <row r="231">
          <cell r="H231">
            <v>685</v>
          </cell>
          <cell r="I231" t="str">
            <v>Резерв на оплату отпусков работникам</v>
          </cell>
          <cell r="J231">
            <v>0</v>
          </cell>
          <cell r="K231">
            <v>0</v>
          </cell>
          <cell r="L231">
            <v>2455779</v>
          </cell>
          <cell r="M231">
            <v>-2455779</v>
          </cell>
          <cell r="N231">
            <v>0</v>
          </cell>
          <cell r="O231">
            <v>2455779</v>
          </cell>
          <cell r="P231">
            <v>3593465</v>
          </cell>
          <cell r="Q231">
            <v>-3593465</v>
          </cell>
          <cell r="R231">
            <v>0</v>
          </cell>
          <cell r="S231">
            <v>3593465</v>
          </cell>
          <cell r="T231">
            <v>4552517</v>
          </cell>
          <cell r="U231">
            <v>-4552517</v>
          </cell>
          <cell r="V231">
            <v>0</v>
          </cell>
          <cell r="W231">
            <v>4552517</v>
          </cell>
          <cell r="X231">
            <v>3548196</v>
          </cell>
          <cell r="Y231">
            <v>-3548196</v>
          </cell>
          <cell r="Z231">
            <v>0</v>
          </cell>
          <cell r="AA231">
            <v>0</v>
          </cell>
          <cell r="AB231">
            <v>0</v>
          </cell>
          <cell r="AC231">
            <v>-3548196</v>
          </cell>
          <cell r="AD231">
            <v>0</v>
          </cell>
          <cell r="AE231">
            <v>0</v>
          </cell>
          <cell r="AF231">
            <v>0</v>
          </cell>
          <cell r="AG231">
            <v>-3548196</v>
          </cell>
          <cell r="AH231">
            <v>0</v>
          </cell>
          <cell r="AI231">
            <v>0</v>
          </cell>
          <cell r="AJ231">
            <v>0</v>
          </cell>
          <cell r="AK231">
            <v>-3548196</v>
          </cell>
        </row>
        <row r="232">
          <cell r="H232">
            <v>68601</v>
          </cell>
          <cell r="I232" t="str">
            <v>ARO liability</v>
          </cell>
          <cell r="J232">
            <v>0</v>
          </cell>
          <cell r="K232">
            <v>13344000</v>
          </cell>
          <cell r="L232">
            <v>69258143.312486127</v>
          </cell>
          <cell r="M232">
            <v>-55914143.312486127</v>
          </cell>
          <cell r="N232">
            <v>0</v>
          </cell>
          <cell r="O232">
            <v>10500000</v>
          </cell>
          <cell r="P232">
            <v>6989267.9140607649</v>
          </cell>
          <cell r="Q232">
            <v>-52403411.226546891</v>
          </cell>
          <cell r="R232">
            <v>0</v>
          </cell>
          <cell r="S232">
            <v>15658591.140000001</v>
          </cell>
          <cell r="T232">
            <v>6550426.4033183623</v>
          </cell>
          <cell r="U232">
            <v>-43295246.489865251</v>
          </cell>
          <cell r="V232">
            <v>0</v>
          </cell>
          <cell r="W232">
            <v>5478260.8700000001</v>
          </cell>
          <cell r="X232">
            <v>5411905.8112331582</v>
          </cell>
          <cell r="Y232">
            <v>-43228891.431098409</v>
          </cell>
          <cell r="Z232">
            <v>0</v>
          </cell>
          <cell r="AA232">
            <v>0</v>
          </cell>
          <cell r="AB232">
            <v>0</v>
          </cell>
          <cell r="AC232">
            <v>-43228891.431098409</v>
          </cell>
          <cell r="AD232">
            <v>0</v>
          </cell>
          <cell r="AE232">
            <v>2827045</v>
          </cell>
          <cell r="AF232">
            <v>5403611.428887303</v>
          </cell>
          <cell r="AG232">
            <v>-45805457.859985709</v>
          </cell>
          <cell r="AH232">
            <v>0</v>
          </cell>
          <cell r="AI232">
            <v>0</v>
          </cell>
          <cell r="AJ232">
            <v>0</v>
          </cell>
          <cell r="AK232">
            <v>-45805457.859985709</v>
          </cell>
        </row>
        <row r="233">
          <cell r="H233">
            <v>68701</v>
          </cell>
          <cell r="I233" t="str">
            <v>Командировочные расходы</v>
          </cell>
          <cell r="J233">
            <v>-633391.06000000006</v>
          </cell>
          <cell r="K233">
            <v>0</v>
          </cell>
          <cell r="L233">
            <v>0</v>
          </cell>
          <cell r="M233">
            <v>-633391.06000000006</v>
          </cell>
          <cell r="N233">
            <v>-236613.74</v>
          </cell>
          <cell r="O233">
            <v>0</v>
          </cell>
          <cell r="P233">
            <v>0</v>
          </cell>
          <cell r="Q233">
            <v>-236613.74</v>
          </cell>
          <cell r="R233">
            <v>86946.72</v>
          </cell>
          <cell r="S233">
            <v>0</v>
          </cell>
          <cell r="T233">
            <v>0</v>
          </cell>
          <cell r="U233">
            <v>86946.72</v>
          </cell>
          <cell r="V233">
            <v>-79285.119999999995</v>
          </cell>
          <cell r="W233">
            <v>0</v>
          </cell>
          <cell r="X233">
            <v>0</v>
          </cell>
          <cell r="Y233">
            <v>-79285.119999999995</v>
          </cell>
          <cell r="Z233">
            <v>-21616.33</v>
          </cell>
          <cell r="AA233">
            <v>0</v>
          </cell>
          <cell r="AB233">
            <v>0</v>
          </cell>
          <cell r="AC233">
            <v>-21616.33</v>
          </cell>
          <cell r="AD233">
            <v>-43594.93</v>
          </cell>
          <cell r="AE233">
            <v>0</v>
          </cell>
          <cell r="AF233">
            <v>0</v>
          </cell>
          <cell r="AG233">
            <v>-43594.93</v>
          </cell>
          <cell r="AH233">
            <v>-89267.48</v>
          </cell>
          <cell r="AI233">
            <v>0</v>
          </cell>
          <cell r="AJ233">
            <v>0</v>
          </cell>
          <cell r="AK233">
            <v>-89267.48</v>
          </cell>
        </row>
        <row r="234">
          <cell r="H234">
            <v>68702</v>
          </cell>
          <cell r="I234" t="str">
            <v>Прочие</v>
          </cell>
          <cell r="J234">
            <v>-936898.74</v>
          </cell>
          <cell r="K234">
            <v>0</v>
          </cell>
          <cell r="L234">
            <v>0</v>
          </cell>
          <cell r="M234">
            <v>-936898.74</v>
          </cell>
          <cell r="N234">
            <v>-1127774.27</v>
          </cell>
          <cell r="O234">
            <v>0</v>
          </cell>
          <cell r="P234">
            <v>0</v>
          </cell>
          <cell r="Q234">
            <v>-1127774.27</v>
          </cell>
          <cell r="R234">
            <v>-968953.14</v>
          </cell>
          <cell r="S234">
            <v>0</v>
          </cell>
          <cell r="T234">
            <v>0</v>
          </cell>
          <cell r="U234">
            <v>-968953.14</v>
          </cell>
          <cell r="V234">
            <v>-2277230.0299999998</v>
          </cell>
          <cell r="W234">
            <v>0</v>
          </cell>
          <cell r="X234">
            <v>0</v>
          </cell>
          <cell r="Y234">
            <v>-2277230.0299999998</v>
          </cell>
          <cell r="Z234">
            <v>-3187348</v>
          </cell>
          <cell r="AA234">
            <v>0</v>
          </cell>
          <cell r="AB234">
            <v>0</v>
          </cell>
          <cell r="AC234">
            <v>-3187348</v>
          </cell>
          <cell r="AD234">
            <v>-1058791.06</v>
          </cell>
          <cell r="AE234">
            <v>0</v>
          </cell>
          <cell r="AF234">
            <v>0</v>
          </cell>
          <cell r="AG234">
            <v>-1058791.06</v>
          </cell>
          <cell r="AH234">
            <v>-19075191.699999999</v>
          </cell>
          <cell r="AI234">
            <v>0</v>
          </cell>
          <cell r="AJ234">
            <v>0</v>
          </cell>
          <cell r="AK234">
            <v>-19075191.699999999</v>
          </cell>
        </row>
        <row r="235">
          <cell r="H235">
            <v>68703</v>
          </cell>
          <cell r="I235" t="str">
            <v>Депонированная зарплата</v>
          </cell>
          <cell r="J235">
            <v>-1129099.33</v>
          </cell>
          <cell r="K235">
            <v>0</v>
          </cell>
          <cell r="L235">
            <v>0</v>
          </cell>
          <cell r="M235">
            <v>-1129099.33</v>
          </cell>
          <cell r="N235">
            <v>-1321916.04</v>
          </cell>
          <cell r="O235">
            <v>0</v>
          </cell>
          <cell r="P235">
            <v>0</v>
          </cell>
          <cell r="Q235">
            <v>-1321916.04</v>
          </cell>
          <cell r="R235">
            <v>-1173202.82</v>
          </cell>
          <cell r="S235">
            <v>0</v>
          </cell>
          <cell r="T235">
            <v>0</v>
          </cell>
          <cell r="U235">
            <v>-1173202.82</v>
          </cell>
          <cell r="V235">
            <v>-708328.25</v>
          </cell>
          <cell r="W235">
            <v>0</v>
          </cell>
          <cell r="X235">
            <v>0</v>
          </cell>
          <cell r="Y235">
            <v>-708328.25</v>
          </cell>
          <cell r="Z235">
            <v>352729.2</v>
          </cell>
          <cell r="AA235">
            <v>0</v>
          </cell>
          <cell r="AB235">
            <v>0</v>
          </cell>
          <cell r="AC235">
            <v>352729.2</v>
          </cell>
          <cell r="AD235">
            <v>-674454.2</v>
          </cell>
          <cell r="AE235">
            <v>0</v>
          </cell>
          <cell r="AF235">
            <v>0</v>
          </cell>
          <cell r="AG235">
            <v>-674454.2</v>
          </cell>
          <cell r="AH235">
            <v>44663.32</v>
          </cell>
          <cell r="AI235">
            <v>0</v>
          </cell>
          <cell r="AJ235">
            <v>0</v>
          </cell>
          <cell r="AK235">
            <v>44663.32</v>
          </cell>
        </row>
        <row r="236">
          <cell r="H236">
            <v>68704</v>
          </cell>
          <cell r="I236" t="str">
            <v>Задолженность сотрудников</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row>
        <row r="237">
          <cell r="H237">
            <v>68707</v>
          </cell>
          <cell r="I237" t="str">
            <v>Подотчетные суммы</v>
          </cell>
          <cell r="J237">
            <v>-1444</v>
          </cell>
          <cell r="K237">
            <v>0</v>
          </cell>
          <cell r="L237">
            <v>0</v>
          </cell>
          <cell r="M237">
            <v>-1444</v>
          </cell>
          <cell r="N237">
            <v>-4776</v>
          </cell>
          <cell r="O237">
            <v>0</v>
          </cell>
          <cell r="P237">
            <v>0</v>
          </cell>
          <cell r="Q237">
            <v>-4776</v>
          </cell>
          <cell r="R237">
            <v>-611725.57999999996</v>
          </cell>
          <cell r="S237">
            <v>0</v>
          </cell>
          <cell r="T237">
            <v>0</v>
          </cell>
          <cell r="U237">
            <v>-611725.57999999996</v>
          </cell>
          <cell r="V237">
            <v>-733</v>
          </cell>
          <cell r="W237">
            <v>0</v>
          </cell>
          <cell r="X237">
            <v>0</v>
          </cell>
          <cell r="Y237">
            <v>-733</v>
          </cell>
          <cell r="Z237">
            <v>-51765.46</v>
          </cell>
          <cell r="AA237">
            <v>0</v>
          </cell>
          <cell r="AB237">
            <v>0</v>
          </cell>
          <cell r="AC237">
            <v>-51765.46</v>
          </cell>
          <cell r="AD237">
            <v>-24213</v>
          </cell>
          <cell r="AE237">
            <v>0</v>
          </cell>
          <cell r="AF237">
            <v>0</v>
          </cell>
          <cell r="AG237">
            <v>-24213</v>
          </cell>
          <cell r="AH237">
            <v>-16213</v>
          </cell>
          <cell r="AI237">
            <v>0</v>
          </cell>
          <cell r="AJ237">
            <v>0</v>
          </cell>
          <cell r="AK237">
            <v>-16213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о драг"/>
      <sheetName val="свод драг"/>
      <sheetName val="ао"/>
      <sheetName val="бгмк"/>
      <sheetName val="ВМХК"/>
      <sheetName val="БГОК"/>
      <sheetName val="ксс"/>
      <sheetName val="ВАЮЗЖР Год"/>
      <sheetName val="Лист17"/>
      <sheetName val="АО ЖЦМ"/>
      <sheetName val="АЖР"/>
      <sheetName val="СЖР"/>
      <sheetName val="СОФ"/>
      <sheetName val="ЖОФ"/>
      <sheetName val="ЖМЗ"/>
      <sheetName val="БХМК"/>
      <sheetName val="ЖГОК МХК БГОК м - ц"/>
      <sheetName val="ВЮЗЖР"/>
      <sheetName val="Год ЖГОК МХК БГОК"/>
      <sheetName val="Лист16"/>
      <sheetName val="Лист18"/>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Atai excel"/>
      <sheetName val="Sale of Fixed Assets"/>
      <sheetName val="ARO2003"/>
      <sheetName val="Total KZT UK ARO"/>
      <sheetName val="Total KZT Sogra ARO"/>
      <sheetName val="2004 "/>
      <sheetName val="BS plants"/>
      <sheetName val="TrialBalance-New"/>
      <sheetName val="IS plants"/>
      <sheetName val="To Comshare"/>
      <sheetName val="IC_AltaiPower"/>
      <sheetName val="SOC"/>
      <sheetName val="BS Altai"/>
      <sheetName val="TrialBalance"/>
      <sheetName val="IS Altai"/>
      <sheetName val="IS TauPower"/>
      <sheetName val="BS Tau Power"/>
      <sheetName val="BS Altai +TP"/>
      <sheetName val="IS Altai+TP"/>
      <sheetName val="Plan-Bônus"/>
      <sheetName val="ISvsOB"/>
      <sheetName val="Trial Balance"/>
      <sheetName val="ао"/>
      <sheetName val="Double Bridge"/>
      <sheetName val="scr o&amp;m"/>
      <sheetName val="Статьи"/>
      <sheetName val="Sale_of_Fixed_Assets"/>
      <sheetName val="Total_KZT_UK_ARO"/>
      <sheetName val="Total_KZT_Sogra_ARO"/>
      <sheetName val="2004_"/>
      <sheetName val="BS_plants"/>
      <sheetName val="IS_plants"/>
      <sheetName val="To_Comshare"/>
      <sheetName val="BS_Altai"/>
      <sheetName val="TB_Atai_excel"/>
      <sheetName val="IS_Altai"/>
      <sheetName val="IS_TauPower"/>
      <sheetName val="BS_Tau_Power"/>
      <sheetName val="BS_Altai_+TP"/>
      <sheetName val="IS_Altai+TP"/>
      <sheetName val="тр июнь"/>
      <sheetName val="COA Sumry by RG"/>
      <sheetName val="EXR"/>
      <sheetName val="AG Pipe Qt"/>
      <sheetName val="sysWorkbook"/>
      <sheetName val="Осн_данные"/>
    </sheetNames>
    <sheetDataSet>
      <sheetData sheetId="0" refreshError="1">
        <row r="1">
          <cell r="E1">
            <v>2004</v>
          </cell>
        </row>
        <row r="3">
          <cell r="E3" t="str">
            <v>Reported</v>
          </cell>
        </row>
        <row r="6">
          <cell r="D6" t="str">
            <v>            Cash And Cash Equivalents - Unrestricted</v>
          </cell>
          <cell r="E6">
            <v>9754251.3691800255</v>
          </cell>
        </row>
        <row r="7">
          <cell r="D7" t="str">
            <v>            Cash And Cash Equivalents - Restricted</v>
          </cell>
        </row>
        <row r="8">
          <cell r="D8" t="str">
            <v>            Debt Services Reserves - Cur</v>
          </cell>
        </row>
        <row r="9">
          <cell r="D9" t="str">
            <v>            Short Term Investments Unrestricted</v>
          </cell>
          <cell r="E9">
            <v>0</v>
          </cell>
        </row>
        <row r="10">
          <cell r="D10" t="str">
            <v>            Short Term Investments Restricted</v>
          </cell>
        </row>
        <row r="11">
          <cell r="D11" t="str">
            <v>            Accounts Receivable Trade</v>
          </cell>
          <cell r="E11">
            <v>30028325.55284125</v>
          </cell>
        </row>
        <row r="12">
          <cell r="D12" t="str">
            <v>            Allowance For Doubtful Accounts</v>
          </cell>
          <cell r="E12">
            <v>-23469072.639410909</v>
          </cell>
        </row>
        <row r="13">
          <cell r="D13" t="str">
            <v>            Inventory Fuel And Raw Materials</v>
          </cell>
          <cell r="E13">
            <v>2493442.3563703308</v>
          </cell>
        </row>
        <row r="14">
          <cell r="D14" t="str">
            <v>            Inventory Spare Parts &amp; Supplies</v>
          </cell>
        </row>
        <row r="15">
          <cell r="D15" t="str">
            <v>            Prepaid Insurance</v>
          </cell>
        </row>
        <row r="16">
          <cell r="D16" t="str">
            <v>            Prepaid Taxes</v>
          </cell>
        </row>
        <row r="17">
          <cell r="D17" t="str">
            <v>            Prepaid Contracts</v>
          </cell>
        </row>
        <row r="18">
          <cell r="D18" t="str">
            <v>            Prepaid Leases</v>
          </cell>
        </row>
        <row r="19">
          <cell r="D19" t="str">
            <v>            Prepaid Other</v>
          </cell>
          <cell r="E19">
            <v>518208.73667254741</v>
          </cell>
        </row>
        <row r="20">
          <cell r="D20" t="str">
            <v>            UC Related Prty Int Receivable Cur</v>
          </cell>
        </row>
        <row r="21">
          <cell r="D21" t="str">
            <v>            UC Related Prty Chgs Receivable</v>
          </cell>
        </row>
        <row r="22">
          <cell r="D22" t="str">
            <v>            UC Related Prty Dividends Receivable</v>
          </cell>
        </row>
        <row r="23">
          <cell r="D23" t="str">
            <v>            Unconsol Related Party Fees Receivable</v>
          </cell>
        </row>
        <row r="24">
          <cell r="D24" t="str">
            <v>            Deferred Tax Asset - US Federal Current</v>
          </cell>
        </row>
        <row r="25">
          <cell r="D25" t="str">
            <v>            Deferred Tax Asset - US State Current</v>
          </cell>
        </row>
        <row r="26">
          <cell r="D26" t="str">
            <v>            Deferred Tax Asset Foreign Current</v>
          </cell>
        </row>
        <row r="27">
          <cell r="D27" t="str">
            <v>            Notes Receivable Current</v>
          </cell>
        </row>
        <row r="28">
          <cell r="D28" t="str">
            <v>            Interest Receivable Current</v>
          </cell>
        </row>
        <row r="29">
          <cell r="D29" t="str">
            <v>            Other Receivables</v>
          </cell>
        </row>
        <row r="30">
          <cell r="D30" t="str">
            <v>            Regulatory Assets Current</v>
          </cell>
        </row>
        <row r="31">
          <cell r="D31" t="str">
            <v>            Accounts Receivable VAT</v>
          </cell>
          <cell r="E31">
            <v>3608051.9201203263</v>
          </cell>
        </row>
        <row r="32">
          <cell r="D32" t="str">
            <v>            Unrealized Mark To Market Gain ST</v>
          </cell>
        </row>
        <row r="33">
          <cell r="D33" t="str">
            <v>            Derivative Asset Short-Term</v>
          </cell>
        </row>
        <row r="34">
          <cell r="D34" t="str">
            <v>            Income Tax Receivable - Us</v>
          </cell>
        </row>
        <row r="35">
          <cell r="D35" t="str">
            <v>            Income Tax Receivable - Foreign</v>
          </cell>
        </row>
        <row r="36">
          <cell r="D36" t="str">
            <v>            Other Current Assets</v>
          </cell>
          <cell r="E36">
            <v>743.23847510930432</v>
          </cell>
        </row>
        <row r="37">
          <cell r="D37" t="str">
            <v>            Current Assets Of Discontinued Ops</v>
          </cell>
        </row>
        <row r="38">
          <cell r="D38" t="str">
            <v>            Land</v>
          </cell>
        </row>
        <row r="39">
          <cell r="D39" t="str">
            <v>            PP&amp;E Generation</v>
          </cell>
          <cell r="E39">
            <v>36891695.009021126</v>
          </cell>
        </row>
        <row r="40">
          <cell r="D40" t="str">
            <v>            PP&amp;E Distribution</v>
          </cell>
        </row>
        <row r="41">
          <cell r="D41" t="str">
            <v>            PP&amp;E Buildings</v>
          </cell>
          <cell r="E41">
            <v>12455390.062864106</v>
          </cell>
        </row>
        <row r="42">
          <cell r="D42" t="str">
            <v>            PP&amp;E Office Furniture And Equip</v>
          </cell>
          <cell r="E42">
            <v>439395.15794384794</v>
          </cell>
        </row>
        <row r="43">
          <cell r="D43" t="str">
            <v>            PP&amp;E Spare Parts</v>
          </cell>
        </row>
        <row r="44">
          <cell r="D44" t="str">
            <v>            PP&amp;E Natural Resources</v>
          </cell>
        </row>
        <row r="45">
          <cell r="D45" t="str">
            <v>            PP&amp;E Asset Retirement Costs</v>
          </cell>
          <cell r="E45">
            <v>406361.41062211001</v>
          </cell>
        </row>
        <row r="46">
          <cell r="D46" t="str">
            <v>            Accum Dep &amp; Amort Generation</v>
          </cell>
          <cell r="E46">
            <v>-8613799.780273417</v>
          </cell>
        </row>
        <row r="47">
          <cell r="D47" t="str">
            <v>            Accum Dep &amp; Amort Distribution</v>
          </cell>
        </row>
        <row r="48">
          <cell r="D48" t="str">
            <v>            Accum Dep &amp; Amort Buildings</v>
          </cell>
          <cell r="E48">
            <v>-2908194.8162176702</v>
          </cell>
        </row>
        <row r="49">
          <cell r="D49" t="str">
            <v>            Accum Dep &amp; Amort Office Furn &amp; Equip</v>
          </cell>
          <cell r="E49">
            <v>-102593.87415038554</v>
          </cell>
        </row>
        <row r="50">
          <cell r="D50" t="str">
            <v>            Accum Dep &amp; Amort Spare Parts</v>
          </cell>
        </row>
        <row r="51">
          <cell r="D51" t="str">
            <v>            Accum Dep &amp; Amort Natural Resources</v>
          </cell>
        </row>
        <row r="52">
          <cell r="D52" t="str">
            <v>            Accum Dep &amp; Amort Asset Retirement</v>
          </cell>
          <cell r="E52">
            <v>-210319.49844653494</v>
          </cell>
        </row>
        <row r="53">
          <cell r="D53" t="str">
            <v>            CWIP - Generation Assets</v>
          </cell>
          <cell r="E53">
            <v>2721924.522512848</v>
          </cell>
        </row>
        <row r="54">
          <cell r="D54" t="str">
            <v>            CWIP - Distribution Assets</v>
          </cell>
        </row>
        <row r="55">
          <cell r="D55" t="str">
            <v>            CWIP - Buildings</v>
          </cell>
        </row>
        <row r="56">
          <cell r="D56" t="str">
            <v>            CWIP - Management Fees</v>
          </cell>
        </row>
        <row r="57">
          <cell r="D57" t="str">
            <v>            CWIP - Capitalized Interest</v>
          </cell>
        </row>
        <row r="58">
          <cell r="D58" t="str">
            <v>            CWIP - SAP - ERP</v>
          </cell>
        </row>
        <row r="59">
          <cell r="D59" t="str">
            <v>            CWIP - SAP - CCS</v>
          </cell>
        </row>
        <row r="60">
          <cell r="D60" t="str">
            <v>            Unconsol Related Party Loans</v>
          </cell>
        </row>
        <row r="61">
          <cell r="D61" t="str">
            <v>            UC Related Prty Cap Cont. Inv</v>
          </cell>
        </row>
        <row r="62">
          <cell r="D62" t="str">
            <v>            UC Related Prty Inv - Eq Earn Adjust</v>
          </cell>
        </row>
        <row r="63">
          <cell r="D63" t="str">
            <v>            UC Related Prty Inv - CY Eq Earn Adj</v>
          </cell>
        </row>
        <row r="64">
          <cell r="D64" t="str">
            <v>            Unconsol Related Party Dividends Inv</v>
          </cell>
        </row>
        <row r="65">
          <cell r="D65" t="str">
            <v>            Unconsol Related Party Other Inv</v>
          </cell>
        </row>
        <row r="66">
          <cell r="D66" t="str">
            <v>            Unconsol Related Party Inv - FAS 133 Adj</v>
          </cell>
        </row>
        <row r="67">
          <cell r="D67" t="str">
            <v>            Unconsol Related Party Inv - TLA</v>
          </cell>
        </row>
        <row r="68">
          <cell r="D68" t="str">
            <v>            Unconsol Related Party Interest Inv</v>
          </cell>
        </row>
        <row r="69">
          <cell r="D69" t="str">
            <v>            Deferred Financing Costs</v>
          </cell>
        </row>
        <row r="70">
          <cell r="D70" t="str">
            <v>            Accum Amort Defd Financing Costs</v>
          </cell>
        </row>
        <row r="71">
          <cell r="D71" t="str">
            <v>            Unrealized Mark To Market Gain</v>
          </cell>
        </row>
        <row r="72">
          <cell r="D72" t="str">
            <v>            Derivative Asset</v>
          </cell>
        </row>
        <row r="73">
          <cell r="D73" t="str">
            <v>            Sales Concessions</v>
          </cell>
        </row>
        <row r="74">
          <cell r="D74" t="str">
            <v>            Amortization Of Sales Concessions</v>
          </cell>
        </row>
        <row r="75">
          <cell r="D75" t="str">
            <v>            Contracts</v>
          </cell>
        </row>
        <row r="76">
          <cell r="D76" t="str">
            <v>            Amortization Of Contracts</v>
          </cell>
        </row>
        <row r="77">
          <cell r="D77" t="str">
            <v>            Other Intangible Assets</v>
          </cell>
          <cell r="E77">
            <v>4607375.162997622</v>
          </cell>
        </row>
        <row r="78">
          <cell r="D78" t="str">
            <v>            Amortization Of Other Intangibles</v>
          </cell>
          <cell r="E78">
            <v>-1607198.2589568335</v>
          </cell>
        </row>
        <row r="79">
          <cell r="D79" t="str">
            <v>            Goodwill</v>
          </cell>
        </row>
        <row r="80">
          <cell r="D80" t="str">
            <v>            Amortization Of Goodwill</v>
          </cell>
        </row>
        <row r="81">
          <cell r="D81" t="str">
            <v>            Deferred Tax Asset - US State</v>
          </cell>
        </row>
        <row r="82">
          <cell r="D82" t="str">
            <v>            Deferred Tax Asset - US Federal</v>
          </cell>
        </row>
        <row r="83">
          <cell r="D83" t="str">
            <v>            Deferred Tax Asset Foreign</v>
          </cell>
          <cell r="E83">
            <v>6231774.9482242847</v>
          </cell>
        </row>
        <row r="84">
          <cell r="D84" t="str">
            <v>            Proj Dev Office Costs</v>
          </cell>
        </row>
        <row r="85">
          <cell r="D85" t="str">
            <v>            Proj Dev Consultants</v>
          </cell>
        </row>
        <row r="86">
          <cell r="D86" t="str">
            <v>            Proj Dev Options &amp; Permits</v>
          </cell>
        </row>
        <row r="87">
          <cell r="D87" t="str">
            <v>            Proj Dev New Projects</v>
          </cell>
        </row>
        <row r="88">
          <cell r="D88" t="str">
            <v>            Proj Dev Other Costs</v>
          </cell>
        </row>
        <row r="89">
          <cell r="D89" t="str">
            <v>            Long-Term Debt Service Reserves</v>
          </cell>
        </row>
        <row r="90">
          <cell r="D90" t="str">
            <v>            Other Long Term Restricted Cash Deposits</v>
          </cell>
        </row>
        <row r="91">
          <cell r="D91" t="str">
            <v>            Noncurrent Assets Of Discontinued Ops</v>
          </cell>
        </row>
        <row r="92">
          <cell r="D92" t="str">
            <v>            Notes Receivable</v>
          </cell>
        </row>
        <row r="93">
          <cell r="D93" t="str">
            <v>            Long Term Receivables From Customers</v>
          </cell>
        </row>
        <row r="94">
          <cell r="D94" t="str">
            <v>            Regulatory Assets</v>
          </cell>
        </row>
        <row r="95">
          <cell r="D95" t="str">
            <v>            Other Long Term Investments</v>
          </cell>
        </row>
        <row r="96">
          <cell r="D96" t="str">
            <v>            Income Tax Receivable - LT - Foreign</v>
          </cell>
        </row>
        <row r="97">
          <cell r="D97" t="str">
            <v>            Other Assets</v>
          </cell>
          <cell r="E97">
            <v>24468.957582265859</v>
          </cell>
        </row>
        <row r="98">
          <cell r="D98" t="str">
            <v>            Accounts Payable</v>
          </cell>
          <cell r="E98">
            <v>3345848.8406688659</v>
          </cell>
        </row>
        <row r="99">
          <cell r="D99" t="str">
            <v>            Accrued Interest</v>
          </cell>
        </row>
        <row r="100">
          <cell r="D100" t="str">
            <v>            Current Liab Of Discontinued Ops</v>
          </cell>
        </row>
        <row r="101">
          <cell r="D101" t="str">
            <v>            Proj Fin Debt - Cur - US$ Denom</v>
          </cell>
        </row>
        <row r="102">
          <cell r="D102" t="str">
            <v>            Proj Fin Debt - Cur - Foreign Denom</v>
          </cell>
        </row>
        <row r="103">
          <cell r="D103" t="str">
            <v>            Proj Fin Debt Capital Leases - Current</v>
          </cell>
        </row>
        <row r="104">
          <cell r="D104" t="str">
            <v>            Other Notes Payable - Current Portion</v>
          </cell>
          <cell r="E104">
            <v>0</v>
          </cell>
        </row>
        <row r="105">
          <cell r="D105" t="str">
            <v>            Recourse Debt - Current (Corp Use Only)</v>
          </cell>
        </row>
        <row r="106">
          <cell r="D106" t="str">
            <v>            Unconsol Related Party Int Pay - Current</v>
          </cell>
        </row>
        <row r="107">
          <cell r="D107" t="str">
            <v>            UC Related Prty Loans Pay - Current</v>
          </cell>
        </row>
        <row r="108">
          <cell r="D108" t="str">
            <v>            Unconsol Related Party Charges Payable</v>
          </cell>
        </row>
        <row r="109">
          <cell r="D109" t="str">
            <v>            Unconsol Related Party Dividends Payable</v>
          </cell>
        </row>
        <row r="110">
          <cell r="D110" t="str">
            <v>            Unconsol Related Party Fees Payable</v>
          </cell>
        </row>
        <row r="111">
          <cell r="D111" t="str">
            <v>            Accrued ST Regulatory Liabilities</v>
          </cell>
        </row>
        <row r="112">
          <cell r="D112" t="str">
            <v>            Accrued ST Asset Retirement Obligations</v>
          </cell>
        </row>
        <row r="113">
          <cell r="D113" t="str">
            <v>            Short Term Contingencies</v>
          </cell>
        </row>
        <row r="114">
          <cell r="D114" t="str">
            <v>            Short Term Deferred Income</v>
          </cell>
        </row>
        <row r="115">
          <cell r="D115" t="str">
            <v>            Accrued ST Pension Liabilities</v>
          </cell>
        </row>
        <row r="116">
          <cell r="D116" t="str">
            <v>            ST Unrealized Mark To Market Loss</v>
          </cell>
        </row>
        <row r="117">
          <cell r="D117" t="str">
            <v>            ST Portion of LT Incentive Compensatn Payable</v>
          </cell>
        </row>
        <row r="118">
          <cell r="D118" t="str">
            <v>            ST Unreal Loss On Adverse Commitment</v>
          </cell>
        </row>
        <row r="119">
          <cell r="D119" t="str">
            <v>            VAT Payable</v>
          </cell>
          <cell r="E119">
            <v>87619.851192759073</v>
          </cell>
        </row>
        <row r="120">
          <cell r="D120" t="str">
            <v>            Income Taxes Payable - US State</v>
          </cell>
        </row>
        <row r="121">
          <cell r="D121" t="str">
            <v>            Income Taxes Payable - US Federal</v>
          </cell>
        </row>
        <row r="122">
          <cell r="D122" t="str">
            <v>            Income Taxes Payable Foreign</v>
          </cell>
          <cell r="E122">
            <v>711818.95913681574</v>
          </cell>
        </row>
        <row r="123">
          <cell r="D123" t="str">
            <v>            Accrued Consulting Expenses</v>
          </cell>
        </row>
        <row r="124">
          <cell r="D124" t="str">
            <v>            Accrued Vacation</v>
          </cell>
        </row>
        <row r="125">
          <cell r="D125" t="str">
            <v>            Accrued Bonus</v>
          </cell>
        </row>
        <row r="126">
          <cell r="D126" t="str">
            <v>            Accrued O&amp;M</v>
          </cell>
        </row>
        <row r="127">
          <cell r="D127" t="str">
            <v>            Accrued Legal Costs</v>
          </cell>
        </row>
        <row r="128">
          <cell r="D128" t="str">
            <v>            Accrued Purchased Power</v>
          </cell>
        </row>
        <row r="129">
          <cell r="D129" t="str">
            <v>            Accrued Other</v>
          </cell>
          <cell r="E129">
            <v>7800447.6413285267</v>
          </cell>
        </row>
        <row r="130">
          <cell r="D130" t="str">
            <v>            Current Deferred Mark To Market Gain</v>
          </cell>
        </row>
        <row r="131">
          <cell r="D131" t="str">
            <v>            Derivative Liability - Short Term</v>
          </cell>
        </row>
        <row r="132">
          <cell r="D132" t="str">
            <v>            Contingent Environmental Reserves - ST</v>
          </cell>
        </row>
        <row r="133">
          <cell r="D133" t="str">
            <v>            Environmental Settlement Reserves - ST</v>
          </cell>
        </row>
        <row r="134">
          <cell r="D134" t="str">
            <v>            Contingent Legal Reserves - ST</v>
          </cell>
        </row>
        <row r="135">
          <cell r="D135" t="str">
            <v>            Litigation Settlement Reserves - ST</v>
          </cell>
          <cell r="E135">
            <v>51916.666666666664</v>
          </cell>
        </row>
        <row r="136">
          <cell r="D136" t="str">
            <v>            PIS/COFINS Reserve Accrual - Short Term</v>
          </cell>
        </row>
        <row r="137">
          <cell r="D137" t="str">
            <v>            Other Current Liabilities - Other</v>
          </cell>
        </row>
        <row r="138">
          <cell r="D138" t="str">
            <v>            Proj Fin Debt - LT - US$ Denominated</v>
          </cell>
        </row>
        <row r="139">
          <cell r="D139" t="str">
            <v>            Proj Fin Debt - LT - Foreign Denominated</v>
          </cell>
          <cell r="E139">
            <v>4628940.7072179187</v>
          </cell>
        </row>
        <row r="140">
          <cell r="D140" t="str">
            <v>            Proj Fin Debt Capital Leases - LT</v>
          </cell>
        </row>
        <row r="141">
          <cell r="D141" t="str">
            <v>            Recourse Debt - Long Term</v>
          </cell>
        </row>
        <row r="142">
          <cell r="D142" t="str">
            <v>            Redeemable Securities</v>
          </cell>
        </row>
        <row r="143">
          <cell r="D143" t="str">
            <v>            Deferred Tax Liability - US State</v>
          </cell>
        </row>
        <row r="144">
          <cell r="D144" t="str">
            <v>            Deferred Tax Liability - US Federal</v>
          </cell>
        </row>
        <row r="145">
          <cell r="D145" t="str">
            <v>            Deferred Tax Liability Foreign</v>
          </cell>
        </row>
        <row r="146">
          <cell r="D146" t="str">
            <v>            Unconsol Related Party Int Payable - LT</v>
          </cell>
        </row>
        <row r="147">
          <cell r="D147" t="str">
            <v>            UC Related Prty Loans Pay - LT</v>
          </cell>
        </row>
        <row r="148">
          <cell r="D148" t="str">
            <v>            Other Notes Payable - LT</v>
          </cell>
        </row>
        <row r="149">
          <cell r="D149" t="str">
            <v>            LT Accrued Pension Liabilities</v>
          </cell>
        </row>
        <row r="150">
          <cell r="D150" t="str">
            <v>            Discontinued Operations - Long Term</v>
          </cell>
        </row>
        <row r="151">
          <cell r="D151" t="str">
            <v>            LT Unrealized Loss On Adverse Commitment</v>
          </cell>
        </row>
        <row r="152">
          <cell r="D152" t="str">
            <v>            LT Unrealized Mark To Market Loss</v>
          </cell>
        </row>
        <row r="153">
          <cell r="D153" t="str">
            <v>            LT Derivative Liability</v>
          </cell>
        </row>
        <row r="154">
          <cell r="D154" t="str">
            <v>            LT Regulatory Liabilities</v>
          </cell>
        </row>
        <row r="155">
          <cell r="D155" t="str">
            <v>            LT Accrued Asset Retirement Obligations</v>
          </cell>
          <cell r="E155">
            <v>696508.39916104986</v>
          </cell>
        </row>
        <row r="156">
          <cell r="D156" t="str">
            <v>            LT Contingencies</v>
          </cell>
        </row>
        <row r="157">
          <cell r="D157" t="str">
            <v>            LT Deferred Income</v>
          </cell>
        </row>
        <row r="158">
          <cell r="D158" t="str">
            <v>            LT Construction Retainage</v>
          </cell>
        </row>
        <row r="159">
          <cell r="D159" t="str">
            <v>            LT Incentive Compensation Payable</v>
          </cell>
          <cell r="E159">
            <v>33444</v>
          </cell>
        </row>
        <row r="160">
          <cell r="D160" t="str">
            <v>            PIS/COFINS Reserve Accrual - Long Term</v>
          </cell>
        </row>
        <row r="161">
          <cell r="D161" t="str">
            <v>            Other Long Term Liabilities - Other</v>
          </cell>
        </row>
        <row r="162">
          <cell r="D162" t="str">
            <v>            Contingent Legal Reserves - LT</v>
          </cell>
        </row>
        <row r="163">
          <cell r="D163" t="str">
            <v>            Litigation Settlement Reserves - LT</v>
          </cell>
        </row>
        <row r="164">
          <cell r="D164" t="str">
            <v>            Contingent Environmental Reserves - LT</v>
          </cell>
        </row>
        <row r="165">
          <cell r="D165" t="str">
            <v>            Environmental Settlement Reserves - LT</v>
          </cell>
        </row>
        <row r="166">
          <cell r="D166" t="str">
            <v>            Minority Interest Capital Contributions</v>
          </cell>
        </row>
        <row r="167">
          <cell r="D167" t="str">
            <v>            Minority Earnings Bal Sheet Adj</v>
          </cell>
        </row>
        <row r="168">
          <cell r="D168" t="str">
            <v>            Minority Int - Beg Earnings Adj</v>
          </cell>
        </row>
        <row r="169">
          <cell r="D169" t="str">
            <v>            Minority Int FAS 133 Bal Sheet Adj</v>
          </cell>
        </row>
        <row r="170">
          <cell r="D170" t="str">
            <v>            Minority Capital Contrib TLA</v>
          </cell>
        </row>
        <row r="171">
          <cell r="D171" t="str">
            <v>            Min Cap Contrib TLA Bal Sheet Adj</v>
          </cell>
        </row>
        <row r="172">
          <cell r="D172" t="str">
            <v>            Minority Dividends</v>
          </cell>
        </row>
        <row r="173">
          <cell r="D173" t="str">
            <v>            Minority Div TLA Balance Sheet Adj</v>
          </cell>
        </row>
        <row r="174">
          <cell r="D174" t="str">
            <v>            Unconsol Dividends</v>
          </cell>
        </row>
        <row r="175">
          <cell r="D175" t="str">
            <v>            Preferred Stock - Subs</v>
          </cell>
        </row>
        <row r="176">
          <cell r="D176" t="str">
            <v>            Common Stock</v>
          </cell>
        </row>
        <row r="177">
          <cell r="D177" t="str">
            <v>            Unconsol Contributed Capital</v>
          </cell>
        </row>
        <row r="178">
          <cell r="D178" t="str">
            <v>            Additional Paid In Capital</v>
          </cell>
        </row>
        <row r="179">
          <cell r="D179" t="str">
            <v>            Unrealized Gain/Loss On Investment</v>
          </cell>
        </row>
        <row r="180">
          <cell r="D180" t="str">
            <v>            Change In Acctg Principle OCI - FAS133</v>
          </cell>
        </row>
        <row r="181">
          <cell r="D181" t="str">
            <v>            Other Comp Inc - FAS133 - Unrealized</v>
          </cell>
        </row>
        <row r="182">
          <cell r="D182" t="str">
            <v>            OCI - FAS133 - Adjustment</v>
          </cell>
        </row>
        <row r="183">
          <cell r="D183" t="str">
            <v>            Other Comp Inc - FAS133 - Realized</v>
          </cell>
        </row>
        <row r="184">
          <cell r="D184" t="str">
            <v>            Accum Amort Oth Comp Inc - FAS133 Realized</v>
          </cell>
        </row>
        <row r="185">
          <cell r="D185" t="str">
            <v>            Other Comprehensive Income - FAS 143</v>
          </cell>
        </row>
        <row r="186">
          <cell r="D186" t="str">
            <v>            Oth Comp Inc - Minimum Pension Liability</v>
          </cell>
        </row>
        <row r="187">
          <cell r="D187" t="str">
            <v>            Oth Comp Inc - Other</v>
          </cell>
        </row>
        <row r="188">
          <cell r="D188" t="str">
            <v>            Cumulative Translation Adjustment</v>
          </cell>
          <cell r="E188">
            <v>-35639333.132083967</v>
          </cell>
        </row>
        <row r="189">
          <cell r="D189" t="str">
            <v>            Treasury Stock</v>
          </cell>
        </row>
        <row r="190">
          <cell r="D190" t="str">
            <v>            Contract Elec Sales - Capacity/Avail</v>
          </cell>
        </row>
        <row r="191">
          <cell r="D191" t="str">
            <v>            Contract Elec Sales - Energy-Prod</v>
          </cell>
          <cell r="E191">
            <v>1976970.8848728184</v>
          </cell>
        </row>
        <row r="192">
          <cell r="D192" t="str">
            <v>            Contract Elec Sales - Fuel Passthrough</v>
          </cell>
        </row>
        <row r="193">
          <cell r="D193" t="str">
            <v>            Contract Electricity Sales - O &amp; M</v>
          </cell>
        </row>
        <row r="194">
          <cell r="D194" t="str">
            <v>            Amort of Unhedged Commodity Derivatives</v>
          </cell>
        </row>
        <row r="195">
          <cell r="D195" t="str">
            <v>            Spot Electricity Sales - Capacity</v>
          </cell>
        </row>
        <row r="196">
          <cell r="D196" t="str">
            <v>            Spot Electricity Sales - Energy</v>
          </cell>
        </row>
        <row r="197">
          <cell r="D197" t="str">
            <v>            Generation - Ancillary Services</v>
          </cell>
        </row>
        <row r="198">
          <cell r="D198" t="str">
            <v>            Steam Sales</v>
          </cell>
        </row>
        <row r="199">
          <cell r="D199" t="str">
            <v>            CO2 Sales</v>
          </cell>
        </row>
        <row r="200">
          <cell r="D200" t="str">
            <v>            Heat Sales</v>
          </cell>
          <cell r="E200">
            <v>2859006.1666027461</v>
          </cell>
        </row>
        <row r="201">
          <cell r="D201" t="str">
            <v>            Other Cogeneration Revenues</v>
          </cell>
        </row>
        <row r="202">
          <cell r="D202" t="str">
            <v>            Water Capacity Sales</v>
          </cell>
        </row>
        <row r="203">
          <cell r="D203" t="str">
            <v>            Water Output Sales</v>
          </cell>
        </row>
        <row r="204">
          <cell r="D204" t="str">
            <v>            Dist. Sales - Industrial Customers</v>
          </cell>
        </row>
        <row r="205">
          <cell r="D205" t="str">
            <v>            Dist. Sales - Residential Customers</v>
          </cell>
        </row>
        <row r="206">
          <cell r="D206" t="str">
            <v>            Amort of Margin Recovery</v>
          </cell>
        </row>
        <row r="207">
          <cell r="D207" t="str">
            <v>            Dist. Sales - Commercial Customers</v>
          </cell>
        </row>
        <row r="208">
          <cell r="D208" t="str">
            <v>            Dist. Sales - Government Customers</v>
          </cell>
        </row>
        <row r="209">
          <cell r="D209" t="str">
            <v>            Distribution - Ancillary Services</v>
          </cell>
        </row>
        <row r="210">
          <cell r="D210" t="str">
            <v>            Dist. Revenue - Revenue Deductions</v>
          </cell>
        </row>
        <row r="211">
          <cell r="D211" t="str">
            <v>            Other Distribution Revenues</v>
          </cell>
        </row>
        <row r="212">
          <cell r="D212" t="str">
            <v>            Fuel Sales (Coal, Oil, Etc)</v>
          </cell>
        </row>
        <row r="213">
          <cell r="D213" t="str">
            <v>            Telecom Sales</v>
          </cell>
        </row>
        <row r="214">
          <cell r="D214" t="str">
            <v>            Sales Of Environmental Allowances</v>
          </cell>
        </row>
        <row r="215">
          <cell r="D215" t="str">
            <v>            Other Sales (Non-Electricity)</v>
          </cell>
          <cell r="E215">
            <v>64890.726854337641</v>
          </cell>
        </row>
        <row r="216">
          <cell r="D216" t="str">
            <v>            UC Related Prty Reimb Ops Exp (Rev)</v>
          </cell>
        </row>
        <row r="217">
          <cell r="D217" t="str">
            <v>            UC Related Prty Ops Mgmt Fee (Rev)</v>
          </cell>
        </row>
        <row r="218">
          <cell r="D218" t="str">
            <v>            UC Related Prty Const Mgmt Fees (Rev)</v>
          </cell>
        </row>
        <row r="219">
          <cell r="D219" t="str">
            <v>            Coal Commodity</v>
          </cell>
          <cell r="E219">
            <v>-1081154.8002607962</v>
          </cell>
        </row>
        <row r="220">
          <cell r="D220" t="str">
            <v>            Coal Handling</v>
          </cell>
        </row>
        <row r="221">
          <cell r="D221" t="str">
            <v>            Oil #2 Commodity</v>
          </cell>
        </row>
        <row r="222">
          <cell r="D222" t="str">
            <v>            Oil #2 Handling</v>
          </cell>
        </row>
        <row r="223">
          <cell r="D223" t="str">
            <v>            Oil #6 Commodity</v>
          </cell>
        </row>
        <row r="224">
          <cell r="D224" t="str">
            <v>            Oil #6 Handling</v>
          </cell>
        </row>
        <row r="225">
          <cell r="D225" t="str">
            <v>            Diesel Commodity</v>
          </cell>
        </row>
        <row r="226">
          <cell r="D226" t="str">
            <v>            Diesel Handling</v>
          </cell>
        </row>
        <row r="227">
          <cell r="D227" t="str">
            <v>            Natural Gas Commodity</v>
          </cell>
        </row>
        <row r="228">
          <cell r="D228" t="str">
            <v>            Natural Gas Handling</v>
          </cell>
        </row>
        <row r="229">
          <cell r="D229" t="str">
            <v>            Petroleum Coke Commodity</v>
          </cell>
        </row>
        <row r="230">
          <cell r="D230" t="str">
            <v>            Petroleum Coke Handling</v>
          </cell>
        </row>
        <row r="231">
          <cell r="D231" t="str">
            <v>            Other Fuel Commodity</v>
          </cell>
        </row>
        <row r="232">
          <cell r="D232" t="str">
            <v>            Other Fuel Handling</v>
          </cell>
        </row>
        <row r="233">
          <cell r="D233" t="str">
            <v>            Fuel Transportation Costs</v>
          </cell>
        </row>
        <row r="234">
          <cell r="D234" t="str">
            <v>            Sorbent (Limestone/Lime/Etc)</v>
          </cell>
        </row>
        <row r="235">
          <cell r="D235" t="str">
            <v>            Residual Waste Disposal</v>
          </cell>
        </row>
        <row r="236">
          <cell r="D236" t="str">
            <v>            Hydroelectric Water Usage Fees</v>
          </cell>
          <cell r="E236">
            <v>18819.851192759066</v>
          </cell>
        </row>
        <row r="237">
          <cell r="D237" t="str">
            <v>            Hydroelectric - Other Variable Costs</v>
          </cell>
        </row>
        <row r="238">
          <cell r="D238" t="str">
            <v>            Contract Electricity Purchases</v>
          </cell>
          <cell r="E238">
            <v>519316.86737746408</v>
          </cell>
        </row>
        <row r="239">
          <cell r="D239" t="str">
            <v>            Spot Electricity Purchases</v>
          </cell>
        </row>
        <row r="240">
          <cell r="D240" t="str">
            <v>            Fuel Cost Of Sales (Coal Mining, Etc)</v>
          </cell>
        </row>
        <row r="241">
          <cell r="D241" t="str">
            <v>            Telecom - Cost Of Sales</v>
          </cell>
        </row>
        <row r="242">
          <cell r="D242" t="str">
            <v>            Retail Energy Costs</v>
          </cell>
        </row>
        <row r="243">
          <cell r="D243" t="str">
            <v>            Other Costs Of Sales</v>
          </cell>
        </row>
        <row r="244">
          <cell r="D244" t="str">
            <v>            Chemicals - Ammonia</v>
          </cell>
        </row>
        <row r="245">
          <cell r="D245" t="str">
            <v>            Chemicals - Gases</v>
          </cell>
        </row>
        <row r="246">
          <cell r="D246" t="str">
            <v>            Chemicals - Lubricants</v>
          </cell>
        </row>
        <row r="247">
          <cell r="D247" t="str">
            <v>            Chemicals - Other Boiler</v>
          </cell>
        </row>
        <row r="248">
          <cell r="D248" t="str">
            <v>            Chemicals - Other Cooling System</v>
          </cell>
        </row>
        <row r="249">
          <cell r="D249" t="str">
            <v>            Chemicals - Other</v>
          </cell>
        </row>
        <row r="250">
          <cell r="D250" t="str">
            <v>            Supplies/Consumables Used In Generation</v>
          </cell>
        </row>
        <row r="251">
          <cell r="D251" t="str">
            <v>            Supplies/Consumables For Distribution</v>
          </cell>
        </row>
        <row r="252">
          <cell r="D252" t="str">
            <v>            Supplies/Consumables For Trans</v>
          </cell>
        </row>
        <row r="253">
          <cell r="D253" t="str">
            <v>            Equipment Prchsd For Gen</v>
          </cell>
        </row>
        <row r="254">
          <cell r="D254" t="str">
            <v>            Equipment Prchsd For Dist</v>
          </cell>
        </row>
        <row r="255">
          <cell r="D255" t="str">
            <v>            Equipment Prchsd For Trans</v>
          </cell>
        </row>
        <row r="256">
          <cell r="D256" t="str">
            <v>            Raw Water - Boiler (Steam Production)</v>
          </cell>
        </row>
        <row r="257">
          <cell r="D257" t="str">
            <v>            Raw Water - Cooling System</v>
          </cell>
        </row>
        <row r="258">
          <cell r="D258" t="str">
            <v>            Purchases Of Environmental Allowances</v>
          </cell>
        </row>
        <row r="259">
          <cell r="D259" t="str">
            <v>            Environmental Fees</v>
          </cell>
          <cell r="E259">
            <v>84958.195903965636</v>
          </cell>
        </row>
        <row r="260">
          <cell r="D260" t="str">
            <v>            Royalties</v>
          </cell>
          <cell r="E260">
            <v>62500</v>
          </cell>
        </row>
        <row r="261">
          <cell r="D261" t="str">
            <v>            Salaries &amp; Wages</v>
          </cell>
          <cell r="E261">
            <v>388664.61969778326</v>
          </cell>
        </row>
        <row r="262">
          <cell r="D262" t="str">
            <v>            Overtime</v>
          </cell>
        </row>
        <row r="263">
          <cell r="D263" t="str">
            <v>            Cash Bonuses</v>
          </cell>
        </row>
        <row r="264">
          <cell r="D264" t="str">
            <v>            LT Compensation Plan - Performance Units</v>
          </cell>
          <cell r="E264">
            <v>0</v>
          </cell>
        </row>
        <row r="265">
          <cell r="D265" t="str">
            <v>            LT Compensation Plan - Stock Options</v>
          </cell>
          <cell r="E265">
            <v>4744.5833333333339</v>
          </cell>
        </row>
        <row r="266">
          <cell r="D266" t="str">
            <v>            LT Compensation Plan - Restricted Stock Units</v>
          </cell>
          <cell r="E266">
            <v>0</v>
          </cell>
        </row>
        <row r="267">
          <cell r="D267" t="str">
            <v>            Vacation/Paid Time Off</v>
          </cell>
        </row>
        <row r="268">
          <cell r="D268" t="str">
            <v>            Severance</v>
          </cell>
        </row>
        <row r="269">
          <cell r="D269" t="str">
            <v>            Other Compensation</v>
          </cell>
          <cell r="E269">
            <v>144409.91491039726</v>
          </cell>
        </row>
        <row r="270">
          <cell r="D270" t="str">
            <v>            People Costs - SAP - ERP</v>
          </cell>
        </row>
        <row r="271">
          <cell r="D271" t="str">
            <v>            People Costs - SAP - CCS</v>
          </cell>
        </row>
        <row r="272">
          <cell r="D272" t="str">
            <v>            Employer Taxes</v>
          </cell>
        </row>
        <row r="273">
          <cell r="D273" t="str">
            <v>            Defined Contribution Plan Expense</v>
          </cell>
        </row>
        <row r="274">
          <cell r="D274" t="str">
            <v>            Defined BenefIT Plan Expense</v>
          </cell>
        </row>
        <row r="275">
          <cell r="D275" t="str">
            <v>            Health, Life, Dental, Dis Ins</v>
          </cell>
        </row>
        <row r="276">
          <cell r="D276" t="str">
            <v>            Tuition Reimbursement</v>
          </cell>
        </row>
        <row r="277">
          <cell r="D277" t="str">
            <v>            Employee Training</v>
          </cell>
        </row>
        <row r="278">
          <cell r="D278" t="str">
            <v>            Travel - Transportation</v>
          </cell>
        </row>
        <row r="279">
          <cell r="D279" t="str">
            <v>            Travel - Lodging</v>
          </cell>
        </row>
        <row r="280">
          <cell r="D280" t="str">
            <v>            Travel - Meals</v>
          </cell>
        </row>
        <row r="281">
          <cell r="D281" t="str">
            <v>            Travel - SAP - ERP</v>
          </cell>
        </row>
        <row r="282">
          <cell r="D282" t="str">
            <v>            Travel - SAP - CCS</v>
          </cell>
        </row>
        <row r="283">
          <cell r="D283" t="str">
            <v>            Business Meal &amp; Entertainment</v>
          </cell>
        </row>
        <row r="284">
          <cell r="D284" t="str">
            <v>            Safety</v>
          </cell>
        </row>
        <row r="285">
          <cell r="D285" t="str">
            <v>            Oth People Csts (Uniforms, Dues,Etc)</v>
          </cell>
        </row>
        <row r="286">
          <cell r="D286" t="str">
            <v>            Meetings/Conferences</v>
          </cell>
        </row>
        <row r="287">
          <cell r="D287" t="str">
            <v>            Events (Picnics, Parties, Etc)</v>
          </cell>
        </row>
        <row r="288">
          <cell r="D288" t="str">
            <v>            Contract Svcs - Meter Read &amp; Bill Collec</v>
          </cell>
        </row>
        <row r="289">
          <cell r="D289" t="str">
            <v>            Contract Svcs - Disc &amp; Reconnection Csts</v>
          </cell>
        </row>
        <row r="290">
          <cell r="D290" t="str">
            <v>            Contract Svcs - Tree-Trim (Dist.)</v>
          </cell>
        </row>
        <row r="291">
          <cell r="D291" t="str">
            <v>            Contract Svcs - Tree Trim (Trans)</v>
          </cell>
        </row>
        <row r="292">
          <cell r="D292" t="str">
            <v>            Oth Contract Svcs Used For Gen</v>
          </cell>
          <cell r="E292">
            <v>-8245.762061824038</v>
          </cell>
        </row>
        <row r="293">
          <cell r="D293" t="str">
            <v>            Oth Contract Svcs Used For Dist.</v>
          </cell>
        </row>
        <row r="294">
          <cell r="D294" t="str">
            <v>            Oth Contract Svcs Used For Trans</v>
          </cell>
        </row>
        <row r="295">
          <cell r="D295" t="str">
            <v>            Contract Srvcs - SAP - ERP</v>
          </cell>
        </row>
        <row r="296">
          <cell r="D296" t="str">
            <v>            Contract Srvcs - SAP - CCS</v>
          </cell>
        </row>
        <row r="297">
          <cell r="D297" t="str">
            <v>            Engineering Consultants Used For Gen</v>
          </cell>
        </row>
        <row r="298">
          <cell r="D298" t="str">
            <v>            Engineering Consultants Used For Dist.</v>
          </cell>
        </row>
        <row r="299">
          <cell r="D299" t="str">
            <v>            Engineering Consultants Used For Trans</v>
          </cell>
        </row>
        <row r="300">
          <cell r="D300" t="str">
            <v>            Environmental Consultants</v>
          </cell>
        </row>
        <row r="301">
          <cell r="D301" t="str">
            <v>            Legal Consultants</v>
          </cell>
        </row>
        <row r="302">
          <cell r="D302" t="str">
            <v>            Accounting Consultants</v>
          </cell>
        </row>
        <row r="303">
          <cell r="D303" t="str">
            <v>            Audit Services</v>
          </cell>
        </row>
        <row r="304">
          <cell r="D304" t="str">
            <v>            Tax Services</v>
          </cell>
        </row>
        <row r="305">
          <cell r="D305" t="str">
            <v>            Temporary Help</v>
          </cell>
        </row>
        <row r="306">
          <cell r="D306" t="str">
            <v>            Print Services</v>
          </cell>
        </row>
        <row r="307">
          <cell r="D307" t="str">
            <v>            Collection Costs</v>
          </cell>
        </row>
        <row r="308">
          <cell r="D308" t="str">
            <v>            Other Consultants</v>
          </cell>
        </row>
        <row r="309">
          <cell r="D309" t="str">
            <v>            Transmission Charges</v>
          </cell>
          <cell r="E309">
            <v>318647.80079772952</v>
          </cell>
        </row>
        <row r="310">
          <cell r="D310" t="str">
            <v>            Other Market Related Fees</v>
          </cell>
        </row>
        <row r="311">
          <cell r="D311" t="str">
            <v>            Amortization Of Regulatory Assets</v>
          </cell>
        </row>
        <row r="312">
          <cell r="D312" t="str">
            <v>            Property Taxes</v>
          </cell>
        </row>
        <row r="313">
          <cell r="D313" t="str">
            <v>            Gross Receipts Tax</v>
          </cell>
        </row>
        <row r="314">
          <cell r="D314" t="str">
            <v>            Assets Tax</v>
          </cell>
        </row>
        <row r="315">
          <cell r="D315" t="str">
            <v>            Municipal Taxes</v>
          </cell>
        </row>
        <row r="316">
          <cell r="D316" t="str">
            <v>            Import/Export Duties/Customs Charges</v>
          </cell>
        </row>
        <row r="317">
          <cell r="D317" t="str">
            <v>            Other Taxes</v>
          </cell>
          <cell r="E317">
            <v>82393.89430083608</v>
          </cell>
        </row>
        <row r="318">
          <cell r="D318" t="str">
            <v>            Insurance</v>
          </cell>
        </row>
        <row r="319">
          <cell r="D319" t="str">
            <v>            Penalties For Non-Served Energy</v>
          </cell>
        </row>
        <row r="320">
          <cell r="D320" t="str">
            <v>            Facilities Mgmt - Security Services</v>
          </cell>
        </row>
        <row r="321">
          <cell r="D321" t="str">
            <v>            Facilities Mgmt - Jan/Indust Clean Csts</v>
          </cell>
        </row>
        <row r="322">
          <cell r="D322" t="str">
            <v>            Facilities Mgmt - Other Costs</v>
          </cell>
        </row>
        <row r="323">
          <cell r="D323" t="str">
            <v>            Facilities Mgmt - Utilities - Oil &amp; Gas</v>
          </cell>
        </row>
        <row r="324">
          <cell r="D324" t="str">
            <v>            Facilities Mgmt - Utilities - Water</v>
          </cell>
        </row>
        <row r="325">
          <cell r="D325" t="str">
            <v>            Facilities Mgmt - Utilities - Elec</v>
          </cell>
        </row>
        <row r="326">
          <cell r="D326" t="str">
            <v>            Facilities Mgmt - Utilities - Oth</v>
          </cell>
        </row>
        <row r="327">
          <cell r="D327" t="str">
            <v>            Telecom - Wire Line</v>
          </cell>
        </row>
        <row r="328">
          <cell r="D328" t="str">
            <v>            Wireless Telecom/Radio</v>
          </cell>
        </row>
        <row r="329">
          <cell r="D329" t="str">
            <v>            Call Center Telecom Costs</v>
          </cell>
        </row>
        <row r="330">
          <cell r="D330" t="str">
            <v>            Other Communication Costs</v>
          </cell>
        </row>
        <row r="331">
          <cell r="D331" t="str">
            <v>            Vehicle Leasing Costs</v>
          </cell>
        </row>
        <row r="332">
          <cell r="D332" t="str">
            <v>            Vehicle - Repair &amp; Maintenance</v>
          </cell>
        </row>
        <row r="333">
          <cell r="D333" t="str">
            <v>            Vehicle - Gasoline/Fuel</v>
          </cell>
        </row>
        <row r="334">
          <cell r="D334" t="str">
            <v>            Office Supplies</v>
          </cell>
        </row>
        <row r="335">
          <cell r="D335" t="str">
            <v>            IT Hardware</v>
          </cell>
        </row>
        <row r="336">
          <cell r="D336" t="str">
            <v>            IT Software</v>
          </cell>
        </row>
        <row r="337">
          <cell r="D337" t="str">
            <v>            IT Licenses</v>
          </cell>
        </row>
        <row r="338">
          <cell r="D338" t="str">
            <v>            IT Consulting</v>
          </cell>
        </row>
        <row r="339">
          <cell r="D339" t="str">
            <v>            IT Hardware/Software - SAP - ERP</v>
          </cell>
        </row>
        <row r="340">
          <cell r="D340" t="str">
            <v>            IT Hardware/Software - SAP - CCS</v>
          </cell>
        </row>
        <row r="341">
          <cell r="D341" t="str">
            <v>            Plant Lease Expense</v>
          </cell>
        </row>
        <row r="342">
          <cell r="D342" t="str">
            <v>            Property Rental</v>
          </cell>
        </row>
        <row r="343">
          <cell r="D343" t="str">
            <v>            Transmission Line Rental</v>
          </cell>
        </row>
        <row r="344">
          <cell r="D344" t="str">
            <v>            Equipment Rental</v>
          </cell>
        </row>
        <row r="345">
          <cell r="D345" t="str">
            <v>            Fines &amp; Penalties</v>
          </cell>
        </row>
        <row r="346">
          <cell r="D346" t="str">
            <v>            Charitable Contributions - US</v>
          </cell>
        </row>
        <row r="347">
          <cell r="D347" t="str">
            <v>            Charitable Contributions - Non - US</v>
          </cell>
        </row>
        <row r="348">
          <cell r="D348" t="str">
            <v>            3rd Party/Partner Management Fees</v>
          </cell>
        </row>
        <row r="349">
          <cell r="D349" t="str">
            <v>            Licenses, Permits &amp; Easements</v>
          </cell>
        </row>
        <row r="350">
          <cell r="D350" t="str">
            <v>            Lab Fees</v>
          </cell>
        </row>
        <row r="351">
          <cell r="D351" t="str">
            <v>            Backup Electricity (Startup Electricity)</v>
          </cell>
        </row>
        <row r="352">
          <cell r="D352" t="str">
            <v>            Other Fixed Costs</v>
          </cell>
          <cell r="E352">
            <v>302205.57567591901</v>
          </cell>
        </row>
        <row r="353">
          <cell r="D353" t="str">
            <v>            Other SAP Costs - ERP</v>
          </cell>
        </row>
        <row r="354">
          <cell r="D354" t="str">
            <v>            Other SAP Costs - CCS</v>
          </cell>
        </row>
        <row r="355">
          <cell r="D355" t="str">
            <v>            Bank Fees/Charges</v>
          </cell>
        </row>
        <row r="356">
          <cell r="D356" t="str">
            <v>            Trustee Fees</v>
          </cell>
        </row>
        <row r="357">
          <cell r="D357" t="str">
            <v>            Rating Agency Fees</v>
          </cell>
        </row>
        <row r="358">
          <cell r="D358" t="str">
            <v>            EA-Consultants/Lobbying Csts</v>
          </cell>
        </row>
        <row r="359">
          <cell r="D359" t="str">
            <v>            External Affairs-Trade Associations</v>
          </cell>
        </row>
        <row r="360">
          <cell r="D360" t="str">
            <v>            External Affairs-Legal Services</v>
          </cell>
        </row>
        <row r="361">
          <cell r="D361" t="str">
            <v>            External Affairs-Special Events</v>
          </cell>
        </row>
        <row r="362">
          <cell r="D362" t="str">
            <v>            EA-Media Svcs/Publications</v>
          </cell>
        </row>
        <row r="363">
          <cell r="D363" t="str">
            <v>            Reimbursable Op Costs Unconsol</v>
          </cell>
        </row>
        <row r="364">
          <cell r="D364" t="str">
            <v>            UC Related Prty Mgmt (Operator) Fees</v>
          </cell>
        </row>
        <row r="365">
          <cell r="D365" t="str">
            <v>            Routine Maint - LT Svc Agrmt Csts (LTSA)</v>
          </cell>
        </row>
        <row r="366">
          <cell r="D366" t="str">
            <v>            Routine Maint - Material Handling</v>
          </cell>
        </row>
        <row r="367">
          <cell r="D367" t="str">
            <v>            Routine Maint - Boiler/Hrsg</v>
          </cell>
        </row>
        <row r="368">
          <cell r="D368" t="str">
            <v>            Routine Maint - Steam Turbine/Generator</v>
          </cell>
        </row>
        <row r="369">
          <cell r="D369" t="str">
            <v>            Routine Maint - Combustion Turbine</v>
          </cell>
        </row>
        <row r="370">
          <cell r="D370" t="str">
            <v>            Routine Maint - Hydro Turbine</v>
          </cell>
        </row>
        <row r="371">
          <cell r="D371" t="str">
            <v>            Routine Maint - Hydro Generator</v>
          </cell>
        </row>
        <row r="372">
          <cell r="D372" t="str">
            <v>            Routine Maint - Water Treatment</v>
          </cell>
        </row>
        <row r="373">
          <cell r="D373" t="str">
            <v>            Routine Maint - Environmental Systems</v>
          </cell>
        </row>
        <row r="374">
          <cell r="D374" t="str">
            <v>            Routine Maint - Other Direct UnIT Costs</v>
          </cell>
        </row>
        <row r="375">
          <cell r="D375" t="str">
            <v>            Major Maint - LT Svc Agrmt Csts (LTSA)</v>
          </cell>
        </row>
        <row r="376">
          <cell r="D376" t="str">
            <v>            Major Maint - Material Handling</v>
          </cell>
        </row>
        <row r="377">
          <cell r="D377" t="str">
            <v>            Major Maint - Boiler/HRSG</v>
          </cell>
        </row>
        <row r="378">
          <cell r="D378" t="str">
            <v>            Major Maint - Steam Turbine/Generator</v>
          </cell>
        </row>
        <row r="379">
          <cell r="D379" t="str">
            <v>            Major Maint - Combustion Turbine</v>
          </cell>
        </row>
        <row r="380">
          <cell r="D380" t="str">
            <v>            Major Maint - Hydro Turbine</v>
          </cell>
        </row>
        <row r="381">
          <cell r="D381" t="str">
            <v>            Major Maint - Hydro Generator</v>
          </cell>
        </row>
        <row r="382">
          <cell r="D382" t="str">
            <v>            Major Maint - Water Treatment</v>
          </cell>
        </row>
        <row r="383">
          <cell r="D383" t="str">
            <v>            Major Maint - Environmental Systems</v>
          </cell>
        </row>
        <row r="384">
          <cell r="D384" t="str">
            <v>            Major Maint - Other Direct Unit Costs</v>
          </cell>
        </row>
        <row r="385">
          <cell r="D385" t="str">
            <v>            Other Power Plant Maint Costs</v>
          </cell>
          <cell r="E385">
            <v>97838.233642709194</v>
          </cell>
        </row>
        <row r="386">
          <cell r="D386" t="str">
            <v>            Distribution Grid Maintenance</v>
          </cell>
        </row>
        <row r="387">
          <cell r="D387" t="str">
            <v>            Transmission Grid Maintenance</v>
          </cell>
        </row>
        <row r="388">
          <cell r="D388" t="str">
            <v>            Provision For Bad Debt</v>
          </cell>
          <cell r="E388">
            <v>0</v>
          </cell>
        </row>
        <row r="389">
          <cell r="D389" t="str">
            <v>            Depreciation</v>
          </cell>
          <cell r="E389">
            <v>254054.01509213835</v>
          </cell>
        </row>
        <row r="390">
          <cell r="D390" t="str">
            <v>            Depletion</v>
          </cell>
        </row>
        <row r="391">
          <cell r="D391" t="str">
            <v>            Amortization Of Intangible Assets</v>
          </cell>
        </row>
        <row r="392">
          <cell r="D392" t="str">
            <v>            Amort Of Sales Concess &amp; Contracts</v>
          </cell>
        </row>
        <row r="393">
          <cell r="D393" t="str">
            <v>            Amort Of Asset Retirement Obligations</v>
          </cell>
          <cell r="E393">
            <v>34968.341694478382</v>
          </cell>
        </row>
        <row r="394">
          <cell r="D394" t="str">
            <v>            Amortization of Goodwill</v>
          </cell>
        </row>
        <row r="395">
          <cell r="D395" t="str">
            <v>            Group G&amp;A - Salaries &amp; Wages</v>
          </cell>
        </row>
        <row r="396">
          <cell r="D396" t="str">
            <v>            Group G&amp;A - Overtime</v>
          </cell>
        </row>
        <row r="397">
          <cell r="D397" t="str">
            <v>            Group G&amp;A - Cash Bonuses</v>
          </cell>
        </row>
        <row r="398">
          <cell r="D398" t="str">
            <v>            Group G&amp;A - Long-Term Incentive Plan</v>
          </cell>
        </row>
        <row r="399">
          <cell r="D399" t="str">
            <v>            Group G&amp;A - Stock Options</v>
          </cell>
        </row>
        <row r="400">
          <cell r="D400" t="str">
            <v>            Group G&amp;A - Restricted Stock Units</v>
          </cell>
        </row>
        <row r="401">
          <cell r="D401" t="str">
            <v>            Group G&amp;A - Vacation/Paid Time Off</v>
          </cell>
        </row>
        <row r="402">
          <cell r="D402" t="str">
            <v>            Group G&amp;A - Employer Taxes</v>
          </cell>
        </row>
        <row r="403">
          <cell r="D403" t="str">
            <v>            Group G&amp;A - Defined Cont. Plan Exp</v>
          </cell>
        </row>
        <row r="404">
          <cell r="D404" t="str">
            <v>            Group G&amp;A - Defined Benefit Plan Exp</v>
          </cell>
        </row>
        <row r="405">
          <cell r="D405" t="str">
            <v>            Group G&amp;A - Health/Life/Dental/Dis Ins</v>
          </cell>
        </row>
        <row r="406">
          <cell r="D406" t="str">
            <v>            Group G&amp;A - Tuition Reimbursement</v>
          </cell>
        </row>
        <row r="407">
          <cell r="D407" t="str">
            <v>            Group G&amp;A - Employee Training</v>
          </cell>
        </row>
        <row r="408">
          <cell r="D408" t="str">
            <v>            Group G&amp;A - Travel - Transportation</v>
          </cell>
        </row>
        <row r="409">
          <cell r="D409" t="str">
            <v>            Group G&amp;A - Travel - Lodging</v>
          </cell>
        </row>
        <row r="410">
          <cell r="D410" t="str">
            <v>            Group G&amp;A - Travel - Meals</v>
          </cell>
        </row>
        <row r="411">
          <cell r="D411" t="str">
            <v>            Group G&amp;A - Bus Meal &amp; Entertainment</v>
          </cell>
        </row>
        <row r="412">
          <cell r="D412" t="str">
            <v>            Group G&amp;A - Charitable Contributions - Non - US</v>
          </cell>
        </row>
        <row r="413">
          <cell r="D413" t="str">
            <v>            Group G&amp;A - SAP Hardware/Software - CCS</v>
          </cell>
        </row>
        <row r="414">
          <cell r="D414" t="str">
            <v>            Group G&amp;A - SAP Contract Srvcs - CCS</v>
          </cell>
        </row>
        <row r="415">
          <cell r="D415" t="str">
            <v>            Group G&amp;A - SAP People Costs - CCS</v>
          </cell>
        </row>
        <row r="416">
          <cell r="D416" t="str">
            <v>            Group G&amp;A - Other SAP Costs - CCS</v>
          </cell>
        </row>
        <row r="417">
          <cell r="D417" t="str">
            <v>            Group G&amp;A - SAP Hardware/Software - ERP</v>
          </cell>
        </row>
        <row r="418">
          <cell r="D418" t="str">
            <v>            Group G&amp;A - SAP Contract Srvcs - ERP</v>
          </cell>
        </row>
        <row r="419">
          <cell r="D419" t="str">
            <v>            Group G&amp;A - SAP People Costs - ERP</v>
          </cell>
        </row>
        <row r="420">
          <cell r="D420" t="str">
            <v>            Group G&amp;A - Other SAP Costs - ERP</v>
          </cell>
        </row>
        <row r="421">
          <cell r="D421" t="str">
            <v>            Group G&amp;A - Office Costs</v>
          </cell>
        </row>
        <row r="422">
          <cell r="D422" t="str">
            <v>            Group G&amp;A - Property Rental</v>
          </cell>
        </row>
        <row r="423">
          <cell r="D423" t="str">
            <v>            Group G&amp;A - Equipment Rental</v>
          </cell>
        </row>
        <row r="424">
          <cell r="D424" t="str">
            <v>            Group G&amp;A - Consultants</v>
          </cell>
        </row>
        <row r="425">
          <cell r="D425" t="str">
            <v>            Group G&amp;A - Other Costs</v>
          </cell>
        </row>
        <row r="426">
          <cell r="D426" t="str">
            <v>            Arlington Costs - CEO Office</v>
          </cell>
        </row>
        <row r="427">
          <cell r="D427" t="str">
            <v>            Arlington Costs - Analysis &amp; Planning</v>
          </cell>
        </row>
        <row r="428">
          <cell r="D428" t="str">
            <v>            Arlington - General Counsel Office/Legal</v>
          </cell>
        </row>
        <row r="429">
          <cell r="D429" t="str">
            <v>            Arlington Costs - CFO Office</v>
          </cell>
        </row>
        <row r="430">
          <cell r="D430" t="str">
            <v>            Arlington Costs - Restructuring</v>
          </cell>
        </row>
        <row r="431">
          <cell r="D431" t="str">
            <v>            Arlington Costs - Integrated Utilities</v>
          </cell>
        </row>
        <row r="432">
          <cell r="D432" t="str">
            <v>            Arlington Costs - Generation</v>
          </cell>
        </row>
        <row r="433">
          <cell r="D433" t="str">
            <v>            Arlington Costs - Sourcing</v>
          </cell>
        </row>
        <row r="434">
          <cell r="D434" t="str">
            <v>            Arlington Costs - Business Performance</v>
          </cell>
        </row>
        <row r="435">
          <cell r="D435" t="str">
            <v>            Arlington Costs - Investor Relations</v>
          </cell>
        </row>
        <row r="436">
          <cell r="D436" t="str">
            <v>            Arlington Costs - External Affairs</v>
          </cell>
        </row>
        <row r="437">
          <cell r="D437" t="str">
            <v>            Arlington Costs - Human Resources</v>
          </cell>
        </row>
        <row r="438">
          <cell r="D438" t="str">
            <v>            Arlington Costs - Accounting</v>
          </cell>
        </row>
        <row r="439">
          <cell r="D439" t="str">
            <v>            Arlington Costs - Internal Audit</v>
          </cell>
        </row>
        <row r="440">
          <cell r="D440" t="str">
            <v>            Arlington Costs - Treasury</v>
          </cell>
        </row>
        <row r="441">
          <cell r="D441" t="str">
            <v>            Arlington Costs - Tax</v>
          </cell>
        </row>
        <row r="442">
          <cell r="D442" t="str">
            <v>            Arlington Costs - Risk Management</v>
          </cell>
        </row>
        <row r="443">
          <cell r="D443" t="str">
            <v>            Arlington Costs - Forecasting</v>
          </cell>
        </row>
        <row r="444">
          <cell r="D444" t="str">
            <v>            Arlington Costs - Tax</v>
          </cell>
        </row>
        <row r="445">
          <cell r="D445" t="str">
            <v>            Arlington Costs - Business Analysis</v>
          </cell>
        </row>
        <row r="446">
          <cell r="D446" t="str">
            <v>            Arlington Costs - Asset Sales</v>
          </cell>
        </row>
        <row r="447">
          <cell r="D447" t="str">
            <v>            Arlington Costs - IT</v>
          </cell>
        </row>
        <row r="448">
          <cell r="D448" t="str">
            <v>            Arlington - Office Rental &amp; Admin Csts</v>
          </cell>
        </row>
        <row r="449">
          <cell r="D449" t="str">
            <v>            Business Development - People Costs</v>
          </cell>
        </row>
        <row r="450">
          <cell r="D450" t="str">
            <v>            Bus Development - People Related Csts</v>
          </cell>
        </row>
        <row r="451">
          <cell r="D451" t="str">
            <v>            Business Development - Office Costs</v>
          </cell>
        </row>
        <row r="452">
          <cell r="D452" t="str">
            <v>            Business Development - Consultants</v>
          </cell>
        </row>
        <row r="453">
          <cell r="D453" t="str">
            <v>            Business Development - Options/Permits</v>
          </cell>
        </row>
        <row r="454">
          <cell r="D454" t="str">
            <v>            Business Development - Other Costs</v>
          </cell>
        </row>
        <row r="455">
          <cell r="D455" t="str">
            <v>            Interest (Income) - Investment</v>
          </cell>
        </row>
        <row r="456">
          <cell r="D456" t="str">
            <v>            Interest (Income) - Other</v>
          </cell>
        </row>
        <row r="457">
          <cell r="D457" t="str">
            <v>            Int (Income) - Unrealized Int Inc Rate Derivatives</v>
          </cell>
        </row>
        <row r="458">
          <cell r="D458" t="str">
            <v>            Int (Income) - Realized Int Inc Derivatives</v>
          </cell>
        </row>
        <row r="459">
          <cell r="D459" t="str">
            <v>            Unconsol Related Party Interest (Income)</v>
          </cell>
        </row>
        <row r="460">
          <cell r="D460" t="str">
            <v>            Interest Expense</v>
          </cell>
          <cell r="E460">
            <v>38416.600138068578</v>
          </cell>
        </row>
        <row r="461">
          <cell r="D461" t="str">
            <v>            Int Exp - Unrealized Int Rate Derivatives</v>
          </cell>
        </row>
        <row r="462">
          <cell r="D462" t="str">
            <v>            Realized Interest Rate Derivatives</v>
          </cell>
        </row>
        <row r="463">
          <cell r="D463" t="str">
            <v>            Amortization Of Deferred Financing Costs</v>
          </cell>
        </row>
        <row r="464">
          <cell r="D464" t="str">
            <v>            Interest Exp Pref Stock Dividends</v>
          </cell>
        </row>
        <row r="465">
          <cell r="D465" t="str">
            <v>            Accretion Exp - ARO</v>
          </cell>
          <cell r="E465">
            <v>55054.144778730239</v>
          </cell>
        </row>
        <row r="466">
          <cell r="D466" t="str">
            <v>            Unconsol Related Party Interest Expense</v>
          </cell>
        </row>
        <row r="467">
          <cell r="D467" t="str">
            <v>            Amort of OCI - FAS133 - Realized</v>
          </cell>
        </row>
        <row r="468">
          <cell r="D468" t="str">
            <v>            Unrealized Foreign Currency (Gain)/Loss</v>
          </cell>
          <cell r="E468">
            <v>71634.578507325306</v>
          </cell>
        </row>
        <row r="469">
          <cell r="D469" t="str">
            <v>            Realized Foreign Currency (Gain)/Loss</v>
          </cell>
        </row>
        <row r="470">
          <cell r="D470" t="str">
            <v>            Realized Foreign Currency Derivatives (Gain)/Loss</v>
          </cell>
        </row>
        <row r="471">
          <cell r="D471" t="str">
            <v>            Unrealized Foreign Currency Derivatives (Gain)/Loss</v>
          </cell>
        </row>
        <row r="472">
          <cell r="D472" t="str">
            <v>            Unrealized Commodity - (Gain)</v>
          </cell>
        </row>
        <row r="473">
          <cell r="D473" t="str">
            <v>            Realized Commodity - (Gain)</v>
          </cell>
        </row>
        <row r="474">
          <cell r="D474" t="str">
            <v>            Unrealized Commodity Derivatives - Loss</v>
          </cell>
        </row>
        <row r="475">
          <cell r="D475" t="str">
            <v>            Realized Commodity Derivatives - Loss</v>
          </cell>
        </row>
        <row r="476">
          <cell r="D476" t="str">
            <v>            (Gain) On Asset Sale</v>
          </cell>
          <cell r="E476">
            <v>3</v>
          </cell>
        </row>
        <row r="477">
          <cell r="D477" t="str">
            <v>            Marked-to-Market (Gain) on Inv</v>
          </cell>
        </row>
        <row r="478">
          <cell r="D478" t="str">
            <v>            (Gain) on Sale of Investment</v>
          </cell>
        </row>
        <row r="479">
          <cell r="D479" t="str">
            <v>            Rental (Income)</v>
          </cell>
        </row>
        <row r="480">
          <cell r="D480" t="str">
            <v>            Legal/Dispute Settlement (Income)</v>
          </cell>
        </row>
        <row r="481">
          <cell r="D481" t="str">
            <v>            (Gain) on Early Extingshmnt of Debt/Liab</v>
          </cell>
        </row>
        <row r="482">
          <cell r="D482" t="str">
            <v>            Other (Income)</v>
          </cell>
        </row>
        <row r="483">
          <cell r="D483" t="str">
            <v>            Loss On Sale Or Disposal Of Asset</v>
          </cell>
        </row>
        <row r="484">
          <cell r="D484" t="str">
            <v>            Debt Refinancing Costs</v>
          </cell>
        </row>
        <row r="485">
          <cell r="D485" t="str">
            <v>            Environmental Fine</v>
          </cell>
        </row>
        <row r="486">
          <cell r="D486" t="str">
            <v>            Loss on Legal/Dispute Settlement</v>
          </cell>
        </row>
        <row r="487">
          <cell r="D487" t="str">
            <v>            Loss on Extinguishment of Liabililties</v>
          </cell>
        </row>
        <row r="488">
          <cell r="D488" t="str">
            <v>            Loss on Sale of Investments</v>
          </cell>
        </row>
        <row r="489">
          <cell r="D489" t="str">
            <v>            Other Expense - SAP Disposals</v>
          </cell>
        </row>
        <row r="490">
          <cell r="D490" t="str">
            <v>            Goodwill Impairment</v>
          </cell>
        </row>
        <row r="491">
          <cell r="D491" t="str">
            <v>            Asset Impairment Expense</v>
          </cell>
        </row>
        <row r="492">
          <cell r="D492" t="str">
            <v>            Loss on Disposal of Asset</v>
          </cell>
          <cell r="E492">
            <v>0</v>
          </cell>
        </row>
        <row r="493">
          <cell r="D493" t="str">
            <v>            Other Expense</v>
          </cell>
          <cell r="E493">
            <v>49445.15302600291</v>
          </cell>
        </row>
        <row r="494">
          <cell r="D494" t="str">
            <v>            Adj To Equity In Earnings - Gain/(Loss)</v>
          </cell>
        </row>
        <row r="495">
          <cell r="D495" t="str">
            <v>            Adj To Minority Interest</v>
          </cell>
        </row>
        <row r="496">
          <cell r="D496" t="str">
            <v>            Adj To Taxes - Minority</v>
          </cell>
        </row>
        <row r="497">
          <cell r="D497" t="str">
            <v>            Inc Tax Exp US Consol - US State</v>
          </cell>
        </row>
        <row r="498">
          <cell r="D498" t="str">
            <v>            Inc Tax Exp US Consol - US Federal</v>
          </cell>
        </row>
        <row r="499">
          <cell r="D499" t="str">
            <v>            Inc Tax Exp US Unconsol - US State</v>
          </cell>
        </row>
        <row r="500">
          <cell r="D500" t="str">
            <v>            Inc Tax Exp US Unconsol - US Federal</v>
          </cell>
        </row>
        <row r="501">
          <cell r="D501" t="str">
            <v>            Inc Tax Exp Foreign Consol</v>
          </cell>
          <cell r="E501">
            <v>981378.25531947531</v>
          </cell>
        </row>
        <row r="502">
          <cell r="D502" t="str">
            <v>            Inc Tax Exp Foreign Unconsol</v>
          </cell>
        </row>
        <row r="503">
          <cell r="D503" t="str">
            <v>            Inc Tax Exp Elimination</v>
          </cell>
        </row>
        <row r="504">
          <cell r="D504" t="str">
            <v>            Taxes - Equity Earnings - Adj</v>
          </cell>
        </row>
        <row r="505">
          <cell r="D505" t="str">
            <v>            Chng Acct Princ FAS 133</v>
          </cell>
        </row>
        <row r="506">
          <cell r="D506" t="str">
            <v>            Chng Acct Princ FAS 143</v>
          </cell>
        </row>
        <row r="507">
          <cell r="D507" t="str">
            <v>            Chng Acct Princ FAS 142</v>
          </cell>
        </row>
        <row r="508">
          <cell r="D508" t="str">
            <v>            Chng Acct Princ - Other</v>
          </cell>
        </row>
        <row r="509">
          <cell r="D509" t="str">
            <v>            Taxes - Change in Acct Principle</v>
          </cell>
        </row>
        <row r="510">
          <cell r="D510" t="str">
            <v>            Extraordinary (Gain)/Loss</v>
          </cell>
        </row>
        <row r="511">
          <cell r="D511" t="str">
            <v>            Taxes - Extraordinary Items</v>
          </cell>
        </row>
        <row r="512">
          <cell r="D512" t="str">
            <v>            Discontinued Operations - Exp/(Inc)</v>
          </cell>
        </row>
        <row r="514">
          <cell r="D514" t="str">
            <v xml:space="preserve">            </v>
          </cell>
        </row>
        <row r="515">
          <cell r="D515" t="str">
            <v>            IC01 Consol - Contributed Capital</v>
          </cell>
          <cell r="E515">
            <v>24823676</v>
          </cell>
        </row>
        <row r="516">
          <cell r="D516" t="str">
            <v>            IC02 Consol - Charges Payable</v>
          </cell>
          <cell r="E516">
            <v>10664148</v>
          </cell>
        </row>
        <row r="517">
          <cell r="D517" t="str">
            <v>            IC02 Consol - Receivable Charges</v>
          </cell>
          <cell r="E517">
            <v>2600923</v>
          </cell>
        </row>
        <row r="518">
          <cell r="D518" t="str">
            <v>            IC07 Consol - Int Payable - LT</v>
          </cell>
          <cell r="E518">
            <v>2305780</v>
          </cell>
        </row>
        <row r="519">
          <cell r="D519" t="str">
            <v>            IC09 Consol - Loans Payable - LT</v>
          </cell>
          <cell r="E519">
            <v>20911358</v>
          </cell>
        </row>
        <row r="520">
          <cell r="D520" t="str">
            <v>            IC10 Consol - Fuel - Coal Cost</v>
          </cell>
          <cell r="E520">
            <v>2996848</v>
          </cell>
        </row>
        <row r="521">
          <cell r="D521" t="str">
            <v>            IC16 Consol - Other Revenue</v>
          </cell>
          <cell r="E521">
            <v>1887</v>
          </cell>
        </row>
        <row r="522">
          <cell r="D522" t="str">
            <v>            IC19 Consol - Elec Sales - Energy</v>
          </cell>
          <cell r="E522">
            <v>2719598</v>
          </cell>
        </row>
        <row r="523">
          <cell r="D523" t="str">
            <v>            IC04 Consol - Receivable Dividends</v>
          </cell>
        </row>
        <row r="524">
          <cell r="D524" t="str">
            <v>            IC05 Consol - Receivable Fees</v>
          </cell>
        </row>
        <row r="525">
          <cell r="D525" t="str">
            <v>            IC06 Consol - Int Receivable Current</v>
          </cell>
        </row>
        <row r="526">
          <cell r="D526" t="str">
            <v>            IC08 Consol - Loans Rec - Current</v>
          </cell>
        </row>
        <row r="527">
          <cell r="D527" t="str">
            <v>            IC06 Consol Diff - Interest Current</v>
          </cell>
        </row>
        <row r="528">
          <cell r="D528" t="str">
            <v>            IC08 Consol Diff - Loans Rec - Current</v>
          </cell>
        </row>
        <row r="529">
          <cell r="D529" t="str">
            <v>            IC02 Consol Diff - Charges Rec</v>
          </cell>
        </row>
        <row r="530">
          <cell r="D530" t="str">
            <v>            IC04 Consol Diff - Dividends Rec</v>
          </cell>
        </row>
        <row r="531">
          <cell r="D531" t="str">
            <v>            IC05 Consol Diff - Fees Rec</v>
          </cell>
        </row>
        <row r="532">
          <cell r="D532" t="str">
            <v>            Debt Service Reserves - Current</v>
          </cell>
        </row>
        <row r="533">
          <cell r="D533" t="str">
            <v>            Unconsol Related Party Inv - Beg Eq Earn</v>
          </cell>
        </row>
        <row r="534">
          <cell r="D534" t="str">
            <v>            Unconsol Related Party Inv - CY Eq Earn</v>
          </cell>
        </row>
        <row r="535">
          <cell r="D535" t="str">
            <v>            Cumulative Translation Adj - Eq Earn</v>
          </cell>
        </row>
        <row r="536">
          <cell r="D536" t="str">
            <v>            Total Unconsol Related Party Inv - End Eq Earn</v>
          </cell>
        </row>
        <row r="537">
          <cell r="D537" t="str">
            <v>            IC20 Consol - Other LT Asset</v>
          </cell>
        </row>
        <row r="538">
          <cell r="D538" t="str">
            <v>            IC20 Consol Diff - Other LT Asset</v>
          </cell>
        </row>
        <row r="539">
          <cell r="D539" t="str">
            <v>            IC06 Consol - Int Payable - Current</v>
          </cell>
        </row>
        <row r="540">
          <cell r="D540" t="str">
            <v>            IC08 Consol - Loans Payable - Current</v>
          </cell>
        </row>
        <row r="541">
          <cell r="D541" t="str">
            <v>            IC04 Consol - Dividends Payable</v>
          </cell>
        </row>
        <row r="542">
          <cell r="D542" t="str">
            <v>            IC05 Consol - Fees Payable</v>
          </cell>
        </row>
        <row r="543">
          <cell r="D543" t="str">
            <v>            IC20 Consol - Other LT Liability - Other</v>
          </cell>
        </row>
        <row r="544">
          <cell r="D544" t="str">
            <v>            Minority Earnings</v>
          </cell>
        </row>
        <row r="545">
          <cell r="D545" t="str">
            <v>            Minority Interest - Beginning Earnings</v>
          </cell>
        </row>
        <row r="546">
          <cell r="D546" t="str">
            <v>            Minority Int FAS 133 - Unrealized</v>
          </cell>
        </row>
        <row r="547">
          <cell r="D547" t="str">
            <v>            Minority Int FAS133 Realized</v>
          </cell>
        </row>
        <row r="548">
          <cell r="D548" t="str">
            <v>            Accum Amort Min Int - FAS133 - Realized</v>
          </cell>
        </row>
        <row r="549">
          <cell r="D549" t="str">
            <v>            IC09 Consol - Loans Rec - LT</v>
          </cell>
        </row>
        <row r="550">
          <cell r="D550" t="str">
            <v>            IC07 Consol - Interest Inv</v>
          </cell>
        </row>
        <row r="551">
          <cell r="D551" t="str">
            <v>            IC01 Consol - Cap Contribution Inv</v>
          </cell>
        </row>
        <row r="552">
          <cell r="D552" t="str">
            <v>            IC03 Consol - Dividends Inv</v>
          </cell>
        </row>
        <row r="553">
          <cell r="D553" t="str">
            <v>            Service Agreement Sales</v>
          </cell>
        </row>
        <row r="554">
          <cell r="D554" t="str">
            <v>            Consulting - Revenue DedUCtions</v>
          </cell>
        </row>
        <row r="555">
          <cell r="D555" t="str">
            <v>            IC17 Consol - Reim Ops Exp (Rev)</v>
          </cell>
        </row>
        <row r="556">
          <cell r="D556" t="str">
            <v>            IC18 Consol - Elec Sales - Capacity</v>
          </cell>
        </row>
        <row r="557">
          <cell r="D557" t="str">
            <v>            IC10 Consol - Coal Revenue</v>
          </cell>
        </row>
        <row r="558">
          <cell r="D558" t="str">
            <v>            IC11 Consol - Gas Revenue</v>
          </cell>
        </row>
        <row r="559">
          <cell r="D559" t="str">
            <v>            IC14 Consol - Oil Revenue</v>
          </cell>
        </row>
        <row r="560">
          <cell r="D560" t="str">
            <v>            IC15 Consol - Other Fuel Revenue</v>
          </cell>
        </row>
        <row r="561">
          <cell r="D561" t="str">
            <v>            IC11 Consol - Fuel - Gas Cost</v>
          </cell>
        </row>
        <row r="562">
          <cell r="D562" t="str">
            <v>            IC14 Consol - Fuel - Oil Cost</v>
          </cell>
        </row>
        <row r="563">
          <cell r="D563" t="str">
            <v>            IC15 Consol - Other Fuel Cost</v>
          </cell>
        </row>
        <row r="564">
          <cell r="D564" t="str">
            <v>            IC10 Consol Diff - Coal Cost</v>
          </cell>
        </row>
        <row r="565">
          <cell r="D565" t="str">
            <v>            IC11 Consol Diff - Gas Cost</v>
          </cell>
        </row>
        <row r="566">
          <cell r="D566" t="str">
            <v>            IC14 Consol Diff - Oil Cost</v>
          </cell>
        </row>
        <row r="567">
          <cell r="D567" t="str">
            <v>            IC15 Consol Diff - Other Fuel Cost</v>
          </cell>
        </row>
        <row r="568">
          <cell r="D568" t="str">
            <v>            Contract Electricity Purchases - Energy</v>
          </cell>
        </row>
        <row r="569">
          <cell r="D569" t="str">
            <v>            Contract Electricity Purchases - Capacity</v>
          </cell>
        </row>
        <row r="570">
          <cell r="D570" t="str">
            <v>            Spot Electricity Purchases - Energy</v>
          </cell>
        </row>
        <row r="571">
          <cell r="D571" t="str">
            <v>            Spot Electricity Purchases - Capacity</v>
          </cell>
        </row>
        <row r="572">
          <cell r="D572" t="str">
            <v>            IC18 Consol - Elec Cost - Capacity</v>
          </cell>
        </row>
        <row r="573">
          <cell r="D573" t="str">
            <v>            IC19 Consol - Elec Cost - Energy</v>
          </cell>
        </row>
        <row r="574">
          <cell r="D574" t="str">
            <v>            IC18 Consol Diff - Elec Cost - Capacity</v>
          </cell>
        </row>
        <row r="575">
          <cell r="D575" t="str">
            <v>            IC19 Consol Diff - Elec Cost - Energy</v>
          </cell>
        </row>
        <row r="576">
          <cell r="D576" t="str">
            <v>            IC16 Consol - Other Costs Of Sales</v>
          </cell>
        </row>
        <row r="577">
          <cell r="D577" t="str">
            <v>            IC16 Consol Diff - Oth Cost Of Sales</v>
          </cell>
        </row>
        <row r="578">
          <cell r="D578" t="str">
            <v>            Transmission Charges - Variable</v>
          </cell>
        </row>
        <row r="579">
          <cell r="D579" t="str">
            <v>            Insurance Premiums with Captive</v>
          </cell>
        </row>
        <row r="580">
          <cell r="D580" t="str">
            <v>            Loss on Disposal/Asset Imp Write Down - Disc Ops</v>
          </cell>
        </row>
        <row r="581">
          <cell r="D581" t="str">
            <v>            IC17 Consol - Reimb Op Costs</v>
          </cell>
        </row>
        <row r="582">
          <cell r="D582" t="str">
            <v>            IC17 Consol Diff - Reimb Op Costs</v>
          </cell>
        </row>
        <row r="583">
          <cell r="D583" t="str">
            <v>            Reclass Development Cost - Inc</v>
          </cell>
        </row>
        <row r="584">
          <cell r="D584" t="str">
            <v>            Reclass Development Cost - Exp</v>
          </cell>
        </row>
        <row r="585">
          <cell r="D585" t="str">
            <v>            Amortization - Other Assets</v>
          </cell>
        </row>
        <row r="586">
          <cell r="D586" t="str">
            <v>            IC13 Consol - Ops Mgmt Fees (Rev)</v>
          </cell>
        </row>
        <row r="587">
          <cell r="D587" t="str">
            <v>            IC13 Consol - Mgmt (Operator) Fees</v>
          </cell>
        </row>
        <row r="588">
          <cell r="D588" t="str">
            <v>            IC13 Consol Diff - Mgmt (Operator) Fees</v>
          </cell>
        </row>
        <row r="589">
          <cell r="D589" t="str">
            <v>            IC12 Consol - Interest Income</v>
          </cell>
        </row>
        <row r="590">
          <cell r="D590" t="str">
            <v>            IC12 Consol Diff - Interest Expense</v>
          </cell>
        </row>
        <row r="591">
          <cell r="D591" t="str">
            <v>            IC12 Consol - Interest Expense</v>
          </cell>
        </row>
        <row r="592">
          <cell r="D592" t="str">
            <v>            Equity In Pre-Tax Earnings - Gain/(Loss)</v>
          </cell>
        </row>
        <row r="593">
          <cell r="D593" t="str">
            <v>            Minority Interest</v>
          </cell>
        </row>
        <row r="594">
          <cell r="D594" t="str">
            <v>            Taxes - Minority</v>
          </cell>
        </row>
        <row r="595">
          <cell r="D595" t="str">
            <v>            Taxes - Equity Earnings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
          <cell r="E1">
            <v>2004</v>
          </cell>
        </row>
      </sheetData>
      <sheetData sheetId="27">
        <row r="1">
          <cell r="E1">
            <v>2004</v>
          </cell>
        </row>
      </sheetData>
      <sheetData sheetId="28">
        <row r="1">
          <cell r="E1">
            <v>2004</v>
          </cell>
        </row>
      </sheetData>
      <sheetData sheetId="29">
        <row r="1">
          <cell r="E1">
            <v>2004</v>
          </cell>
        </row>
      </sheetData>
      <sheetData sheetId="30">
        <row r="1">
          <cell r="E1">
            <v>2004</v>
          </cell>
        </row>
      </sheetData>
      <sheetData sheetId="31">
        <row r="1">
          <cell r="E1">
            <v>2004</v>
          </cell>
        </row>
      </sheetData>
      <sheetData sheetId="32">
        <row r="1">
          <cell r="E1">
            <v>2004</v>
          </cell>
        </row>
      </sheetData>
      <sheetData sheetId="33">
        <row r="1">
          <cell r="E1">
            <v>2004</v>
          </cell>
        </row>
      </sheetData>
      <sheetData sheetId="34">
        <row r="1">
          <cell r="E1">
            <v>2004</v>
          </cell>
        </row>
      </sheetData>
      <sheetData sheetId="35">
        <row r="1">
          <cell r="E1">
            <v>2004</v>
          </cell>
        </row>
      </sheetData>
      <sheetData sheetId="36">
        <row r="1">
          <cell r="E1">
            <v>2004</v>
          </cell>
        </row>
      </sheetData>
      <sheetData sheetId="37">
        <row r="1">
          <cell r="E1">
            <v>2004</v>
          </cell>
        </row>
      </sheetData>
      <sheetData sheetId="38">
        <row r="1">
          <cell r="E1">
            <v>2004</v>
          </cell>
        </row>
      </sheetData>
      <sheetData sheetId="39">
        <row r="1">
          <cell r="E1">
            <v>2004</v>
          </cell>
        </row>
      </sheetData>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ates"/>
      <sheetName val="IS"/>
      <sheetName val="BS"/>
      <sheetName val="CF"/>
      <sheetName val="CE"/>
      <sheetName val="5"/>
      <sheetName val="6"/>
      <sheetName val="7"/>
      <sheetName val="8"/>
      <sheetName val="9"/>
      <sheetName val="10"/>
      <sheetName val="11"/>
      <sheetName val="12"/>
      <sheetName val="15"/>
      <sheetName val="16"/>
      <sheetName val="19"/>
      <sheetName val="20"/>
      <sheetName val="21"/>
      <sheetName val="22"/>
      <sheetName val="23"/>
      <sheetName val="25"/>
      <sheetName val="29"/>
      <sheetName val="30"/>
      <sheetName val="32"/>
      <sheetName val="B1 MKM_06"/>
      <sheetName val="ао"/>
      <sheetName val="TB Atai excel"/>
      <sheetName val="const"/>
      <sheetName val="Чувствительность"/>
    </sheetNames>
    <sheetDataSet>
      <sheetData sheetId="0">
        <row r="2">
          <cell r="B2">
            <v>1.1851700000000001</v>
          </cell>
        </row>
        <row r="3">
          <cell r="B3">
            <v>1.22966</v>
          </cell>
        </row>
        <row r="4">
          <cell r="B4">
            <v>1.2551000000000001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S Corp Charges"/>
      <sheetName val="Instructions"/>
      <sheetName val="Index"/>
      <sheetName val="Notes"/>
      <sheetName val="Var Cost"/>
      <sheetName val="AKSU SWAP"/>
      <sheetName val="DT transactions"/>
      <sheetName val="Cons Apr"/>
      <sheetName val="Cons Apr (2)"/>
      <sheetName val="D&amp;T"/>
      <sheetName val="IC"/>
      <sheetName val="CTA"/>
      <sheetName val="IS KZT"/>
      <sheetName val="Sheet3"/>
      <sheetName val="Sheet5"/>
      <sheetName val="Flash"/>
      <sheetName val="Generation"/>
      <sheetName val="Sheet6"/>
      <sheetName val="FAS133"/>
      <sheetName val="Inter Rao realised"/>
      <sheetName val="Open Bal Reclasses"/>
      <sheetName val="Opening balances"/>
      <sheetName val="Sheet2"/>
      <sheetName val="Sheet4"/>
      <sheetName val="FX"/>
      <sheetName val="Suntree"/>
      <sheetName val="CIT Payments"/>
      <sheetName val="Alliance"/>
      <sheetName val="Alliance 2"/>
      <sheetName val="BTA"/>
      <sheetName val="Fortis DFC"/>
      <sheetName val="Deferred BTA comission"/>
      <sheetName val="Provision"/>
      <sheetName val="LTC"/>
      <sheetName val="MR001 map"/>
      <sheetName val="MR001"/>
      <sheetName val="EkiBV"/>
      <sheetName val="Tax PP&amp;E per 2007 Tax-return"/>
      <sheetName val="PY_ADJ"/>
      <sheetName val="Затраты"/>
      <sheetName val="Sheet7"/>
      <sheetName val="2007 RTA"/>
      <sheetName val="Trial Balance"/>
      <sheetName val="CY_ADJ"/>
      <sheetName val="Non IC Input"/>
      <sheetName val="Deferred Tax"/>
      <sheetName val="temp_perm_diff"/>
      <sheetName val="Tax PP&amp;E"/>
      <sheetName val="FA summary"/>
      <sheetName val="Acc 2411"/>
      <sheetName val="Acc 2732"/>
      <sheetName val="Acc 2412"/>
      <sheetName val="Acc 2413"/>
      <sheetName val="Acc 2414"/>
      <sheetName val="Acc 2415"/>
      <sheetName val="Acc 2930"/>
      <sheetName val="GAAP COA"/>
      <sheetName val="списание ОС  ГААП КАЗ"/>
      <sheetName val="J C "/>
      <sheetName val="Sheet1"/>
      <sheetName val="Assumptions"/>
      <sheetName val="X-rates"/>
      <sheetName val="Assump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sheetData sheetId="45" refreshError="1"/>
      <sheetData sheetId="46" refreshError="1">
        <row r="7">
          <cell r="B7" t="str">
            <v>Other Tax-Exempt Income</v>
          </cell>
        </row>
        <row r="8">
          <cell r="B8" t="str">
            <v>Local Taxes--Non-Deductible</v>
          </cell>
        </row>
        <row r="9">
          <cell r="B9" t="str">
            <v>National Taxes --Non-Deductible</v>
          </cell>
        </row>
        <row r="10">
          <cell r="B10" t="str">
            <v>LT Comp. Stock Options--Non-Deductible</v>
          </cell>
        </row>
        <row r="11">
          <cell r="B11" t="str">
            <v>LT Comp. Restricted Stock--Non-Deductible</v>
          </cell>
        </row>
        <row r="12">
          <cell r="B12" t="str">
            <v>Charitable Contributions/Donations</v>
          </cell>
        </row>
        <row r="13">
          <cell r="B13" t="str">
            <v>Director Fees</v>
          </cell>
        </row>
        <row r="14">
          <cell r="B14" t="str">
            <v>Penalties &amp; Fines</v>
          </cell>
        </row>
        <row r="15">
          <cell r="B15" t="str">
            <v>Meals &amp; Entertainment</v>
          </cell>
        </row>
        <row r="16">
          <cell r="B16" t="str">
            <v>Gifts &amp; Promotions</v>
          </cell>
        </row>
        <row r="17">
          <cell r="B17" t="str">
            <v>Other Misc. Permanent Differences</v>
          </cell>
        </row>
        <row r="18">
          <cell r="B18" t="str">
            <v>AES Charges</v>
          </cell>
        </row>
        <row r="19">
          <cell r="B19" t="str">
            <v>IC Interest expense</v>
          </cell>
        </row>
        <row r="20">
          <cell r="B20" t="str">
            <v>FX Gain/Loss difference</v>
          </cell>
        </row>
        <row r="21">
          <cell r="B21" t="str">
            <v>Travel - non deductible</v>
          </cell>
        </row>
        <row r="22">
          <cell r="B22" t="str">
            <v>Change in prior year estimates</v>
          </cell>
        </row>
        <row r="24">
          <cell r="B24" t="str">
            <v>Suntree expenses</v>
          </cell>
        </row>
        <row r="25">
          <cell r="B25" t="str">
            <v>Interest on third party loans</v>
          </cell>
        </row>
        <row r="26">
          <cell r="B26" t="str">
            <v>Electricity sales</v>
          </cell>
        </row>
        <row r="27">
          <cell r="B27" t="str">
            <v>Consulting/audit services</v>
          </cell>
        </row>
        <row r="28">
          <cell r="B28" t="str">
            <v>Bad debts</v>
          </cell>
        </row>
        <row r="29">
          <cell r="B29" t="str">
            <v>Salaries/Bonuses non-deductible</v>
          </cell>
        </row>
        <row r="30">
          <cell r="B30" t="str">
            <v>Other-Please Describe</v>
          </cell>
        </row>
        <row r="32">
          <cell r="B32" t="str">
            <v>Temporary Differences</v>
          </cell>
        </row>
        <row r="33">
          <cell r="B33" t="str">
            <v>PP&amp;E (Depreciation)</v>
          </cell>
        </row>
        <row r="34">
          <cell r="B34" t="str">
            <v>Repiar and Maintenance costs</v>
          </cell>
        </row>
        <row r="35">
          <cell r="B35" t="str">
            <v>Gain/loss on fixed asset disposal</v>
          </cell>
        </row>
        <row r="36">
          <cell r="B36" t="str">
            <v>Deferred Financing Costs (Amortization)</v>
          </cell>
        </row>
        <row r="37">
          <cell r="B37" t="str">
            <v>Allowance for Doubtful Accounts</v>
          </cell>
        </row>
        <row r="38">
          <cell r="B38" t="str">
            <v>Other Prepaid Costs</v>
          </cell>
        </row>
        <row r="39">
          <cell r="B39" t="str">
            <v>Amort Of ARO</v>
          </cell>
        </row>
        <row r="40">
          <cell r="B40" t="str">
            <v>Accretion Exp - ARO</v>
          </cell>
        </row>
        <row r="41">
          <cell r="B41" t="str">
            <v>Routine Maint - Environmental Systems</v>
          </cell>
        </row>
        <row r="42">
          <cell r="B42" t="str">
            <v>Unrealized Foreign Currency Derivatives (Gain)/Loss</v>
          </cell>
        </row>
        <row r="43">
          <cell r="B43" t="str">
            <v>Allowance for inventory obsolescence</v>
          </cell>
        </row>
        <row r="44">
          <cell r="B44" t="str">
            <v>Allowance for prepayments</v>
          </cell>
        </row>
        <row r="45">
          <cell r="B45" t="str">
            <v>AKSU SWAP</v>
          </cell>
        </row>
        <row r="46">
          <cell r="B46" t="str">
            <v>Amortisation of intangibles</v>
          </cell>
        </row>
        <row r="47">
          <cell r="B47" t="str">
            <v>Accrued vacation and bonus reserves</v>
          </cell>
        </row>
        <row r="50">
          <cell r="B50" t="str">
            <v>Total: Difference</v>
          </cell>
        </row>
        <row r="52">
          <cell r="B52" t="str">
            <v>Taxable Income</v>
          </cell>
        </row>
        <row r="53">
          <cell r="B53" t="str">
            <v>Check with TB</v>
          </cell>
        </row>
      </sheetData>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жет"/>
      <sheetName val="ИТ ОБОРУДОВАНИЕ"/>
      <sheetName val="Прочие капитальные затраты"/>
      <sheetName val="ФОТ"/>
      <sheetName val="Ком. расходы"/>
      <sheetName val="Обучение сотрудников"/>
      <sheetName val="Транспортные расходы"/>
      <sheetName val="Канц. товары"/>
      <sheetName val="Услуги связи и ПД"/>
      <sheetName val="Расходные материалы и прочие"/>
      <sheetName val="PTC Consum and other"/>
      <sheetName val="Входные данные"/>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Forma FS"/>
      <sheetName val="Output (KCC)"/>
      <sheetName val="Revenue and trade receivables"/>
      <sheetName val="COGS, TP and other BS items"/>
      <sheetName val="COS"/>
      <sheetName val="Non-current assets and CAPEX"/>
      <sheetName val="Mineral extraction tax"/>
      <sheetName val="Tax payable"/>
      <sheetName val="Other IS items"/>
      <sheetName val="5a"/>
      <sheetName val="G&amp;A"/>
      <sheetName val="Inputs"/>
      <sheetName val="property tax"/>
      <sheetName val="T2.100"/>
      <sheetName val="Copper Concent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 val="A2.2 OAR"/>
      <sheetName val="A4.4.cons_04.03"/>
      <sheetName val="A4.100 - TS 2004"/>
      <sheetName val="Cash Flow_2004"/>
      <sheetName val="O.750_DTL _Audited Actual"/>
      <sheetName val="O.750_DTL _Audited per Books"/>
      <sheetName val="FS disclosures"/>
      <sheetName val="O.760_DTL _Audited PD"/>
      <sheetName val="ES"/>
      <sheetName val="ЯНВАРЬ"/>
      <sheetName val="Cost 99v98"/>
      <sheetName val="КЦМ-Акбастау (2)"/>
      <sheetName val="FX_rates"/>
      <sheetName val="A2_2_OAR"/>
      <sheetName val="A4_4_cons_04_03"/>
      <sheetName val="A4_100_-_TS_2004"/>
      <sheetName val="Cash_Flow_2004"/>
      <sheetName val="O_750_DTL__Audited_Actual"/>
      <sheetName val="O_750_DTL__Audited_per_Books"/>
      <sheetName val="FS_disclosures"/>
      <sheetName val="O_760_DTL__Audited_PD"/>
      <sheetName val="Cost_99v98"/>
      <sheetName val="B-4"/>
      <sheetName val="FES"/>
      <sheetName val="KONSOLID"/>
      <sheetName val="Profit &amp; Loss Total"/>
      <sheetName val="C-Total Market"/>
      <sheetName val="I-Demand Drivers"/>
      <sheetName val="U2.1013"/>
      <sheetName val="#REF"/>
      <sheetName val="MASTER SHEET"/>
      <sheetName val="03 ТМЦ ОБЩИЙ"/>
      <sheetName val="capex "/>
      <sheetName val="const"/>
      <sheetName val="Gas1999"/>
      <sheetName val="Confirmation"/>
      <sheetName val="Содержание"/>
      <sheetName val="Sales for 2001"/>
      <sheetName val="Параметры"/>
      <sheetName val="check"/>
      <sheetName val="TB30699"/>
      <sheetName val="3Q JV-Interest Cap."/>
      <sheetName val="TB30999vs30699"/>
      <sheetName val="FX_rates1"/>
      <sheetName val="A2_2_OAR1"/>
      <sheetName val="A4_4_cons_04_031"/>
      <sheetName val="A4_100_-_TS_20041"/>
      <sheetName val="Cash_Flow_20041"/>
      <sheetName val="O_750_DTL__Audited_Actual1"/>
      <sheetName val="O_750_DTL__Audited_per_Books1"/>
      <sheetName val="FS_disclosures1"/>
      <sheetName val="O_760_DTL__Audited_PD1"/>
      <sheetName val="Cost_99v981"/>
      <sheetName val="КЦМ-Акбастау_(2)"/>
      <sheetName val="Profit_&amp;_Loss_Total"/>
      <sheetName val="C-Total_Market"/>
      <sheetName val="I-Demand_Drivers"/>
      <sheetName val="U2_1013"/>
      <sheetName val="MASTER_SHEET"/>
      <sheetName val="Горячее_водоснабжение_лет"/>
      <sheetName val="Горячее_водоснабжение_зим"/>
      <sheetName val="Инфо-лист"/>
      <sheetName val="TB 30.11"/>
      <sheetName val="B_4"/>
    </sheetNames>
    <sheetDataSet>
      <sheetData sheetId="0" refreshError="1">
        <row r="2">
          <cell r="B2">
            <v>130</v>
          </cell>
        </row>
        <row r="3">
          <cell r="B3">
            <v>144.22</v>
          </cell>
        </row>
        <row r="4">
          <cell r="B4">
            <v>136.07</v>
          </cell>
        </row>
        <row r="5">
          <cell r="B5">
            <v>149.51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1 (2)"/>
      <sheetName val="Data 1"/>
      <sheetName val="Parameters"/>
      <sheetName val="Title_1"/>
      <sheetName val="BS_MinFin"/>
      <sheetName val="BS_KCC"/>
      <sheetName val="IS_КСС"/>
      <sheetName val="IS_PLC"/>
      <sheetName val="BS_PLC"/>
      <sheetName val="1.1"/>
      <sheetName val="1.2"/>
      <sheetName val="2.1"/>
      <sheetName val="2.2"/>
      <sheetName val="3"/>
      <sheetName val="4"/>
      <sheetName val="5"/>
      <sheetName val="6"/>
      <sheetName val="7"/>
      <sheetName val="8"/>
      <sheetName val="9"/>
      <sheetName val="11"/>
      <sheetName val="12"/>
      <sheetName val="15"/>
      <sheetName val="15.1"/>
      <sheetName val="16"/>
      <sheetName val="17"/>
      <sheetName val="18"/>
      <sheetName val="19"/>
      <sheetName val="21"/>
      <sheetName val="22"/>
      <sheetName val="23"/>
      <sheetName val="24"/>
      <sheetName val="26.1"/>
      <sheetName val="26.2"/>
      <sheetName val="10"/>
      <sheetName val="Example"/>
      <sheetName val="ао"/>
      <sheetName val="Inputs"/>
      <sheetName val="СР1 сцен."/>
    </sheetNames>
    <sheetDataSet>
      <sheetData sheetId="0" refreshError="1"/>
      <sheetData sheetId="1" refreshError="1"/>
      <sheetData sheetId="2" refreshError="1">
        <row r="6">
          <cell r="C6">
            <v>1000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and value"/>
      <sheetName val="curve"/>
      <sheetName val="temp_perm_diff"/>
      <sheetName val="Assumptions"/>
      <sheetName val="Parameters"/>
      <sheetName val="Non IC Input"/>
      <sheetName val="Inputs"/>
      <sheetName val="Ex rates"/>
      <sheetName val="Чувствительность"/>
      <sheetName val="X-rates"/>
      <sheetName val="EXR"/>
      <sheetName val="изменение_оборотных_средств"/>
      <sheetName val="vlookup _ do not print"/>
      <sheetName val="Companies"/>
      <sheetName val="Locations"/>
    </sheetNames>
    <sheetDataSet>
      <sheetData sheetId="0" refreshError="1"/>
      <sheetData sheetId="1" refreshError="1">
        <row r="1">
          <cell r="C1">
            <v>39082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Объемы"/>
      <sheetName val="Свод"/>
      <sheetName val="Освещение_и_водопониж"/>
      <sheetName val="Зачистка"/>
      <sheetName val="Отвалообразование"/>
      <sheetName val="Транспортировка"/>
      <sheetName val="Перемещ._взорванной ГМ"/>
      <sheetName val="Экскавация"/>
      <sheetName val="Бурение"/>
      <sheetName val="Взрывание"/>
      <sheetName val="Мех.рых. и перемещ разрыхл. гм"/>
      <sheetName val="Currency _ Location Sheet "/>
      <sheetName val="Parameters"/>
      <sheetName val="curve"/>
      <sheetName val="Отопление"/>
      <sheetName val="Вентиляция"/>
      <sheetName val="изменение_оборотных_средств"/>
      <sheetName val="Чувствительность"/>
    </sheetNames>
    <sheetDataSet>
      <sheetData sheetId="0">
        <row r="7">
          <cell r="E7">
            <v>0.9</v>
          </cell>
        </row>
        <row r="9">
          <cell r="D9">
            <v>24</v>
          </cell>
        </row>
        <row r="41">
          <cell r="D41">
            <v>0.2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Audit Summary Altel"/>
      <sheetName val="CIT 2002"/>
      <sheetName val="CIT 2003 "/>
      <sheetName val="TMS Summary"/>
      <sheetName val="WHT 2002"/>
      <sheetName val="WHT 2003"/>
      <sheetName val="WHT 2004"/>
      <sheetName val="VAT 2002"/>
      <sheetName val="VAT 2003"/>
      <sheetName val="VAT 2004"/>
      <sheetName val="Social Tax"/>
      <sheetName val="XLRpt_TempSheet"/>
      <sheetName val="Добыча нефти4"/>
      <sheetName val="XLR_NoRangeSheet"/>
      <sheetName val="A 100"/>
      <sheetName val="#REF"/>
      <sheetName val="Проект2002"/>
      <sheetName val="поставка сравн13"/>
      <sheetName val="curve"/>
      <sheetName val="ТАРИФЫ ЦТВЭЦ"/>
      <sheetName val="X-rates"/>
      <sheetName val="050214_Summary of Altel tax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AES MeridaDic00D.F. (2)"/>
      <sheetName val="C.F. AES MeridaDic00  (2)"/>
      <sheetName val="C.F. AESREPORTADA00"/>
      <sheetName val="C.F. AESREPORTADA "/>
      <sheetName val="GND"/>
      <sheetName val="Pérdidas fiscalesAmando"/>
      <sheetName val="otros ingresos"/>
      <sheetName val="XREF"/>
      <sheetName val="Tickmarks"/>
      <sheetName val="C.F. AES MeridaDic00"/>
      <sheetName val="C.F. AES MeridaDic00 "/>
      <sheetName val="C.F. AES Meridaprevia00"/>
      <sheetName val="Pérdidas fiscales"/>
      <sheetName val="C.F. AES MeridaSept00"/>
      <sheetName val="Gan 3-1b"/>
      <sheetName val="VAT 2004"/>
      <sheetName val="XLRpt_TempSheet"/>
      <sheetName val="7"/>
      <sheetName val="Добыча нефти4"/>
      <sheetName val="XLR_NoRangeSheet"/>
      <sheetName val="COS"/>
      <sheetName val="ТАРИФЫ ЦТВЭЦ"/>
      <sheetName val="GLC_ratios_Jun"/>
      <sheetName val="8082"/>
      <sheetName val="8250"/>
      <sheetName val="8140"/>
      <sheetName val="8070"/>
      <sheetName val="8145"/>
      <sheetName val="8200"/>
      <sheetName val="8113"/>
      <sheetName val="8180 (8181,8182)"/>
      <sheetName val="8210"/>
      <sheetName val="moda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o. costo"/>
      <sheetName val="Integración CxP"/>
      <sheetName val="XREF"/>
      <sheetName val="Tickmarks"/>
      <sheetName val="VAT 2004"/>
      <sheetName val="Const"/>
      <sheetName val="COS"/>
      <sheetName val="Edo__costo"/>
      <sheetName val="Integración_CxP"/>
      <sheetName val="Ex rates"/>
      <sheetName val="XLRpt_TempSheet"/>
      <sheetName val="Ctrl (2)"/>
      <sheetName val="summary"/>
      <sheetName val="8240re~1"/>
      <sheetName val="modaj"/>
      <sheetName val="curve"/>
      <sheetName val="rollforward"/>
      <sheetName val="Проект200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tamos Lenders"/>
      <sheetName val="swaps "/>
      <sheetName val="Contable"/>
      <sheetName val="Sponsors"/>
      <sheetName val="Tabla de amort.prestamos"/>
      <sheetName val="XREF"/>
      <sheetName val="Tickmarks"/>
      <sheetName val="VAT 2004"/>
      <sheetName val="K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LL"/>
      <sheetName val="Annual St"/>
      <sheetName val="Input"/>
      <sheetName val="Workings"/>
      <sheetName val="Questions"/>
      <sheetName val="Valuation"/>
      <sheetName val="Revenue"/>
      <sheetName val="Statements"/>
      <sheetName val="Input-Time"/>
      <sheetName val="Solve&amp;Print"/>
      <sheetName val="Construction"/>
      <sheetName val="Debt"/>
      <sheetName val="Funding"/>
      <sheetName val="O&amp;M"/>
      <sheetName val="Tariff"/>
      <sheetName val="Early Gene"/>
      <sheetName val="Summary"/>
      <sheetName val="Escalation"/>
      <sheetName val="Ratios"/>
      <sheetName val="Tax &amp; Dep"/>
      <sheetName val="Repay Profiles"/>
      <sheetName val="CFADS vs DS"/>
      <sheetName val="DSCR vs PA DSCR"/>
      <sheetName val="RasLaf"/>
      <sheetName val="XREF"/>
      <sheetName val="curve"/>
      <sheetName val="Parameters"/>
      <sheetName val="Калькуляция"/>
      <sheetName val="Const"/>
      <sheetName val="Calculations"/>
      <sheetName val="Payroll Summary"/>
      <sheetName val="7"/>
      <sheetName val="год"/>
      <sheetName val="ГСМ Гараж"/>
      <sheetName val="ГСМ по инвест"/>
      <sheetName val="аморт"/>
      <sheetName val="Запчасти Гараж"/>
      <sheetName val="Стор Орг.РМУ"/>
      <sheetName val="Материалы РМУ"/>
      <sheetName val="Постановка на учет авто"/>
      <sheetName val="Размножение проектов"/>
      <sheetName val="материалы ВДГО"/>
      <sheetName val="Тех осмотр"/>
      <sheetName val="Проект 1"/>
      <sheetName val="Объем ВДГО"/>
      <sheetName val="X-rates"/>
      <sheetName val="KCC"/>
      <sheetName val="Annual_St"/>
      <sheetName val="Early_Gene"/>
      <sheetName val="Tax_&amp;_Dep"/>
      <sheetName val="Repay_Profiles"/>
      <sheetName val="CFADS_vs_DS"/>
      <sheetName val="DSCR_vs_PA_DSCR"/>
      <sheetName val="ао"/>
      <sheetName val="VAT 2004"/>
      <sheetName val="TRAFFIC CALC"/>
      <sheetName val="TRAFFIC PARM"/>
      <sheetName val="ECONOMIC DATA"/>
      <sheetName val="Параметры"/>
      <sheetName val="T6.200"/>
      <sheetName val="Annual_St1"/>
      <sheetName val="Early_Gene1"/>
      <sheetName val="Tax_&amp;_Dep1"/>
      <sheetName val="Repay_Profiles1"/>
      <sheetName val="CFADS_vs_DS1"/>
      <sheetName val="DSCR_vs_PA_DSCR1"/>
      <sheetName val="Payroll_Summary"/>
      <sheetName val="ГСМ_Гараж"/>
      <sheetName val="ГСМ_по_инвест"/>
      <sheetName val="Запчасти_Гараж"/>
      <sheetName val="Стор_Орг_РМУ"/>
      <sheetName val="Материалы_РМУ"/>
      <sheetName val="Постановка_на_учет_авто"/>
      <sheetName val="Размножение_проектов"/>
      <sheetName val="материалы_ВДГО"/>
      <sheetName val="Тех_осмотр"/>
      <sheetName val="Проект_1"/>
      <sheetName val="Объем_ВДГО"/>
      <sheetName val="rollforward"/>
      <sheetName val="Assumption"/>
      <sheetName val="Проект2002"/>
      <sheetName val="Global Variables"/>
      <sheetName val="DI-ESTI"/>
      <sheetName val="Annual- Consolidated"/>
      <sheetName val="Monthly- Consolidated"/>
      <sheetName val="Assumptions"/>
      <sheetName val="Sheet1"/>
      <sheetName val="XLR_NoRangeSheet"/>
      <sheetName val="取费系数表"/>
      <sheetName val="бензин по авто"/>
      <sheetName val="Др адм"/>
      <sheetName val="Осн.ср-ва"/>
      <sheetName val="Штрафы и ТС-17%"/>
      <sheetName val="TAXCOM"/>
      <sheetName val="Gan 3-1b"/>
      <sheetName val="tr"/>
      <sheetName val="Finance &amp; Economic Data"/>
      <sheetName val="Cash Flow &amp; Cover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ижевского"/>
      <sheetName val="Услуги связи"/>
      <sheetName val="Энергия"/>
      <sheetName val="Налоги"/>
      <sheetName val="КАССОВЫЙ ПЛАН 2012 ЧИЖЕВСКОГО"/>
      <sheetName val="ЯНВАРЬ"/>
      <sheetName val="КАССОВЫЙ%20ПЛАН%202012%20ЧИЖЕВС"/>
      <sheetName val="%D0%9A%D0%90%D0%A1%D0%A1%D0%9E%"/>
      <sheetName val="Debt"/>
      <sheetName val="rollforward"/>
      <sheetName val="XREF"/>
      <sheetName val="Const"/>
      <sheetName val="GLC_ratios_Jun"/>
      <sheetName val="modaj"/>
      <sheetName val="Б.мчас (П)"/>
    </sheetNames>
    <definedNames>
      <definedName name="header1"/>
    </defined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ря"/>
      <sheetName val="Гранич"/>
      <sheetName val="М3"/>
      <sheetName val="M4"/>
      <sheetName val="Факт"/>
      <sheetName val="Г-кпр-ти"/>
      <sheetName val="Календ"/>
      <sheetName val="Кал-вып"/>
      <sheetName val="KAR10"/>
      <sheetName val="K11-2"/>
      <sheetName val="K11-8"/>
      <sheetName val="K11-3"/>
      <sheetName val="m5-p-kar10"/>
      <sheetName val="Контакты"/>
      <sheetName val="Табл4-3"/>
      <sheetName val="Лист1"/>
      <sheetName val="Баланс (2)"/>
      <sheetName val="Баланс"/>
      <sheetName val="Тр-т"/>
      <sheetName val="Макрос"/>
      <sheetName val="КЗ Белоус"/>
      <sheetName val="СР1 сцен."/>
      <sheetName val="Отопление"/>
      <sheetName val="Вентиляция"/>
      <sheetName val="Const"/>
      <sheetName val="Общая_информация"/>
      <sheetName val="ЯНВАРЬ"/>
      <sheetName val="Проект6"/>
    </sheetNames>
    <sheetDataSet>
      <sheetData sheetId="0">
        <row r="28">
          <cell r="L28">
            <v>0.5</v>
          </cell>
        </row>
      </sheetData>
      <sheetData sheetId="1">
        <row r="18">
          <cell r="K18">
            <v>20.2</v>
          </cell>
        </row>
      </sheetData>
      <sheetData sheetId="2">
        <row r="28">
          <cell r="L28">
            <v>0.5</v>
          </cell>
        </row>
      </sheetData>
      <sheetData sheetId="3">
        <row r="18">
          <cell r="K18">
            <v>20.2</v>
          </cell>
        </row>
      </sheetData>
      <sheetData sheetId="4">
        <row r="28">
          <cell r="L28">
            <v>0.5</v>
          </cell>
        </row>
      </sheetData>
      <sheetData sheetId="5">
        <row r="18">
          <cell r="K18">
            <v>20.2</v>
          </cell>
        </row>
      </sheetData>
      <sheetData sheetId="6" refreshError="1"/>
      <sheetData sheetId="7">
        <row r="18">
          <cell r="K18">
            <v>20.2</v>
          </cell>
        </row>
      </sheetData>
      <sheetData sheetId="8" refreshError="1">
        <row r="28">
          <cell r="L28">
            <v>0.5</v>
          </cell>
          <cell r="M28">
            <v>0.66</v>
          </cell>
          <cell r="N28">
            <v>1.27</v>
          </cell>
        </row>
        <row r="29">
          <cell r="L29">
            <v>1.2</v>
          </cell>
          <cell r="M29">
            <v>2.2999999999999998</v>
          </cell>
          <cell r="N29">
            <v>3.5</v>
          </cell>
        </row>
      </sheetData>
      <sheetData sheetId="9">
        <row r="18">
          <cell r="K18">
            <v>20.2</v>
          </cell>
        </row>
      </sheetData>
      <sheetData sheetId="10">
        <row r="18">
          <cell r="K18">
            <v>20.2</v>
          </cell>
        </row>
      </sheetData>
      <sheetData sheetId="11">
        <row r="18">
          <cell r="K18">
            <v>20.2</v>
          </cell>
        </row>
      </sheetData>
      <sheetData sheetId="12" refreshError="1"/>
      <sheetData sheetId="13" refreshError="1">
        <row r="18">
          <cell r="K18">
            <v>20.2</v>
          </cell>
        </row>
        <row r="31">
          <cell r="K31">
            <v>24.6</v>
          </cell>
        </row>
        <row r="44">
          <cell r="K44">
            <v>31</v>
          </cell>
        </row>
      </sheetData>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ology-G"/>
      <sheetName val="Ind"/>
      <sheetName val="Sales"/>
      <sheetName val="Sales (2)"/>
      <sheetName val="Sales (3)"/>
      <sheetName val="O&amp;M"/>
      <sheetName val="O&amp;M (2)"/>
      <sheetName val="O&amp;M (3)"/>
      <sheetName val="Capex"/>
      <sheetName val="Loans"/>
      <sheetName val="Taxes"/>
      <sheetName val="IS"/>
      <sheetName val="CF"/>
      <sheetName val="BS"/>
      <sheetName val="IS (USD)"/>
      <sheetName val="CF (USD)"/>
      <sheetName val="BS (USD)"/>
      <sheetName val="Sens"/>
      <sheetName val="Variance_Analysis"/>
      <sheetName val="Лист2"/>
      <sheetName val="Лист1"/>
      <sheetName val="KR"/>
      <sheetName val="SE1"/>
      <sheetName val="SE2"/>
      <sheetName val="Thresholds for variances"/>
      <sheetName val="модель"/>
      <sheetName val="Assumptions"/>
      <sheetName val="Чувствительность"/>
      <sheetName val="const"/>
      <sheetName val="Cash CCI Detail"/>
      <sheetName val="GAAP TB 31.12.01  detail p&amp;l"/>
      <sheetName val="Debt"/>
      <sheetName val="XREF"/>
      <sheetName val="Menu"/>
      <sheetName val="ао"/>
      <sheetName val="VAT 2004"/>
      <sheetName val="ЯНВАР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88">
          <cell r="F88">
            <v>0</v>
          </cell>
        </row>
      </sheetData>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ТД РАП"/>
      <sheetName val="ао"/>
      <sheetName val="ЯНВАРЬ"/>
      <sheetName val="ТД_РАП"/>
      <sheetName val="3.3. Inventories"/>
      <sheetName val="Debt"/>
      <sheetName val="Const"/>
      <sheetName val="KAR10"/>
      <sheetName val="Контакты"/>
      <sheetName val="Форма2"/>
      <sheetName val="curve"/>
      <sheetName val="Анализ закл. работ"/>
      <sheetName val="Parameters"/>
      <sheetName val="Gzb_1"/>
      <sheetName val="Аукцион - форма"/>
      <sheetName val="П_макросы"/>
      <sheetName val="П_приформирование"/>
      <sheetName val="Dialog_vvod"/>
      <sheetName val="Ждать"/>
      <sheetName val="Имена_файлов"/>
      <sheetName val="Config"/>
      <sheetName val="Д_архивация"/>
      <sheetName val="Д_даты_архивации"/>
      <sheetName val="Д_настройка"/>
      <sheetName val="Сводная"/>
      <sheetName val="IS"/>
      <sheetName val="Актив(1)"/>
      <sheetName val="Лист2"/>
      <sheetName val="Cash CCI Detail"/>
      <sheetName val="XLR_NoRangeSheet"/>
      <sheetName val="валюта"/>
      <sheetName val="Статьи"/>
      <sheetName val="XREF"/>
      <sheetName val="KEGOC - Global"/>
      <sheetName val="Sarbai MES"/>
      <sheetName val="Б.мчас (П)"/>
      <sheetName val="д.7.001"/>
      <sheetName val="1 вариант  2009 "/>
      <sheetName val="поставка сравн13"/>
      <sheetName val="#ССЫЛКА"/>
      <sheetName val="Форма1"/>
      <sheetName val="Prelim Cost"/>
      <sheetName val="summary"/>
      <sheetName val="ДДСАБ"/>
      <sheetName val="ДДСККБ"/>
      <sheetName val="АФ"/>
      <sheetName val="Конс "/>
      <sheetName val="Sheet1"/>
      <sheetName val="PP&amp;E mvt for 2003"/>
      <sheetName val="TB"/>
      <sheetName val="PR CN"/>
      <sheetName val="Общая информация"/>
      <sheetName val="Унифицированная"/>
      <sheetName val="Intercompany transactions"/>
      <sheetName val="Исх"/>
      <sheetName val="Перечень связанных сторон"/>
      <sheetName val="References"/>
      <sheetName val="8180 (8181,8182)"/>
      <sheetName val="8082"/>
      <sheetName val="8250"/>
      <sheetName val="8140"/>
      <sheetName val="8070"/>
      <sheetName val="8145"/>
      <sheetName val="8200"/>
      <sheetName val="8113"/>
      <sheetName val="8210"/>
      <sheetName val="курсы"/>
      <sheetName val="OS"/>
      <sheetName val="Products"/>
      <sheetName val="Report1"/>
      <sheetName val="Final"/>
      <sheetName val="Лист5"/>
      <sheetName val="Лист1"/>
      <sheetName val="Final (2)"/>
      <sheetName val="CSFP"/>
      <sheetName val="CSCE"/>
      <sheetName val="100"/>
      <sheetName val="105"/>
      <sheetName val="130.1"/>
      <sheetName val="130.2"/>
      <sheetName val="120"/>
      <sheetName val="150"/>
      <sheetName val="160"/>
      <sheetName val="190"/>
      <sheetName val="215"/>
      <sheetName val="200"/>
      <sheetName val="213"/>
      <sheetName val="210"/>
      <sheetName val="250"/>
      <sheetName val="260"/>
      <sheetName val="CSP&amp;L"/>
      <sheetName val="540 700"/>
      <sheetName val="660"/>
      <sheetName val="640 830"/>
      <sheetName val="800"/>
      <sheetName val="900"/>
      <sheetName val="IFRS 7-CCY"/>
      <sheetName val="IFRS 7-Liquidity"/>
      <sheetName val="IFRS 7-Geo"/>
      <sheetName val="IFRS 7-Credit risk"/>
      <sheetName val="Regulatory"/>
      <sheetName val="Авансы_уплач,деньги в регионах"/>
      <sheetName val="Авансы_уплач,деньги в регионах,"/>
      <sheetName val="d_pok"/>
      <sheetName val="б"/>
      <sheetName val="PLтв - Б"/>
      <sheetName val="FES"/>
      <sheetName val="Движение финансов"/>
      <sheetName val="Аукцион_-_форма"/>
      <sheetName val="8180_(8181,8182)"/>
      <sheetName val="Аукцион_-_форма1"/>
      <sheetName val="8180_(8181,8182)1"/>
      <sheetName val="Links"/>
      <sheetName val="Lead"/>
      <sheetName val="Переоценка сроч"/>
      <sheetName val="breakdown"/>
      <sheetName val="FA depreciation"/>
      <sheetName val="Criterion Range"/>
      <sheetName val="1450"/>
      <sheetName val="Tickmarks"/>
      <sheetName val="Бонды стр.341"/>
      <sheetName val="project proforma"/>
      <sheetName val="Sum Statement"/>
      <sheetName val="capital"/>
      <sheetName val="prod stats"/>
      <sheetName val="prod value"/>
      <sheetName val="tax"/>
      <sheetName val="Master Daten"/>
      <sheetName val="DCF"/>
      <sheetName val="Forecast"/>
      <sheetName val="ввод-вывод ОС авг2004- 2005"/>
      <sheetName val="Технический"/>
      <sheetName val="Откл. по фин. рез"/>
      <sheetName val="Добыча нефти4"/>
      <sheetName val="факс(2005-20гг.)"/>
      <sheetName val="Налоги"/>
      <sheetName val="12НК"/>
      <sheetName val="Cash flows - PBC"/>
      <sheetName val="FA register"/>
      <sheetName val="Kas FA Movement"/>
      <sheetName val="Добычанефти4"/>
      <sheetName val="поставкасравн13"/>
      <sheetName val="Предпр"/>
      <sheetName val="ЦентрЗатр"/>
      <sheetName val="ЕдИзм"/>
      <sheetName val="из сем"/>
      <sheetName val="definitions"/>
      <sheetName val="33. Tran. and selling expenses"/>
      <sheetName val="Счет-ф"/>
      <sheetName val="аккредитивы"/>
      <sheetName val="D2 DCF"/>
      <sheetName val="бартер"/>
      <sheetName val="C-Total Market"/>
      <sheetName val="I-Demand Drivers"/>
      <sheetName val="2008 ГСМ"/>
      <sheetName val="канц"/>
      <sheetName val="Плата за загрязнение "/>
      <sheetName val="Типограф"/>
      <sheetName val="GAAP TB 31.12.01  detail p&amp;l"/>
      <sheetName val="Бюдж-тенге"/>
      <sheetName val="b-4"/>
      <sheetName val="Бюджет"/>
      <sheetName val="июль ппд(факт)"/>
      <sheetName val="25.07.08г (2)"/>
      <sheetName val="Проект2002"/>
      <sheetName val="Historical cost"/>
      <sheetName val="пассоб"/>
      <sheetName val="Inventory"/>
      <sheetName val="Storage"/>
      <sheetName val="NTA adjustment calc"/>
      <sheetName val="13А ГЭП-анализ"/>
      <sheetName val="Нормативы"/>
      <sheetName val="п 15"/>
      <sheetName val="ОборБалФормОтч"/>
      <sheetName val="Hidden"/>
      <sheetName val="сводУМЗ"/>
      <sheetName val="ТД_РАП1"/>
      <sheetName val="3_3__Inventories"/>
      <sheetName val="Анализ_закл__работ"/>
      <sheetName val="Cash_CCI_Detail"/>
      <sheetName val="KEGOC_-_Global"/>
      <sheetName val="Sarbai_MES"/>
      <sheetName val="Б_мчас_(П)"/>
      <sheetName val="д_7_001"/>
      <sheetName val="1_вариант__2009_"/>
      <sheetName val="поставка_сравн13"/>
      <sheetName val="Prelim_Cost"/>
      <sheetName val="Конс_"/>
      <sheetName val="PP&amp;E_mvt_for_2003"/>
      <sheetName val="PR_CN"/>
      <sheetName val="Общая_информация"/>
      <sheetName val="Intercompany_transactions"/>
      <sheetName val="Перечень_связанных_сторон"/>
      <sheetName val="t0_name"/>
      <sheetName val="Апрель"/>
      <sheetName val="Сентябрь"/>
      <sheetName val="Декабрь"/>
      <sheetName val="Ноябрь"/>
      <sheetName val="Квартал"/>
      <sheetName val="Июль"/>
      <sheetName val="Июнь"/>
      <sheetName val="Март"/>
      <sheetName val="CoA"/>
      <sheetName val="TBA"/>
      <sheetName val="Mine Gen"/>
      <sheetName val="REPO Deals"/>
      <sheetName val="34-38.2"/>
      <sheetName val="Training Plan Template"/>
      <sheetName val="Note 13"/>
      <sheetName val="7.аффил"/>
      <sheetName val="8.банк"/>
      <sheetName val="10.ОСГПО"/>
      <sheetName val="6.повыш квалиф"/>
      <sheetName val="3.Командировоч"/>
      <sheetName val="11.материалы"/>
      <sheetName val="4.представит"/>
      <sheetName val="12.проч"/>
      <sheetName val="5.связь"/>
      <sheetName val="9.соцпрог"/>
      <sheetName val="1. ФОТ"/>
      <sheetName val="calc"/>
      <sheetName val="Индексы"/>
      <sheetName val="X-rates"/>
      <sheetName val="закрепление по машинам"/>
    </sheetNames>
    <sheetDataSet>
      <sheetData sheetId="0" refreshError="1">
        <row r="2">
          <cell r="A2" t="str">
            <v>НИН</v>
          </cell>
          <cell r="B2" t="str">
            <v>№эмиссиип/п</v>
          </cell>
          <cell r="C2" t="str">
            <v>Датаэмиссии</v>
          </cell>
          <cell r="D2" t="str">
            <v>Датапогашения</v>
          </cell>
          <cell r="E2" t="str">
            <v>Кол-водней до пога-шения</v>
          </cell>
          <cell r="F2" t="str">
            <v>Средневзв.цена, % отноминала</v>
          </cell>
          <cell r="G2" t="str">
            <v>Ценаотсечения,% отноминала</v>
          </cell>
          <cell r="H2" t="str">
            <v>Доходность,% годовых</v>
          </cell>
          <cell r="I2" t="str">
            <v>Объемэмитента,тенге</v>
          </cell>
          <cell r="J2" t="str">
            <v>Кол-воподанныхзаявок,штук</v>
          </cell>
          <cell r="K2" t="str">
            <v>Кол-воподанныхзаявок,тенге</v>
          </cell>
          <cell r="L2" t="str">
            <v>Объемудовлетв.заявок,штук</v>
          </cell>
          <cell r="M2" t="str">
            <v>Объемудовлетв.заявок,тенге</v>
          </cell>
          <cell r="N2" t="str">
            <v>Спрос,% кэмиссии</v>
          </cell>
          <cell r="O2" t="str">
            <v>Кол-воучаст-ников</v>
          </cell>
          <cell r="P2" t="str">
            <v>Номиналобязатель-ства, тенге</v>
          </cell>
          <cell r="Q2" t="str">
            <v>Макс. объемприобретениядилером илиинвестором,% от эмиссии</v>
          </cell>
          <cell r="R2" t="str">
            <v>Макс. объемудовлетвор. заявокнерезидентов,% от объявленногообъема</v>
          </cell>
          <cell r="S2" t="str">
            <v>Размер удовлетвор.неконкурентн. заявок, % отустановленногообъема</v>
          </cell>
          <cell r="T2" t="str">
            <v>Тип ГЦБ</v>
          </cell>
        </row>
        <row r="3">
          <cell r="A3" t="str">
            <v>NIN</v>
          </cell>
          <cell r="B3" t="str">
            <v>NO_E</v>
          </cell>
          <cell r="C3" t="str">
            <v>DATA_E</v>
          </cell>
          <cell r="D3" t="str">
            <v>DATA_P</v>
          </cell>
          <cell r="E3" t="str">
            <v>DAY_E</v>
          </cell>
          <cell r="F3" t="str">
            <v>DISCONT</v>
          </cell>
          <cell r="G3" t="str">
            <v>PRICE_MIN</v>
          </cell>
          <cell r="H3" t="str">
            <v>DO</v>
          </cell>
          <cell r="I3" t="str">
            <v>VOL_E</v>
          </cell>
          <cell r="J3" t="str">
            <v>COU_S</v>
          </cell>
          <cell r="K3" t="str">
            <v>COU_T</v>
          </cell>
          <cell r="L3" t="str">
            <v>VOL_S</v>
          </cell>
          <cell r="M3" t="str">
            <v>VOL_T</v>
          </cell>
          <cell r="N3" t="str">
            <v>SPR</v>
          </cell>
          <cell r="O3" t="str">
            <v>COUNT</v>
          </cell>
          <cell r="P3" t="str">
            <v>NOM</v>
          </cell>
          <cell r="Q3" t="str">
            <v>MAX_MON</v>
          </cell>
          <cell r="R3" t="str">
            <v>MAX_NOREZ</v>
          </cell>
          <cell r="S3" t="str">
            <v>MAX_NOKON</v>
          </cell>
          <cell r="T3" t="str">
            <v>TYPE_GZB</v>
          </cell>
        </row>
        <row r="4">
          <cell r="A4" t="str">
            <v>KZ4CK2409977</v>
          </cell>
          <cell r="B4" t="str">
            <v>1/3</v>
          </cell>
          <cell r="C4">
            <v>34428</v>
          </cell>
          <cell r="D4">
            <v>34521</v>
          </cell>
          <cell r="E4">
            <v>93</v>
          </cell>
          <cell r="F4">
            <v>72.650000000000006</v>
          </cell>
          <cell r="G4" t="str">
            <v>н/д</v>
          </cell>
          <cell r="H4">
            <v>148.93021640000001</v>
          </cell>
          <cell r="I4" t="str">
            <v>н/д</v>
          </cell>
          <cell r="J4">
            <v>38520</v>
          </cell>
          <cell r="K4">
            <v>2621300</v>
          </cell>
          <cell r="L4">
            <v>25500</v>
          </cell>
          <cell r="M4">
            <v>1852800</v>
          </cell>
          <cell r="N4" t="str">
            <v>н/д</v>
          </cell>
          <cell r="O4">
            <v>5</v>
          </cell>
          <cell r="P4">
            <v>100</v>
          </cell>
          <cell r="Q4" t="str">
            <v>н/д</v>
          </cell>
          <cell r="R4" t="str">
            <v>н/д</v>
          </cell>
          <cell r="S4" t="str">
            <v>н/д</v>
          </cell>
          <cell r="T4" t="str">
            <v>ГКО-3</v>
          </cell>
        </row>
        <row r="5">
          <cell r="A5" t="str">
            <v>KZ4CK2412971</v>
          </cell>
          <cell r="B5" t="str">
            <v>2/3</v>
          </cell>
          <cell r="C5">
            <v>34464</v>
          </cell>
          <cell r="D5">
            <v>34558</v>
          </cell>
          <cell r="E5">
            <v>94</v>
          </cell>
          <cell r="F5">
            <v>61.34</v>
          </cell>
          <cell r="G5" t="str">
            <v>н/д</v>
          </cell>
          <cell r="H5">
            <v>246.6225316</v>
          </cell>
          <cell r="I5">
            <v>5000000</v>
          </cell>
          <cell r="J5">
            <v>35800</v>
          </cell>
          <cell r="K5">
            <v>2192800</v>
          </cell>
          <cell r="L5">
            <v>37800</v>
          </cell>
          <cell r="M5">
            <v>2318600</v>
          </cell>
          <cell r="N5">
            <v>43.856000000000002</v>
          </cell>
          <cell r="O5">
            <v>7</v>
          </cell>
          <cell r="P5">
            <v>100</v>
          </cell>
          <cell r="Q5" t="str">
            <v>н/д</v>
          </cell>
          <cell r="R5" t="str">
            <v>н/д</v>
          </cell>
          <cell r="S5" t="str">
            <v>н/д</v>
          </cell>
          <cell r="T5" t="str">
            <v>ГКО-3</v>
          </cell>
        </row>
        <row r="6">
          <cell r="A6" t="str">
            <v>KZ4CK2603983</v>
          </cell>
          <cell r="B6" t="str">
            <v>3/3</v>
          </cell>
          <cell r="C6">
            <v>34491</v>
          </cell>
          <cell r="D6">
            <v>34585</v>
          </cell>
          <cell r="E6">
            <v>94</v>
          </cell>
          <cell r="F6">
            <v>55.65</v>
          </cell>
          <cell r="G6" t="str">
            <v>н/д</v>
          </cell>
          <cell r="H6">
            <v>311.84811910000002</v>
          </cell>
          <cell r="I6">
            <v>5000000</v>
          </cell>
          <cell r="J6">
            <v>26700</v>
          </cell>
          <cell r="K6">
            <v>1485800</v>
          </cell>
          <cell r="L6">
            <v>26700</v>
          </cell>
          <cell r="M6">
            <v>1485800</v>
          </cell>
          <cell r="N6">
            <v>29.716000000000001</v>
          </cell>
          <cell r="O6">
            <v>5</v>
          </cell>
          <cell r="P6">
            <v>100</v>
          </cell>
          <cell r="Q6" t="str">
            <v>н/д</v>
          </cell>
          <cell r="R6" t="str">
            <v>н/д</v>
          </cell>
          <cell r="S6" t="str">
            <v>н/д</v>
          </cell>
          <cell r="T6" t="str">
            <v>ГКО-3</v>
          </cell>
        </row>
        <row r="7">
          <cell r="A7" t="str">
            <v>KZ4CK2406981</v>
          </cell>
          <cell r="B7" t="str">
            <v>4/3</v>
          </cell>
          <cell r="C7">
            <v>34519</v>
          </cell>
          <cell r="D7">
            <v>34613</v>
          </cell>
          <cell r="E7">
            <v>94</v>
          </cell>
          <cell r="F7">
            <v>55.78</v>
          </cell>
          <cell r="G7" t="str">
            <v>н/д</v>
          </cell>
          <cell r="H7">
            <v>310.20999999999998</v>
          </cell>
          <cell r="I7">
            <v>3000000</v>
          </cell>
          <cell r="J7">
            <v>59400</v>
          </cell>
          <cell r="K7">
            <v>3203400</v>
          </cell>
          <cell r="L7">
            <v>52500</v>
          </cell>
          <cell r="M7">
            <v>2928300</v>
          </cell>
          <cell r="N7">
            <v>106.8</v>
          </cell>
          <cell r="O7">
            <v>6</v>
          </cell>
          <cell r="P7">
            <v>100</v>
          </cell>
          <cell r="Q7" t="str">
            <v>н/д</v>
          </cell>
          <cell r="R7" t="str">
            <v>н/д</v>
          </cell>
          <cell r="S7" t="str">
            <v>н/д</v>
          </cell>
          <cell r="T7" t="str">
            <v>ГКО-3</v>
          </cell>
        </row>
        <row r="8">
          <cell r="A8" t="str">
            <v>KZ4CK2509982</v>
          </cell>
          <cell r="B8" t="str">
            <v>5/3</v>
          </cell>
          <cell r="C8">
            <v>34543</v>
          </cell>
          <cell r="D8">
            <v>34637</v>
          </cell>
          <cell r="E8">
            <v>94</v>
          </cell>
          <cell r="F8">
            <v>55.79</v>
          </cell>
          <cell r="G8" t="str">
            <v>н/д</v>
          </cell>
          <cell r="H8">
            <v>310.08</v>
          </cell>
          <cell r="I8">
            <v>3000000</v>
          </cell>
          <cell r="J8">
            <v>57400</v>
          </cell>
          <cell r="K8">
            <v>3178500</v>
          </cell>
          <cell r="L8">
            <v>53600</v>
          </cell>
          <cell r="M8">
            <v>2990000</v>
          </cell>
          <cell r="N8">
            <v>106</v>
          </cell>
          <cell r="O8">
            <v>6</v>
          </cell>
          <cell r="P8">
            <v>100</v>
          </cell>
          <cell r="Q8" t="str">
            <v>н/д</v>
          </cell>
          <cell r="R8" t="str">
            <v>н/д</v>
          </cell>
          <cell r="S8" t="str">
            <v>н/д</v>
          </cell>
          <cell r="T8" t="str">
            <v>ГКО-3</v>
          </cell>
        </row>
        <row r="9">
          <cell r="A9" t="str">
            <v>KZ4CK2512986</v>
          </cell>
          <cell r="B9" t="str">
            <v>6/3</v>
          </cell>
          <cell r="C9">
            <v>34568</v>
          </cell>
          <cell r="D9">
            <v>34662</v>
          </cell>
          <cell r="E9">
            <v>94</v>
          </cell>
          <cell r="F9">
            <v>57</v>
          </cell>
          <cell r="G9" t="str">
            <v>н/д</v>
          </cell>
          <cell r="H9">
            <v>295.19</v>
          </cell>
          <cell r="I9">
            <v>2500000</v>
          </cell>
          <cell r="J9">
            <v>84400</v>
          </cell>
          <cell r="K9">
            <v>4641200</v>
          </cell>
          <cell r="L9">
            <v>43400</v>
          </cell>
          <cell r="M9">
            <v>2475000</v>
          </cell>
          <cell r="N9">
            <v>185.6</v>
          </cell>
          <cell r="O9">
            <v>6</v>
          </cell>
          <cell r="P9">
            <v>100</v>
          </cell>
          <cell r="Q9" t="str">
            <v>н/д</v>
          </cell>
          <cell r="R9" t="str">
            <v>н/д</v>
          </cell>
          <cell r="S9" t="str">
            <v>н/д</v>
          </cell>
          <cell r="T9" t="str">
            <v>ГКО-3</v>
          </cell>
        </row>
        <row r="10">
          <cell r="A10" t="str">
            <v>KZ4CL2503991</v>
          </cell>
          <cell r="B10" t="str">
            <v>7/3</v>
          </cell>
          <cell r="C10">
            <v>34603</v>
          </cell>
          <cell r="D10">
            <v>34696</v>
          </cell>
          <cell r="E10">
            <v>93</v>
          </cell>
          <cell r="F10">
            <v>59.05</v>
          </cell>
          <cell r="G10" t="str">
            <v>н/д</v>
          </cell>
          <cell r="H10">
            <v>274.33999999999997</v>
          </cell>
          <cell r="I10">
            <v>4000000</v>
          </cell>
          <cell r="J10">
            <v>92100</v>
          </cell>
          <cell r="K10">
            <v>4566600</v>
          </cell>
          <cell r="L10">
            <v>71100</v>
          </cell>
          <cell r="M10">
            <v>4198000</v>
          </cell>
          <cell r="N10">
            <v>114.2</v>
          </cell>
          <cell r="O10">
            <v>6</v>
          </cell>
          <cell r="P10">
            <v>100</v>
          </cell>
          <cell r="Q10" t="str">
            <v>н/д</v>
          </cell>
          <cell r="R10" t="str">
            <v>н/д</v>
          </cell>
          <cell r="S10" t="str">
            <v>н/д</v>
          </cell>
          <cell r="T10" t="str">
            <v>ГКО-3</v>
          </cell>
        </row>
        <row r="11">
          <cell r="A11" t="str">
            <v>KZ4CL2406997</v>
          </cell>
          <cell r="B11" t="str">
            <v>8/3</v>
          </cell>
          <cell r="C11">
            <v>34624</v>
          </cell>
          <cell r="D11">
            <v>34718</v>
          </cell>
          <cell r="E11">
            <v>94</v>
          </cell>
          <cell r="F11">
            <v>60.58</v>
          </cell>
          <cell r="G11" t="str">
            <v>н/д</v>
          </cell>
          <cell r="H11">
            <v>254.63</v>
          </cell>
          <cell r="I11">
            <v>7000000</v>
          </cell>
          <cell r="J11">
            <v>133300</v>
          </cell>
          <cell r="K11">
            <v>7975000</v>
          </cell>
          <cell r="L11">
            <v>113300</v>
          </cell>
          <cell r="M11">
            <v>6863000</v>
          </cell>
          <cell r="N11">
            <v>113.9</v>
          </cell>
          <cell r="O11">
            <v>5</v>
          </cell>
          <cell r="P11">
            <v>100</v>
          </cell>
          <cell r="Q11" t="str">
            <v>н/д</v>
          </cell>
          <cell r="R11" t="str">
            <v>н/д</v>
          </cell>
          <cell r="S11" t="str">
            <v>н/д</v>
          </cell>
          <cell r="T11" t="str">
            <v>ГКО-3</v>
          </cell>
        </row>
        <row r="12">
          <cell r="A12" t="str">
            <v>KZ4CL2312997</v>
          </cell>
          <cell r="B12" t="str">
            <v>9/3</v>
          </cell>
          <cell r="C12">
            <v>34638</v>
          </cell>
          <cell r="D12">
            <v>34732</v>
          </cell>
          <cell r="E12">
            <v>94</v>
          </cell>
          <cell r="F12">
            <v>61.3</v>
          </cell>
          <cell r="G12" t="str">
            <v>н/д</v>
          </cell>
          <cell r="H12">
            <v>247.04</v>
          </cell>
          <cell r="I12">
            <v>7000000</v>
          </cell>
          <cell r="J12">
            <v>182930</v>
          </cell>
          <cell r="K12">
            <v>11052200</v>
          </cell>
          <cell r="L12">
            <v>122109</v>
          </cell>
          <cell r="M12">
            <v>7485000</v>
          </cell>
          <cell r="N12">
            <v>157.9</v>
          </cell>
          <cell r="O12">
            <v>6</v>
          </cell>
          <cell r="P12">
            <v>100</v>
          </cell>
          <cell r="Q12" t="str">
            <v>н/д</v>
          </cell>
          <cell r="R12" t="str">
            <v>н/д</v>
          </cell>
          <cell r="S12" t="str">
            <v>н/д</v>
          </cell>
          <cell r="T12" t="str">
            <v>ГКО-3</v>
          </cell>
        </row>
        <row r="13">
          <cell r="A13" t="str">
            <v>KZ46L0807993</v>
          </cell>
          <cell r="B13" t="str">
            <v>10/3</v>
          </cell>
          <cell r="C13">
            <v>34646</v>
          </cell>
          <cell r="D13">
            <v>34740</v>
          </cell>
          <cell r="E13">
            <v>94</v>
          </cell>
          <cell r="F13">
            <v>61.31</v>
          </cell>
          <cell r="G13" t="str">
            <v>н/д</v>
          </cell>
          <cell r="H13">
            <v>246.93</v>
          </cell>
          <cell r="I13">
            <v>10000000</v>
          </cell>
          <cell r="J13">
            <v>334600</v>
          </cell>
          <cell r="K13">
            <v>20336400</v>
          </cell>
          <cell r="L13">
            <v>236600</v>
          </cell>
          <cell r="M13">
            <v>14506000</v>
          </cell>
          <cell r="N13">
            <v>203.4</v>
          </cell>
          <cell r="O13">
            <v>4</v>
          </cell>
          <cell r="P13">
            <v>100</v>
          </cell>
          <cell r="Q13" t="str">
            <v>н/д</v>
          </cell>
          <cell r="R13" t="str">
            <v>н/д</v>
          </cell>
          <cell r="S13" t="str">
            <v>н/д</v>
          </cell>
          <cell r="T13" t="str">
            <v>ГКО-3</v>
          </cell>
        </row>
        <row r="14">
          <cell r="A14" t="str">
            <v>KZ43L0804997</v>
          </cell>
          <cell r="B14" t="str">
            <v>11/3</v>
          </cell>
          <cell r="C14">
            <v>34660</v>
          </cell>
          <cell r="D14">
            <v>34754</v>
          </cell>
          <cell r="E14">
            <v>94</v>
          </cell>
          <cell r="F14">
            <v>61.43</v>
          </cell>
          <cell r="G14" t="str">
            <v>н/д</v>
          </cell>
          <cell r="H14">
            <v>245.69</v>
          </cell>
          <cell r="I14">
            <v>15000000</v>
          </cell>
          <cell r="J14">
            <v>252000</v>
          </cell>
          <cell r="K14">
            <v>15508100</v>
          </cell>
          <cell r="L14">
            <v>241700</v>
          </cell>
          <cell r="M14">
            <v>14847000</v>
          </cell>
          <cell r="N14">
            <v>103.4</v>
          </cell>
          <cell r="O14">
            <v>6</v>
          </cell>
          <cell r="P14">
            <v>100</v>
          </cell>
          <cell r="Q14" t="str">
            <v>н/д</v>
          </cell>
          <cell r="R14" t="str">
            <v>н/д</v>
          </cell>
          <cell r="S14" t="str">
            <v>н/д</v>
          </cell>
          <cell r="T14" t="str">
            <v>ГКО-3</v>
          </cell>
        </row>
        <row r="15">
          <cell r="A15" t="str">
            <v>KZ87K1401990</v>
          </cell>
          <cell r="B15" t="str">
            <v>12/3</v>
          </cell>
          <cell r="C15">
            <v>34674</v>
          </cell>
          <cell r="D15">
            <v>34766</v>
          </cell>
          <cell r="E15">
            <v>92</v>
          </cell>
          <cell r="F15">
            <v>63.48</v>
          </cell>
          <cell r="G15" t="str">
            <v>н/д</v>
          </cell>
          <cell r="H15">
            <v>230.12</v>
          </cell>
          <cell r="I15">
            <v>20000000</v>
          </cell>
          <cell r="J15">
            <v>828300</v>
          </cell>
          <cell r="K15">
            <v>51412900</v>
          </cell>
          <cell r="L15">
            <v>351200</v>
          </cell>
          <cell r="M15">
            <v>22294000</v>
          </cell>
          <cell r="N15">
            <v>257.10000000000002</v>
          </cell>
          <cell r="O15">
            <v>10</v>
          </cell>
          <cell r="P15">
            <v>100</v>
          </cell>
          <cell r="Q15" t="str">
            <v>н/д</v>
          </cell>
          <cell r="R15" t="str">
            <v>н/д</v>
          </cell>
          <cell r="S15" t="str">
            <v>н/д</v>
          </cell>
          <cell r="T15" t="str">
            <v>ГКО-3</v>
          </cell>
        </row>
        <row r="16">
          <cell r="A16" t="str">
            <v>KZ8EK2201991</v>
          </cell>
          <cell r="B16" t="str">
            <v>13/3</v>
          </cell>
          <cell r="C16">
            <v>34681</v>
          </cell>
          <cell r="D16">
            <v>34773</v>
          </cell>
          <cell r="E16">
            <v>92</v>
          </cell>
          <cell r="F16">
            <v>64.89</v>
          </cell>
          <cell r="G16" t="str">
            <v>н/д</v>
          </cell>
          <cell r="H16">
            <v>216.43</v>
          </cell>
          <cell r="I16">
            <v>25000000</v>
          </cell>
          <cell r="J16">
            <v>991590</v>
          </cell>
          <cell r="K16">
            <v>63379500</v>
          </cell>
          <cell r="L16">
            <v>417571</v>
          </cell>
          <cell r="M16">
            <v>27097000</v>
          </cell>
          <cell r="N16">
            <v>253.5</v>
          </cell>
          <cell r="O16">
            <v>8</v>
          </cell>
          <cell r="P16">
            <v>100</v>
          </cell>
          <cell r="Q16" t="str">
            <v>н/д</v>
          </cell>
          <cell r="R16" t="str">
            <v>н/д</v>
          </cell>
          <cell r="S16" t="str">
            <v>н/д</v>
          </cell>
          <cell r="T16" t="str">
            <v>ГКО-3</v>
          </cell>
        </row>
        <row r="17">
          <cell r="A17" t="str">
            <v>KZ8LK2901991</v>
          </cell>
          <cell r="B17" t="str">
            <v>14/3</v>
          </cell>
          <cell r="C17">
            <v>34688</v>
          </cell>
          <cell r="D17">
            <v>34780</v>
          </cell>
          <cell r="E17">
            <v>92</v>
          </cell>
          <cell r="F17">
            <v>65.12</v>
          </cell>
          <cell r="G17" t="str">
            <v>н/д</v>
          </cell>
          <cell r="H17">
            <v>214.25</v>
          </cell>
          <cell r="I17">
            <v>35000000</v>
          </cell>
          <cell r="J17">
            <v>1734904</v>
          </cell>
          <cell r="K17">
            <v>112734500</v>
          </cell>
          <cell r="L17">
            <v>1210141</v>
          </cell>
          <cell r="M17">
            <v>78806000</v>
          </cell>
          <cell r="N17">
            <v>322.10000000000002</v>
          </cell>
          <cell r="O17">
            <v>8</v>
          </cell>
          <cell r="P17">
            <v>100</v>
          </cell>
          <cell r="Q17" t="str">
            <v>н/д</v>
          </cell>
          <cell r="R17" t="str">
            <v>н/д</v>
          </cell>
          <cell r="S17" t="str">
            <v>н/д</v>
          </cell>
          <cell r="T17" t="str">
            <v>ГКО-3</v>
          </cell>
        </row>
        <row r="18">
          <cell r="A18" t="str">
            <v>KZ46L1507998</v>
          </cell>
          <cell r="B18" t="str">
            <v>15/3</v>
          </cell>
          <cell r="C18">
            <v>34695</v>
          </cell>
          <cell r="D18">
            <v>34787</v>
          </cell>
          <cell r="E18">
            <v>92</v>
          </cell>
          <cell r="F18">
            <v>65.11</v>
          </cell>
          <cell r="G18" t="str">
            <v>н/д</v>
          </cell>
          <cell r="H18">
            <v>214.34</v>
          </cell>
          <cell r="I18">
            <v>40000000</v>
          </cell>
          <cell r="J18">
            <v>983264</v>
          </cell>
          <cell r="K18">
            <v>63742300</v>
          </cell>
          <cell r="L18">
            <v>668664</v>
          </cell>
          <cell r="M18">
            <v>43535000</v>
          </cell>
          <cell r="N18">
            <v>159.4</v>
          </cell>
          <cell r="O18">
            <v>5</v>
          </cell>
          <cell r="P18">
            <v>100</v>
          </cell>
          <cell r="Q18" t="str">
            <v>н/д</v>
          </cell>
          <cell r="R18" t="str">
            <v>н/д</v>
          </cell>
          <cell r="S18" t="str">
            <v>н/д</v>
          </cell>
          <cell r="T18" t="str">
            <v>ГКО-3</v>
          </cell>
        </row>
        <row r="19">
          <cell r="A19" t="str">
            <v>KZ43L1504992</v>
          </cell>
          <cell r="B19" t="str">
            <v>16/3</v>
          </cell>
          <cell r="C19">
            <v>34716</v>
          </cell>
          <cell r="D19">
            <v>34809</v>
          </cell>
          <cell r="E19">
            <v>93</v>
          </cell>
          <cell r="F19">
            <v>65.760000000000005</v>
          </cell>
          <cell r="G19" t="str">
            <v>н/д</v>
          </cell>
          <cell r="H19">
            <v>205.98</v>
          </cell>
          <cell r="I19">
            <v>45000000</v>
          </cell>
          <cell r="J19">
            <v>1584710</v>
          </cell>
          <cell r="K19">
            <v>104028300</v>
          </cell>
          <cell r="L19">
            <v>1369310</v>
          </cell>
          <cell r="M19">
            <v>90052000</v>
          </cell>
          <cell r="N19">
            <v>231.2</v>
          </cell>
          <cell r="O19">
            <v>6</v>
          </cell>
          <cell r="P19">
            <v>100</v>
          </cell>
          <cell r="Q19" t="str">
            <v>н/д</v>
          </cell>
          <cell r="R19" t="str">
            <v>н/д</v>
          </cell>
          <cell r="S19" t="str">
            <v>н/д</v>
          </cell>
          <cell r="T19" t="str">
            <v>ГКО-3</v>
          </cell>
        </row>
        <row r="20">
          <cell r="A20" t="str">
            <v>KZ95K1802992</v>
          </cell>
          <cell r="B20" t="str">
            <v>17/3</v>
          </cell>
          <cell r="C20">
            <v>34723</v>
          </cell>
          <cell r="D20">
            <v>34816</v>
          </cell>
          <cell r="E20">
            <v>93</v>
          </cell>
          <cell r="F20">
            <v>65.83</v>
          </cell>
          <cell r="G20" t="str">
            <v>н/д</v>
          </cell>
          <cell r="H20">
            <v>205.34</v>
          </cell>
          <cell r="I20">
            <v>60000000</v>
          </cell>
          <cell r="J20">
            <v>1467476</v>
          </cell>
          <cell r="K20">
            <v>105237200</v>
          </cell>
          <cell r="L20">
            <v>1444576</v>
          </cell>
          <cell r="M20">
            <v>95099000</v>
          </cell>
          <cell r="N20">
            <v>175.4</v>
          </cell>
          <cell r="O20">
            <v>7</v>
          </cell>
          <cell r="P20">
            <v>100</v>
          </cell>
          <cell r="Q20" t="str">
            <v>н/д</v>
          </cell>
          <cell r="R20" t="str">
            <v>н/д</v>
          </cell>
          <cell r="S20" t="str">
            <v>н/д</v>
          </cell>
          <cell r="T20" t="str">
            <v>ГКО-3</v>
          </cell>
        </row>
        <row r="21">
          <cell r="A21" t="str">
            <v>KZ8LK0502999</v>
          </cell>
          <cell r="B21" t="str">
            <v>18/3</v>
          </cell>
          <cell r="C21">
            <v>34730</v>
          </cell>
          <cell r="D21">
            <v>34823</v>
          </cell>
          <cell r="E21">
            <v>93</v>
          </cell>
          <cell r="F21">
            <v>65.94</v>
          </cell>
          <cell r="G21" t="str">
            <v>н/д</v>
          </cell>
          <cell r="H21">
            <v>204.34</v>
          </cell>
          <cell r="I21">
            <v>70000000</v>
          </cell>
          <cell r="J21">
            <v>2023644</v>
          </cell>
          <cell r="K21">
            <v>133231200</v>
          </cell>
          <cell r="L21">
            <v>1354544</v>
          </cell>
          <cell r="M21">
            <v>89316000</v>
          </cell>
          <cell r="N21">
            <v>190.3</v>
          </cell>
          <cell r="O21">
            <v>7</v>
          </cell>
          <cell r="P21">
            <v>100</v>
          </cell>
          <cell r="Q21" t="str">
            <v>н/д</v>
          </cell>
          <cell r="R21" t="str">
            <v>н/д</v>
          </cell>
          <cell r="S21" t="str">
            <v>н/д</v>
          </cell>
          <cell r="T21" t="str">
            <v>ГКО-3</v>
          </cell>
        </row>
        <row r="22">
          <cell r="A22" t="str">
            <v>KZ8EK2901996</v>
          </cell>
          <cell r="B22" t="str">
            <v>19/3</v>
          </cell>
          <cell r="C22">
            <v>34737</v>
          </cell>
          <cell r="D22">
            <v>34830</v>
          </cell>
          <cell r="E22">
            <v>93</v>
          </cell>
          <cell r="F22">
            <v>66.099999999999994</v>
          </cell>
          <cell r="G22" t="str">
            <v>н/д</v>
          </cell>
          <cell r="H22">
            <v>202.89</v>
          </cell>
          <cell r="I22">
            <v>80000000</v>
          </cell>
          <cell r="J22">
            <v>2406673</v>
          </cell>
          <cell r="K22">
            <v>158407100</v>
          </cell>
          <cell r="L22">
            <v>1199773</v>
          </cell>
          <cell r="M22">
            <v>79307000</v>
          </cell>
          <cell r="N22">
            <v>198</v>
          </cell>
          <cell r="O22">
            <v>7</v>
          </cell>
          <cell r="P22">
            <v>100</v>
          </cell>
          <cell r="Q22" t="str">
            <v>н/д</v>
          </cell>
          <cell r="R22" t="str">
            <v>н/д</v>
          </cell>
          <cell r="S22" t="str">
            <v>н/д</v>
          </cell>
          <cell r="T22" t="str">
            <v>ГКО-3</v>
          </cell>
        </row>
        <row r="23">
          <cell r="A23" t="str">
            <v>KZ46L2207994</v>
          </cell>
          <cell r="B23" t="str">
            <v>20/3</v>
          </cell>
          <cell r="C23">
            <v>34744</v>
          </cell>
          <cell r="D23">
            <v>34837</v>
          </cell>
          <cell r="E23">
            <v>93</v>
          </cell>
          <cell r="F23">
            <v>66.260000000000005</v>
          </cell>
          <cell r="G23" t="str">
            <v>н/д</v>
          </cell>
          <cell r="H23">
            <v>201.44</v>
          </cell>
          <cell r="I23">
            <v>50000000</v>
          </cell>
          <cell r="J23">
            <v>1457078</v>
          </cell>
          <cell r="K23">
            <v>96370200</v>
          </cell>
          <cell r="L23">
            <v>807378</v>
          </cell>
          <cell r="M23">
            <v>53498000</v>
          </cell>
          <cell r="N23">
            <v>192.7</v>
          </cell>
          <cell r="O23">
            <v>9</v>
          </cell>
          <cell r="P23">
            <v>100</v>
          </cell>
          <cell r="Q23" t="str">
            <v>н/д</v>
          </cell>
          <cell r="R23" t="str">
            <v>н/д</v>
          </cell>
          <cell r="S23" t="str">
            <v>н/д</v>
          </cell>
          <cell r="T23" t="str">
            <v>ГКО-3</v>
          </cell>
        </row>
        <row r="24">
          <cell r="A24" t="str">
            <v>KZ43L2204998</v>
          </cell>
          <cell r="B24" t="str">
            <v>21/3</v>
          </cell>
          <cell r="C24">
            <v>34751</v>
          </cell>
          <cell r="D24">
            <v>34844</v>
          </cell>
          <cell r="E24">
            <v>93</v>
          </cell>
          <cell r="F24">
            <v>66.42</v>
          </cell>
          <cell r="G24" t="str">
            <v>н/д</v>
          </cell>
          <cell r="H24">
            <v>200.01</v>
          </cell>
          <cell r="I24">
            <v>70000000</v>
          </cell>
          <cell r="J24">
            <v>1637593</v>
          </cell>
          <cell r="K24">
            <v>108626100</v>
          </cell>
          <cell r="L24">
            <v>1004493</v>
          </cell>
          <cell r="M24">
            <v>66720000</v>
          </cell>
          <cell r="N24">
            <v>155.19999999999999</v>
          </cell>
          <cell r="O24">
            <v>8</v>
          </cell>
          <cell r="P24">
            <v>100</v>
          </cell>
          <cell r="Q24" t="str">
            <v>н/д</v>
          </cell>
          <cell r="R24" t="str">
            <v>н/д</v>
          </cell>
          <cell r="S24" t="str">
            <v>н/д</v>
          </cell>
          <cell r="T24" t="str">
            <v>ГКО-3</v>
          </cell>
        </row>
        <row r="25">
          <cell r="A25" t="str">
            <v>KZ95K2502997</v>
          </cell>
          <cell r="B25" t="str">
            <v>22/3</v>
          </cell>
          <cell r="C25">
            <v>34758</v>
          </cell>
          <cell r="D25">
            <v>34851</v>
          </cell>
          <cell r="E25">
            <v>93</v>
          </cell>
          <cell r="F25">
            <v>66.48</v>
          </cell>
          <cell r="G25" t="str">
            <v>н/д</v>
          </cell>
          <cell r="H25">
            <v>199.47</v>
          </cell>
          <cell r="I25">
            <v>70000000</v>
          </cell>
          <cell r="J25">
            <v>1779150</v>
          </cell>
          <cell r="K25">
            <v>118209800</v>
          </cell>
          <cell r="L25">
            <v>1107750</v>
          </cell>
          <cell r="M25">
            <v>73646000</v>
          </cell>
          <cell r="N25">
            <v>168.9</v>
          </cell>
          <cell r="O25">
            <v>10</v>
          </cell>
          <cell r="P25">
            <v>100</v>
          </cell>
          <cell r="Q25" t="str">
            <v>н/д</v>
          </cell>
          <cell r="R25" t="str">
            <v>н/д</v>
          </cell>
          <cell r="S25" t="str">
            <v>н/д</v>
          </cell>
          <cell r="T25" t="str">
            <v>ГКО-3</v>
          </cell>
        </row>
        <row r="26">
          <cell r="A26" t="str">
            <v>KZ8LK1202995</v>
          </cell>
          <cell r="B26" t="str">
            <v>23/3</v>
          </cell>
          <cell r="C26">
            <v>34765</v>
          </cell>
          <cell r="D26">
            <v>34858</v>
          </cell>
          <cell r="E26">
            <v>93</v>
          </cell>
          <cell r="F26">
            <v>66.56</v>
          </cell>
          <cell r="G26" t="str">
            <v>н/д</v>
          </cell>
          <cell r="H26">
            <v>198.75</v>
          </cell>
          <cell r="I26">
            <v>70000000</v>
          </cell>
          <cell r="J26">
            <v>1789740</v>
          </cell>
          <cell r="K26">
            <v>119067600</v>
          </cell>
          <cell r="L26">
            <v>1148040</v>
          </cell>
          <cell r="M26">
            <v>76412000</v>
          </cell>
          <cell r="N26">
            <v>170.1</v>
          </cell>
          <cell r="O26">
            <v>9</v>
          </cell>
          <cell r="P26">
            <v>100</v>
          </cell>
          <cell r="Q26" t="str">
            <v>н/д</v>
          </cell>
          <cell r="R26" t="str">
            <v>н/д</v>
          </cell>
          <cell r="S26" t="str">
            <v>н/д</v>
          </cell>
          <cell r="T26" t="str">
            <v>ГКО-3</v>
          </cell>
        </row>
        <row r="27">
          <cell r="A27" t="str">
            <v>KZ8EK0502994</v>
          </cell>
          <cell r="B27" t="str">
            <v>24/3</v>
          </cell>
          <cell r="C27">
            <v>34772</v>
          </cell>
          <cell r="D27">
            <v>34865</v>
          </cell>
          <cell r="E27">
            <v>93</v>
          </cell>
          <cell r="F27">
            <v>66.58</v>
          </cell>
          <cell r="G27" t="str">
            <v>н/д</v>
          </cell>
          <cell r="H27">
            <v>198.57</v>
          </cell>
          <cell r="I27">
            <v>73000000</v>
          </cell>
          <cell r="J27">
            <v>1484400</v>
          </cell>
          <cell r="K27">
            <v>98890200</v>
          </cell>
          <cell r="L27">
            <v>1288600</v>
          </cell>
          <cell r="M27">
            <v>85800000</v>
          </cell>
          <cell r="N27">
            <v>135.5</v>
          </cell>
          <cell r="O27">
            <v>9</v>
          </cell>
          <cell r="P27">
            <v>100</v>
          </cell>
          <cell r="Q27" t="str">
            <v>н/д</v>
          </cell>
          <cell r="R27" t="str">
            <v>н/д</v>
          </cell>
          <cell r="S27" t="str">
            <v>н/д</v>
          </cell>
          <cell r="T27" t="str">
            <v>ГКО-3</v>
          </cell>
        </row>
        <row r="28">
          <cell r="A28" t="str">
            <v>KZ46L2907999</v>
          </cell>
          <cell r="B28" t="str">
            <v>25/3</v>
          </cell>
          <cell r="C28">
            <v>34779</v>
          </cell>
          <cell r="D28">
            <v>34872</v>
          </cell>
          <cell r="E28">
            <v>93</v>
          </cell>
          <cell r="F28">
            <v>68.209999999999994</v>
          </cell>
          <cell r="G28" t="str">
            <v>н/д</v>
          </cell>
          <cell r="H28">
            <v>184.38</v>
          </cell>
          <cell r="I28">
            <v>80000000</v>
          </cell>
          <cell r="J28">
            <v>1666457</v>
          </cell>
          <cell r="K28">
            <v>113132300</v>
          </cell>
          <cell r="L28">
            <v>1329257</v>
          </cell>
          <cell r="M28">
            <v>90664000</v>
          </cell>
          <cell r="N28">
            <v>141.4</v>
          </cell>
          <cell r="O28">
            <v>9</v>
          </cell>
          <cell r="P28">
            <v>100</v>
          </cell>
          <cell r="Q28" t="str">
            <v>н/д</v>
          </cell>
          <cell r="R28" t="str">
            <v>н/д</v>
          </cell>
          <cell r="S28" t="str">
            <v>н/д</v>
          </cell>
          <cell r="T28" t="str">
            <v>ГКО-3</v>
          </cell>
        </row>
        <row r="29">
          <cell r="A29" t="str">
            <v>KZ43L2904993</v>
          </cell>
          <cell r="B29" t="str">
            <v>26/3</v>
          </cell>
          <cell r="C29">
            <v>34786</v>
          </cell>
          <cell r="D29">
            <v>34879</v>
          </cell>
          <cell r="E29">
            <v>93</v>
          </cell>
          <cell r="F29">
            <v>68.75</v>
          </cell>
          <cell r="G29" t="str">
            <v>н/д</v>
          </cell>
          <cell r="H29">
            <v>179.82</v>
          </cell>
          <cell r="I29">
            <v>85000000</v>
          </cell>
          <cell r="J29">
            <v>1891659</v>
          </cell>
          <cell r="K29">
            <v>129583900</v>
          </cell>
          <cell r="L29">
            <v>1097459</v>
          </cell>
          <cell r="M29">
            <v>75448000</v>
          </cell>
          <cell r="N29">
            <v>152.5</v>
          </cell>
          <cell r="O29">
            <v>10</v>
          </cell>
          <cell r="P29">
            <v>100</v>
          </cell>
          <cell r="Q29" t="str">
            <v>н/д</v>
          </cell>
          <cell r="R29" t="str">
            <v>н/д</v>
          </cell>
          <cell r="S29" t="str">
            <v>н/д</v>
          </cell>
          <cell r="T29" t="str">
            <v>ГКО-3</v>
          </cell>
        </row>
        <row r="30">
          <cell r="A30" t="str">
            <v>KZ8SK2502992</v>
          </cell>
          <cell r="B30" t="str">
            <v>27/3</v>
          </cell>
          <cell r="C30">
            <v>34793</v>
          </cell>
          <cell r="D30">
            <v>34886</v>
          </cell>
          <cell r="E30">
            <v>93</v>
          </cell>
          <cell r="F30">
            <v>69.17</v>
          </cell>
          <cell r="G30" t="str">
            <v>н/д</v>
          </cell>
          <cell r="H30">
            <v>176.33</v>
          </cell>
          <cell r="I30">
            <v>85000000</v>
          </cell>
          <cell r="J30">
            <v>2114800</v>
          </cell>
          <cell r="K30">
            <v>146100000</v>
          </cell>
          <cell r="L30">
            <v>1712900</v>
          </cell>
          <cell r="M30">
            <v>118500000</v>
          </cell>
          <cell r="N30">
            <v>171.9</v>
          </cell>
          <cell r="O30" t="str">
            <v>н/д</v>
          </cell>
          <cell r="P30">
            <v>100</v>
          </cell>
          <cell r="Q30" t="str">
            <v>н/д</v>
          </cell>
          <cell r="R30" t="str">
            <v>н/д</v>
          </cell>
          <cell r="S30" t="str">
            <v>н/д</v>
          </cell>
          <cell r="T30" t="str">
            <v>ГКО-3</v>
          </cell>
        </row>
        <row r="31">
          <cell r="A31" t="str">
            <v>KZ8LK1902990</v>
          </cell>
          <cell r="B31" t="str">
            <v>28/3</v>
          </cell>
          <cell r="C31">
            <v>34800</v>
          </cell>
          <cell r="D31">
            <v>34893</v>
          </cell>
          <cell r="E31">
            <v>93</v>
          </cell>
          <cell r="F31">
            <v>69.52</v>
          </cell>
          <cell r="G31" t="str">
            <v>н/д</v>
          </cell>
          <cell r="H31">
            <v>173.45</v>
          </cell>
          <cell r="I31">
            <v>105000000</v>
          </cell>
          <cell r="J31">
            <v>3524800</v>
          </cell>
          <cell r="K31">
            <v>244500000</v>
          </cell>
          <cell r="L31">
            <v>1473800</v>
          </cell>
          <cell r="M31">
            <v>102400000</v>
          </cell>
          <cell r="N31">
            <v>232.9</v>
          </cell>
          <cell r="O31" t="str">
            <v>н/д</v>
          </cell>
          <cell r="P31">
            <v>100</v>
          </cell>
          <cell r="Q31" t="str">
            <v>н/д</v>
          </cell>
          <cell r="R31" t="str">
            <v>н/д</v>
          </cell>
          <cell r="S31" t="str">
            <v>н/д</v>
          </cell>
          <cell r="T31" t="str">
            <v>ГКО-3</v>
          </cell>
        </row>
        <row r="32">
          <cell r="A32" t="str">
            <v>KZ8EK1202990</v>
          </cell>
          <cell r="B32" t="str">
            <v>29/3</v>
          </cell>
          <cell r="C32">
            <v>34807</v>
          </cell>
          <cell r="D32">
            <v>34900</v>
          </cell>
          <cell r="E32">
            <v>93</v>
          </cell>
          <cell r="F32">
            <v>70.03</v>
          </cell>
          <cell r="G32" t="str">
            <v>н/д</v>
          </cell>
          <cell r="H32">
            <v>169.3</v>
          </cell>
          <cell r="I32">
            <v>115000000</v>
          </cell>
          <cell r="J32">
            <v>3643500</v>
          </cell>
          <cell r="K32">
            <v>255000000</v>
          </cell>
          <cell r="L32">
            <v>2115600</v>
          </cell>
          <cell r="M32">
            <v>148200000</v>
          </cell>
          <cell r="N32">
            <v>221.7</v>
          </cell>
          <cell r="O32" t="str">
            <v>н/д</v>
          </cell>
          <cell r="P32">
            <v>100</v>
          </cell>
          <cell r="Q32" t="str">
            <v>н/д</v>
          </cell>
          <cell r="R32" t="str">
            <v>н/д</v>
          </cell>
          <cell r="S32" t="str">
            <v>н/д</v>
          </cell>
          <cell r="T32" t="str">
            <v>ГКО-3</v>
          </cell>
        </row>
        <row r="33">
          <cell r="A33" t="str">
            <v>KZ46L0508997</v>
          </cell>
          <cell r="B33" t="str">
            <v>30/3</v>
          </cell>
          <cell r="C33">
            <v>34814</v>
          </cell>
          <cell r="D33">
            <v>34907</v>
          </cell>
          <cell r="E33">
            <v>93</v>
          </cell>
          <cell r="F33">
            <v>70.69</v>
          </cell>
          <cell r="G33" t="str">
            <v>н/д</v>
          </cell>
          <cell r="H33">
            <v>164.03</v>
          </cell>
          <cell r="I33">
            <v>130000000</v>
          </cell>
          <cell r="J33">
            <v>2999400</v>
          </cell>
          <cell r="K33">
            <v>211700000</v>
          </cell>
          <cell r="L33">
            <v>2010200</v>
          </cell>
          <cell r="M33">
            <v>142100000</v>
          </cell>
          <cell r="N33">
            <v>162.80000000000001</v>
          </cell>
          <cell r="O33" t="str">
            <v>н/д</v>
          </cell>
          <cell r="P33">
            <v>100</v>
          </cell>
          <cell r="Q33" t="str">
            <v>н/д</v>
          </cell>
          <cell r="R33" t="str">
            <v>н/д</v>
          </cell>
          <cell r="S33" t="str">
            <v>н/д</v>
          </cell>
          <cell r="T33" t="str">
            <v>ГКО-3</v>
          </cell>
        </row>
        <row r="34">
          <cell r="A34" t="str">
            <v>KZ43L0605998</v>
          </cell>
          <cell r="B34" t="str">
            <v>31/3</v>
          </cell>
          <cell r="C34">
            <v>34821</v>
          </cell>
          <cell r="D34">
            <v>34914</v>
          </cell>
          <cell r="E34">
            <v>93</v>
          </cell>
          <cell r="F34">
            <v>72.819999999999993</v>
          </cell>
          <cell r="G34" t="str">
            <v>н/д</v>
          </cell>
          <cell r="H34">
            <v>147.66</v>
          </cell>
          <cell r="I34">
            <v>140000000</v>
          </cell>
          <cell r="J34">
            <v>881100</v>
          </cell>
          <cell r="K34">
            <v>206300000</v>
          </cell>
          <cell r="L34">
            <v>1922600</v>
          </cell>
          <cell r="M34">
            <v>140000000</v>
          </cell>
          <cell r="N34">
            <v>147.4</v>
          </cell>
          <cell r="O34" t="str">
            <v>н/д</v>
          </cell>
          <cell r="P34">
            <v>100</v>
          </cell>
          <cell r="Q34" t="str">
            <v>н/д</v>
          </cell>
          <cell r="R34" t="str">
            <v>н/д</v>
          </cell>
          <cell r="S34" t="str">
            <v>н/д</v>
          </cell>
          <cell r="T34" t="str">
            <v>ГКО-3</v>
          </cell>
        </row>
        <row r="35">
          <cell r="A35" t="str">
            <v>KZ95K1103995</v>
          </cell>
          <cell r="B35" t="str">
            <v>32/3</v>
          </cell>
          <cell r="C35">
            <v>34829</v>
          </cell>
          <cell r="D35">
            <v>34921</v>
          </cell>
          <cell r="E35">
            <v>92</v>
          </cell>
          <cell r="F35">
            <v>74.12</v>
          </cell>
          <cell r="G35" t="str">
            <v>н/д</v>
          </cell>
          <cell r="H35">
            <v>139.66999999999999</v>
          </cell>
          <cell r="I35">
            <v>125000000</v>
          </cell>
          <cell r="J35">
            <v>3221600</v>
          </cell>
          <cell r="K35">
            <v>237600000</v>
          </cell>
          <cell r="L35">
            <v>1686500</v>
          </cell>
          <cell r="M35">
            <v>125000000</v>
          </cell>
          <cell r="N35">
            <v>190.1</v>
          </cell>
          <cell r="O35" t="str">
            <v>н/д</v>
          </cell>
          <cell r="P35">
            <v>100</v>
          </cell>
          <cell r="Q35" t="str">
            <v>н/д</v>
          </cell>
          <cell r="R35" t="str">
            <v>н/д</v>
          </cell>
          <cell r="S35" t="str">
            <v>н/д</v>
          </cell>
          <cell r="T35" t="str">
            <v>ГКО-3</v>
          </cell>
        </row>
        <row r="36">
          <cell r="A36" t="str">
            <v>KZ8SK0503992</v>
          </cell>
          <cell r="B36" t="str">
            <v>33/3</v>
          </cell>
          <cell r="C36">
            <v>34835</v>
          </cell>
          <cell r="D36">
            <v>34928</v>
          </cell>
          <cell r="E36">
            <v>93</v>
          </cell>
          <cell r="F36">
            <v>75.900000000000006</v>
          </cell>
          <cell r="G36" t="str">
            <v>н/д</v>
          </cell>
          <cell r="H36">
            <v>125.61</v>
          </cell>
          <cell r="I36">
            <v>125000000</v>
          </cell>
          <cell r="J36">
            <v>4844500</v>
          </cell>
          <cell r="K36">
            <v>364400000</v>
          </cell>
          <cell r="L36">
            <v>1341300</v>
          </cell>
          <cell r="M36">
            <v>101800000</v>
          </cell>
          <cell r="N36">
            <v>291.5</v>
          </cell>
          <cell r="O36" t="str">
            <v>н/д</v>
          </cell>
          <cell r="P36">
            <v>100</v>
          </cell>
          <cell r="Q36" t="str">
            <v>н/д</v>
          </cell>
          <cell r="R36" t="str">
            <v>н/д</v>
          </cell>
          <cell r="S36" t="str">
            <v>н/д</v>
          </cell>
          <cell r="T36" t="str">
            <v>ГКО-3</v>
          </cell>
        </row>
        <row r="37">
          <cell r="A37" t="str">
            <v>KZ8EK1902995</v>
          </cell>
          <cell r="B37" t="str">
            <v>34/3</v>
          </cell>
          <cell r="C37">
            <v>34842</v>
          </cell>
          <cell r="D37">
            <v>34935</v>
          </cell>
          <cell r="E37">
            <v>93</v>
          </cell>
          <cell r="F37">
            <v>77.31</v>
          </cell>
          <cell r="G37" t="str">
            <v>н/д</v>
          </cell>
          <cell r="H37">
            <v>116.11</v>
          </cell>
          <cell r="I37">
            <v>125000000</v>
          </cell>
          <cell r="J37">
            <v>5496400</v>
          </cell>
          <cell r="K37">
            <v>380900000</v>
          </cell>
          <cell r="L37">
            <v>1930600</v>
          </cell>
          <cell r="M37">
            <v>149200000</v>
          </cell>
          <cell r="N37">
            <v>304.7</v>
          </cell>
          <cell r="O37" t="str">
            <v>н/д</v>
          </cell>
          <cell r="P37">
            <v>100</v>
          </cell>
          <cell r="Q37" t="str">
            <v>н/д</v>
          </cell>
          <cell r="R37" t="str">
            <v>н/д</v>
          </cell>
          <cell r="S37" t="str">
            <v>н/д</v>
          </cell>
          <cell r="T37" t="str">
            <v>ГКО-3</v>
          </cell>
        </row>
        <row r="38">
          <cell r="A38" t="str">
            <v>KZ46L1208993</v>
          </cell>
          <cell r="B38" t="str">
            <v>35/3</v>
          </cell>
          <cell r="C38">
            <v>34849</v>
          </cell>
          <cell r="D38">
            <v>34942</v>
          </cell>
          <cell r="E38">
            <v>93</v>
          </cell>
          <cell r="F38">
            <v>79.900000000000006</v>
          </cell>
          <cell r="G38" t="str">
            <v>н/д</v>
          </cell>
          <cell r="H38">
            <v>99.52</v>
          </cell>
          <cell r="I38">
            <v>140000000</v>
          </cell>
          <cell r="J38">
            <v>7209800</v>
          </cell>
          <cell r="K38">
            <v>566900000</v>
          </cell>
          <cell r="L38">
            <v>2128800</v>
          </cell>
          <cell r="M38">
            <v>168170000</v>
          </cell>
          <cell r="N38">
            <v>404.9</v>
          </cell>
          <cell r="O38" t="str">
            <v>н/д</v>
          </cell>
          <cell r="P38">
            <v>100</v>
          </cell>
          <cell r="Q38" t="str">
            <v>н/д</v>
          </cell>
          <cell r="R38" t="str">
            <v>н/д</v>
          </cell>
          <cell r="S38" t="str">
            <v>н/д</v>
          </cell>
          <cell r="T38" t="str">
            <v>ГКО-3</v>
          </cell>
        </row>
        <row r="39">
          <cell r="A39" t="str">
            <v>KZ43L1305994</v>
          </cell>
          <cell r="B39" t="str">
            <v>36/3</v>
          </cell>
          <cell r="C39">
            <v>34856</v>
          </cell>
          <cell r="D39">
            <v>34949</v>
          </cell>
          <cell r="E39">
            <v>93</v>
          </cell>
          <cell r="F39">
            <v>86.6</v>
          </cell>
          <cell r="G39">
            <v>85.7</v>
          </cell>
          <cell r="H39">
            <v>61.21</v>
          </cell>
          <cell r="I39">
            <v>155000000</v>
          </cell>
          <cell r="J39">
            <v>9492800</v>
          </cell>
          <cell r="K39">
            <v>782700000</v>
          </cell>
          <cell r="L39">
            <v>1789800</v>
          </cell>
          <cell r="M39">
            <v>155000000</v>
          </cell>
          <cell r="N39">
            <v>505</v>
          </cell>
          <cell r="O39">
            <v>13</v>
          </cell>
          <cell r="P39">
            <v>100</v>
          </cell>
          <cell r="Q39" t="str">
            <v>н/д</v>
          </cell>
          <cell r="R39" t="str">
            <v>н/д</v>
          </cell>
          <cell r="S39" t="str">
            <v>н/д</v>
          </cell>
          <cell r="T39" t="str">
            <v>ГКО-3</v>
          </cell>
        </row>
        <row r="40">
          <cell r="A40" t="str">
            <v>KZ8EK2502992</v>
          </cell>
          <cell r="B40" t="str">
            <v>37/3</v>
          </cell>
          <cell r="C40">
            <v>34863</v>
          </cell>
          <cell r="D40">
            <v>34959</v>
          </cell>
          <cell r="E40">
            <v>96</v>
          </cell>
          <cell r="F40">
            <v>90.58</v>
          </cell>
          <cell r="G40" t="str">
            <v>н/д</v>
          </cell>
          <cell r="H40">
            <v>39.83</v>
          </cell>
          <cell r="I40">
            <v>170000000</v>
          </cell>
          <cell r="J40">
            <v>10399400</v>
          </cell>
          <cell r="K40">
            <v>911000000</v>
          </cell>
          <cell r="L40">
            <v>2318000</v>
          </cell>
          <cell r="M40">
            <v>210000000</v>
          </cell>
          <cell r="N40">
            <v>535.9</v>
          </cell>
          <cell r="O40">
            <v>13</v>
          </cell>
          <cell r="P40">
            <v>100</v>
          </cell>
          <cell r="Q40" t="str">
            <v>н/д</v>
          </cell>
          <cell r="R40" t="str">
            <v>н/д</v>
          </cell>
          <cell r="S40" t="str">
            <v>н/д</v>
          </cell>
          <cell r="T40" t="str">
            <v>ГКО-3</v>
          </cell>
        </row>
        <row r="41">
          <cell r="A41" t="str">
            <v>KZ95K1903998</v>
          </cell>
          <cell r="B41" t="str">
            <v>38/3</v>
          </cell>
          <cell r="C41">
            <v>34870</v>
          </cell>
          <cell r="D41">
            <v>34963</v>
          </cell>
          <cell r="E41">
            <v>93</v>
          </cell>
          <cell r="F41">
            <v>86.85</v>
          </cell>
          <cell r="G41" t="str">
            <v>н/д</v>
          </cell>
          <cell r="H41">
            <v>59.9</v>
          </cell>
          <cell r="I41">
            <v>200000000</v>
          </cell>
          <cell r="J41">
            <v>9837200</v>
          </cell>
          <cell r="K41">
            <v>828000000</v>
          </cell>
          <cell r="L41">
            <v>2307100</v>
          </cell>
          <cell r="M41">
            <v>200400000</v>
          </cell>
          <cell r="N41">
            <v>414</v>
          </cell>
          <cell r="O41">
            <v>11</v>
          </cell>
          <cell r="P41">
            <v>100</v>
          </cell>
          <cell r="Q41" t="str">
            <v>н/д</v>
          </cell>
          <cell r="R41" t="str">
            <v>н/д</v>
          </cell>
          <cell r="S41" t="str">
            <v>н/д</v>
          </cell>
          <cell r="T41" t="str">
            <v>ГКО-3</v>
          </cell>
        </row>
        <row r="42">
          <cell r="A42" t="str">
            <v>KZ96K2603991</v>
          </cell>
          <cell r="B42" t="str">
            <v>39/3</v>
          </cell>
          <cell r="C42">
            <v>34877</v>
          </cell>
          <cell r="D42">
            <v>34970</v>
          </cell>
          <cell r="E42">
            <v>93</v>
          </cell>
          <cell r="F42">
            <v>88.8</v>
          </cell>
          <cell r="G42" t="str">
            <v>н/д</v>
          </cell>
          <cell r="H42">
            <v>49.9</v>
          </cell>
          <cell r="I42">
            <v>200000000</v>
          </cell>
          <cell r="J42">
            <v>8725800</v>
          </cell>
          <cell r="K42">
            <v>764500000</v>
          </cell>
          <cell r="L42">
            <v>2281700</v>
          </cell>
          <cell r="M42">
            <v>202600000</v>
          </cell>
          <cell r="N42">
            <v>382.3</v>
          </cell>
          <cell r="O42">
            <v>12</v>
          </cell>
          <cell r="P42">
            <v>100</v>
          </cell>
          <cell r="Q42" t="str">
            <v>н/д</v>
          </cell>
          <cell r="R42" t="str">
            <v>н/д</v>
          </cell>
          <cell r="S42" t="str">
            <v>н/д</v>
          </cell>
          <cell r="T42" t="str">
            <v>ГКО-3</v>
          </cell>
        </row>
        <row r="43">
          <cell r="A43" t="str">
            <v>KZ46L1908998</v>
          </cell>
          <cell r="B43" t="str">
            <v>40/3</v>
          </cell>
          <cell r="C43">
            <v>34884</v>
          </cell>
          <cell r="D43">
            <v>34977</v>
          </cell>
          <cell r="E43">
            <v>93</v>
          </cell>
          <cell r="F43">
            <v>88.89</v>
          </cell>
          <cell r="G43">
            <v>88.64</v>
          </cell>
          <cell r="H43">
            <v>49.44</v>
          </cell>
          <cell r="I43">
            <v>200000000</v>
          </cell>
          <cell r="J43">
            <v>11855900</v>
          </cell>
          <cell r="K43">
            <v>1046200000</v>
          </cell>
          <cell r="L43">
            <v>2295200</v>
          </cell>
          <cell r="M43">
            <v>204000000</v>
          </cell>
          <cell r="N43">
            <v>523.1</v>
          </cell>
          <cell r="O43">
            <v>13</v>
          </cell>
          <cell r="P43">
            <v>100</v>
          </cell>
          <cell r="Q43" t="str">
            <v>н/д</v>
          </cell>
          <cell r="R43" t="str">
            <v>н/д</v>
          </cell>
          <cell r="S43" t="str">
            <v>н/д</v>
          </cell>
          <cell r="T43" t="str">
            <v>ГКО-3</v>
          </cell>
        </row>
        <row r="44">
          <cell r="A44" t="str">
            <v>KZ43L2005999</v>
          </cell>
          <cell r="B44" t="str">
            <v>41/3</v>
          </cell>
          <cell r="C44">
            <v>34891</v>
          </cell>
          <cell r="D44">
            <v>34984</v>
          </cell>
          <cell r="E44">
            <v>93</v>
          </cell>
          <cell r="F44">
            <v>89.86</v>
          </cell>
          <cell r="G44">
            <v>89.7</v>
          </cell>
          <cell r="H44">
            <v>44.64</v>
          </cell>
          <cell r="I44">
            <v>225000000</v>
          </cell>
          <cell r="J44">
            <v>12118700</v>
          </cell>
          <cell r="K44">
            <v>1080300000</v>
          </cell>
          <cell r="L44">
            <v>2503900</v>
          </cell>
          <cell r="M44">
            <v>225000000</v>
          </cell>
          <cell r="N44">
            <v>480.1</v>
          </cell>
          <cell r="O44">
            <v>12</v>
          </cell>
          <cell r="P44">
            <v>100</v>
          </cell>
          <cell r="Q44" t="str">
            <v>н/д</v>
          </cell>
          <cell r="R44" t="str">
            <v>н/д</v>
          </cell>
          <cell r="S44" t="str">
            <v>н/д</v>
          </cell>
          <cell r="T44" t="str">
            <v>ГКО-3</v>
          </cell>
        </row>
        <row r="45">
          <cell r="A45" t="str">
            <v>KZ8SK1803995</v>
          </cell>
          <cell r="B45" t="str">
            <v>42/3</v>
          </cell>
          <cell r="C45">
            <v>34898</v>
          </cell>
          <cell r="D45">
            <v>34991</v>
          </cell>
          <cell r="E45">
            <v>93</v>
          </cell>
          <cell r="F45">
            <v>90.33</v>
          </cell>
          <cell r="G45" t="str">
            <v>н/д</v>
          </cell>
          <cell r="H45">
            <v>42.35</v>
          </cell>
          <cell r="I45">
            <v>225000000</v>
          </cell>
          <cell r="J45">
            <v>9529800</v>
          </cell>
          <cell r="K45">
            <v>857200000</v>
          </cell>
          <cell r="L45">
            <v>2795400</v>
          </cell>
          <cell r="M45">
            <v>252500000</v>
          </cell>
          <cell r="N45">
            <v>381</v>
          </cell>
          <cell r="O45">
            <v>7</v>
          </cell>
          <cell r="P45">
            <v>100</v>
          </cell>
          <cell r="Q45" t="str">
            <v>н/д</v>
          </cell>
          <cell r="R45" t="str">
            <v>н/д</v>
          </cell>
          <cell r="S45" t="str">
            <v>н/д</v>
          </cell>
          <cell r="T45" t="str">
            <v>ГКО-3</v>
          </cell>
        </row>
        <row r="46">
          <cell r="A46" t="str">
            <v>KZ96K0204990</v>
          </cell>
          <cell r="B46" t="str">
            <v>1/6</v>
          </cell>
          <cell r="C46">
            <v>34904</v>
          </cell>
          <cell r="D46">
            <v>35090</v>
          </cell>
          <cell r="E46">
            <v>186</v>
          </cell>
          <cell r="F46">
            <v>79.19</v>
          </cell>
          <cell r="G46">
            <v>97.28</v>
          </cell>
          <cell r="H46">
            <v>52.27</v>
          </cell>
          <cell r="I46">
            <v>60000000</v>
          </cell>
          <cell r="J46">
            <v>5823200</v>
          </cell>
          <cell r="K46">
            <v>398600000</v>
          </cell>
          <cell r="L46">
            <v>756970</v>
          </cell>
          <cell r="M46">
            <v>60000022</v>
          </cell>
          <cell r="N46">
            <v>664.3</v>
          </cell>
          <cell r="O46" t="str">
            <v>н/д</v>
          </cell>
          <cell r="P46">
            <v>100</v>
          </cell>
          <cell r="S46">
            <v>60</v>
          </cell>
          <cell r="T46" t="str">
            <v>ГКО-6</v>
          </cell>
        </row>
        <row r="47">
          <cell r="A47" t="str">
            <v>KZ8EK0503992</v>
          </cell>
          <cell r="B47" t="str">
            <v>43/3</v>
          </cell>
          <cell r="C47">
            <v>34905</v>
          </cell>
          <cell r="D47">
            <v>34998</v>
          </cell>
          <cell r="E47">
            <v>93</v>
          </cell>
          <cell r="F47">
            <v>90.65</v>
          </cell>
          <cell r="G47" t="str">
            <v>н/д</v>
          </cell>
          <cell r="H47">
            <v>40.799999999999997</v>
          </cell>
          <cell r="I47">
            <v>250000000</v>
          </cell>
          <cell r="J47">
            <v>10621300</v>
          </cell>
          <cell r="K47">
            <v>958800000</v>
          </cell>
          <cell r="L47">
            <v>2774600</v>
          </cell>
          <cell r="M47">
            <v>251500000</v>
          </cell>
          <cell r="N47">
            <v>383.5</v>
          </cell>
          <cell r="O47" t="str">
            <v>н/д</v>
          </cell>
          <cell r="P47">
            <v>100</v>
          </cell>
          <cell r="Q47" t="str">
            <v>н/д</v>
          </cell>
          <cell r="R47" t="str">
            <v>н/д</v>
          </cell>
          <cell r="S47" t="str">
            <v>н/д</v>
          </cell>
          <cell r="T47" t="str">
            <v>ГКО-3</v>
          </cell>
        </row>
        <row r="48">
          <cell r="A48" t="str">
            <v>KZ46L2608993</v>
          </cell>
          <cell r="B48" t="str">
            <v>44/3</v>
          </cell>
          <cell r="C48">
            <v>34912</v>
          </cell>
          <cell r="D48">
            <v>35005</v>
          </cell>
          <cell r="E48">
            <v>93</v>
          </cell>
          <cell r="F48">
            <v>91</v>
          </cell>
          <cell r="G48" t="str">
            <v>н/д</v>
          </cell>
          <cell r="H48">
            <v>39.130000000000003</v>
          </cell>
          <cell r="I48">
            <v>265000000</v>
          </cell>
          <cell r="J48">
            <v>10758000</v>
          </cell>
          <cell r="K48">
            <v>976100000</v>
          </cell>
          <cell r="L48">
            <v>2947000</v>
          </cell>
          <cell r="M48">
            <v>268200000</v>
          </cell>
          <cell r="N48">
            <v>368.3</v>
          </cell>
          <cell r="O48" t="str">
            <v>н/д</v>
          </cell>
          <cell r="P48">
            <v>100</v>
          </cell>
          <cell r="Q48" t="str">
            <v>н/д</v>
          </cell>
          <cell r="R48" t="str">
            <v>н/д</v>
          </cell>
          <cell r="S48" t="str">
            <v>н/д</v>
          </cell>
          <cell r="T48" t="str">
            <v>ГКО-3</v>
          </cell>
        </row>
        <row r="49">
          <cell r="A49" t="str">
            <v>KZ43L2705994</v>
          </cell>
          <cell r="B49" t="str">
            <v>45/3</v>
          </cell>
          <cell r="C49">
            <v>34919</v>
          </cell>
          <cell r="D49">
            <v>35012</v>
          </cell>
          <cell r="E49">
            <v>93</v>
          </cell>
          <cell r="F49">
            <v>91.12</v>
          </cell>
          <cell r="G49" t="str">
            <v>н/д</v>
          </cell>
          <cell r="H49">
            <v>38.549999999999997</v>
          </cell>
          <cell r="I49">
            <v>280000000</v>
          </cell>
          <cell r="J49">
            <v>11347500</v>
          </cell>
          <cell r="K49">
            <v>1022600000</v>
          </cell>
          <cell r="L49">
            <v>2909900</v>
          </cell>
          <cell r="M49">
            <v>265100000</v>
          </cell>
          <cell r="N49">
            <v>365.2</v>
          </cell>
          <cell r="O49" t="str">
            <v>н/д</v>
          </cell>
          <cell r="P49">
            <v>100</v>
          </cell>
          <cell r="Q49" t="str">
            <v>н/д</v>
          </cell>
          <cell r="R49" t="str">
            <v>н/д</v>
          </cell>
          <cell r="S49" t="str">
            <v>н/д</v>
          </cell>
          <cell r="T49" t="str">
            <v>ГКО-3</v>
          </cell>
        </row>
        <row r="50">
          <cell r="A50" t="str">
            <v>KZ8SK2503990</v>
          </cell>
          <cell r="B50" t="str">
            <v>46/3</v>
          </cell>
          <cell r="C50">
            <v>34926</v>
          </cell>
          <cell r="D50">
            <v>35019</v>
          </cell>
          <cell r="E50">
            <v>93</v>
          </cell>
          <cell r="F50">
            <v>90.7</v>
          </cell>
          <cell r="G50">
            <v>89.18</v>
          </cell>
          <cell r="H50">
            <v>40.56</v>
          </cell>
          <cell r="I50">
            <v>300000000</v>
          </cell>
          <cell r="J50">
            <v>3307600</v>
          </cell>
          <cell r="K50">
            <v>300000000</v>
          </cell>
          <cell r="L50">
            <v>3307600</v>
          </cell>
          <cell r="M50">
            <v>300000000</v>
          </cell>
          <cell r="N50">
            <v>100</v>
          </cell>
          <cell r="O50" t="str">
            <v>н/д</v>
          </cell>
          <cell r="P50">
            <v>100</v>
          </cell>
          <cell r="Q50" t="str">
            <v>н/д</v>
          </cell>
          <cell r="R50" t="str">
            <v>н/д</v>
          </cell>
          <cell r="S50" t="str">
            <v>н/д</v>
          </cell>
          <cell r="T50" t="str">
            <v>ГКО-3</v>
          </cell>
        </row>
        <row r="51">
          <cell r="A51" t="str">
            <v>KZ95K0204992</v>
          </cell>
          <cell r="B51" t="str">
            <v>2/6</v>
          </cell>
          <cell r="C51">
            <v>34932</v>
          </cell>
          <cell r="D51">
            <v>35118</v>
          </cell>
          <cell r="E51">
            <v>186</v>
          </cell>
          <cell r="F51">
            <v>79.66</v>
          </cell>
          <cell r="G51">
            <v>97.75</v>
          </cell>
          <cell r="H51">
            <v>50.79</v>
          </cell>
          <cell r="I51">
            <v>40000000</v>
          </cell>
          <cell r="J51">
            <v>651800</v>
          </cell>
          <cell r="K51">
            <v>51400000</v>
          </cell>
          <cell r="L51">
            <v>502133</v>
          </cell>
          <cell r="M51">
            <v>40000003</v>
          </cell>
          <cell r="N51">
            <v>128.5</v>
          </cell>
          <cell r="O51" t="str">
            <v>н/д</v>
          </cell>
          <cell r="P51">
            <v>100</v>
          </cell>
          <cell r="S51">
            <v>60</v>
          </cell>
          <cell r="T51" t="str">
            <v>ГКО-6</v>
          </cell>
        </row>
        <row r="52">
          <cell r="A52" t="str">
            <v>KZ97K1604998</v>
          </cell>
          <cell r="B52" t="str">
            <v>47/3</v>
          </cell>
          <cell r="C52">
            <v>34933</v>
          </cell>
          <cell r="D52">
            <v>35026</v>
          </cell>
          <cell r="E52">
            <v>93</v>
          </cell>
          <cell r="F52">
            <v>89.73</v>
          </cell>
          <cell r="G52" t="str">
            <v>н/д</v>
          </cell>
          <cell r="H52">
            <v>45.28</v>
          </cell>
          <cell r="I52">
            <v>200000000</v>
          </cell>
          <cell r="J52">
            <v>1850500</v>
          </cell>
          <cell r="K52">
            <v>165800000</v>
          </cell>
          <cell r="L52">
            <v>1676300</v>
          </cell>
          <cell r="M52">
            <v>150400000</v>
          </cell>
          <cell r="N52">
            <v>82.9</v>
          </cell>
          <cell r="O52" t="str">
            <v>н/д</v>
          </cell>
          <cell r="P52">
            <v>100</v>
          </cell>
          <cell r="Q52" t="str">
            <v>н/д</v>
          </cell>
          <cell r="R52" t="str">
            <v>н/д</v>
          </cell>
          <cell r="S52" t="str">
            <v>н/д</v>
          </cell>
          <cell r="T52" t="str">
            <v>ГКО-3</v>
          </cell>
        </row>
        <row r="53">
          <cell r="A53" t="str">
            <v>KZ46L0209992</v>
          </cell>
          <cell r="B53" t="str">
            <v>48/3</v>
          </cell>
          <cell r="C53">
            <v>34940</v>
          </cell>
          <cell r="D53">
            <v>35033</v>
          </cell>
          <cell r="E53">
            <v>93</v>
          </cell>
          <cell r="F53">
            <v>89.29</v>
          </cell>
          <cell r="G53">
            <v>88.2</v>
          </cell>
          <cell r="H53">
            <v>47.45</v>
          </cell>
          <cell r="I53">
            <v>215000000</v>
          </cell>
          <cell r="J53">
            <v>1337200</v>
          </cell>
          <cell r="K53">
            <v>119400000</v>
          </cell>
          <cell r="L53">
            <v>1337200</v>
          </cell>
          <cell r="M53">
            <v>119400000</v>
          </cell>
          <cell r="N53">
            <v>55.5</v>
          </cell>
          <cell r="O53" t="str">
            <v>н/д</v>
          </cell>
          <cell r="P53">
            <v>100</v>
          </cell>
          <cell r="Q53" t="str">
            <v>н/д</v>
          </cell>
          <cell r="R53" t="str">
            <v>н/д</v>
          </cell>
          <cell r="S53" t="str">
            <v>н/д</v>
          </cell>
          <cell r="T53" t="str">
            <v>ГКО-3</v>
          </cell>
        </row>
        <row r="54">
          <cell r="A54" t="str">
            <v>KZ43L0306993</v>
          </cell>
          <cell r="B54" t="str">
            <v>49/3</v>
          </cell>
          <cell r="C54">
            <v>34947</v>
          </cell>
          <cell r="D54">
            <v>35040</v>
          </cell>
          <cell r="E54">
            <v>93</v>
          </cell>
          <cell r="F54">
            <v>88.45</v>
          </cell>
          <cell r="G54">
            <v>86.5</v>
          </cell>
          <cell r="H54">
            <v>51.66</v>
          </cell>
          <cell r="I54">
            <v>180000000</v>
          </cell>
          <cell r="J54">
            <v>522200</v>
          </cell>
          <cell r="K54">
            <v>46200000</v>
          </cell>
          <cell r="L54">
            <v>522200</v>
          </cell>
          <cell r="M54">
            <v>46200000</v>
          </cell>
          <cell r="N54">
            <v>25.7</v>
          </cell>
          <cell r="O54" t="str">
            <v>н/д</v>
          </cell>
          <cell r="P54">
            <v>100</v>
          </cell>
          <cell r="Q54" t="str">
            <v>н/д</v>
          </cell>
          <cell r="R54" t="str">
            <v>н/д</v>
          </cell>
          <cell r="S54" t="str">
            <v>н/д</v>
          </cell>
          <cell r="T54" t="str">
            <v>ГКО-3</v>
          </cell>
        </row>
        <row r="55">
          <cell r="A55" t="str">
            <v>KZ8SK0104999</v>
          </cell>
          <cell r="B55" t="str">
            <v>50/3</v>
          </cell>
          <cell r="C55">
            <v>34954</v>
          </cell>
          <cell r="D55">
            <v>35047</v>
          </cell>
          <cell r="E55">
            <v>93</v>
          </cell>
          <cell r="F55">
            <v>88.18</v>
          </cell>
          <cell r="G55" t="str">
            <v>н/д</v>
          </cell>
          <cell r="H55">
            <v>53.03</v>
          </cell>
          <cell r="I55">
            <v>240000000</v>
          </cell>
          <cell r="J55">
            <v>5215700</v>
          </cell>
          <cell r="K55">
            <v>457400000</v>
          </cell>
          <cell r="L55">
            <v>2715500</v>
          </cell>
          <cell r="M55">
            <v>240000000</v>
          </cell>
          <cell r="N55">
            <v>190.6</v>
          </cell>
          <cell r="O55" t="str">
            <v>н/д</v>
          </cell>
          <cell r="P55">
            <v>100</v>
          </cell>
          <cell r="Q55" t="str">
            <v>н/д</v>
          </cell>
          <cell r="R55" t="str">
            <v>н/д</v>
          </cell>
          <cell r="S55" t="str">
            <v>н/д</v>
          </cell>
          <cell r="T55" t="str">
            <v>ГКО-3</v>
          </cell>
        </row>
        <row r="56">
          <cell r="A56" t="str">
            <v>KZ87K1203990</v>
          </cell>
          <cell r="B56" t="str">
            <v>3/6</v>
          </cell>
          <cell r="C56">
            <v>34960</v>
          </cell>
          <cell r="D56">
            <v>35146</v>
          </cell>
          <cell r="E56">
            <v>186</v>
          </cell>
          <cell r="F56">
            <v>76.56</v>
          </cell>
          <cell r="G56" t="str">
            <v>н/д</v>
          </cell>
          <cell r="H56">
            <v>60.9</v>
          </cell>
          <cell r="I56">
            <v>40000000</v>
          </cell>
          <cell r="J56">
            <v>522500</v>
          </cell>
          <cell r="K56">
            <v>40000000</v>
          </cell>
          <cell r="L56">
            <v>522465</v>
          </cell>
          <cell r="M56">
            <v>40000070</v>
          </cell>
          <cell r="N56">
            <v>100</v>
          </cell>
          <cell r="P56">
            <v>100</v>
          </cell>
          <cell r="S56">
            <v>60</v>
          </cell>
          <cell r="T56" t="str">
            <v>ГКО-6</v>
          </cell>
        </row>
        <row r="57">
          <cell r="A57" t="str">
            <v>KZ95K0904997</v>
          </cell>
          <cell r="B57" t="str">
            <v>51/3</v>
          </cell>
          <cell r="C57">
            <v>34961</v>
          </cell>
          <cell r="D57">
            <v>35054</v>
          </cell>
          <cell r="E57">
            <v>93</v>
          </cell>
          <cell r="F57">
            <v>87.52</v>
          </cell>
          <cell r="G57">
            <v>87.47</v>
          </cell>
          <cell r="H57">
            <v>56.41</v>
          </cell>
          <cell r="I57">
            <v>240000000</v>
          </cell>
          <cell r="J57">
            <v>2743800</v>
          </cell>
          <cell r="K57">
            <v>240000000</v>
          </cell>
          <cell r="L57">
            <v>2170691</v>
          </cell>
          <cell r="M57">
            <v>190000000</v>
          </cell>
          <cell r="N57">
            <v>100</v>
          </cell>
          <cell r="O57" t="str">
            <v>н/д</v>
          </cell>
          <cell r="P57">
            <v>100</v>
          </cell>
          <cell r="Q57" t="str">
            <v>н/д</v>
          </cell>
          <cell r="R57" t="str">
            <v>н/д</v>
          </cell>
          <cell r="S57" t="str">
            <v>н/д</v>
          </cell>
          <cell r="T57" t="str">
            <v>ГКО-3</v>
          </cell>
        </row>
        <row r="58">
          <cell r="A58" t="str">
            <v>KZ46L0909997</v>
          </cell>
          <cell r="B58" t="str">
            <v>52/3</v>
          </cell>
          <cell r="C58">
            <v>34968</v>
          </cell>
          <cell r="D58">
            <v>35061</v>
          </cell>
          <cell r="E58">
            <v>93</v>
          </cell>
          <cell r="F58">
            <v>87.48</v>
          </cell>
          <cell r="G58">
            <v>87.06</v>
          </cell>
          <cell r="H58">
            <v>56.62</v>
          </cell>
          <cell r="I58">
            <v>230000000</v>
          </cell>
          <cell r="J58">
            <v>4706600</v>
          </cell>
          <cell r="K58">
            <v>409200000</v>
          </cell>
          <cell r="L58">
            <v>2633335</v>
          </cell>
          <cell r="M58">
            <v>230400000</v>
          </cell>
          <cell r="N58">
            <v>177.9</v>
          </cell>
          <cell r="O58" t="str">
            <v>н/д</v>
          </cell>
          <cell r="P58">
            <v>100</v>
          </cell>
          <cell r="Q58" t="str">
            <v>н/д</v>
          </cell>
          <cell r="R58" t="str">
            <v>н/д</v>
          </cell>
          <cell r="S58" t="str">
            <v>н/д</v>
          </cell>
          <cell r="T58" t="str">
            <v>ГКО-3</v>
          </cell>
        </row>
        <row r="59">
          <cell r="A59" t="str">
            <v>KZ43L1006998</v>
          </cell>
          <cell r="B59" t="str">
            <v>53/3</v>
          </cell>
          <cell r="C59">
            <v>34975</v>
          </cell>
          <cell r="D59">
            <v>35068</v>
          </cell>
          <cell r="E59">
            <v>93</v>
          </cell>
          <cell r="F59">
            <v>87.2</v>
          </cell>
          <cell r="G59">
            <v>87.76</v>
          </cell>
          <cell r="H59">
            <v>58.07</v>
          </cell>
          <cell r="I59">
            <v>240000000</v>
          </cell>
          <cell r="J59" t="str">
            <v>н/д</v>
          </cell>
          <cell r="K59" t="str">
            <v>н/д</v>
          </cell>
          <cell r="L59">
            <v>2714910</v>
          </cell>
          <cell r="M59">
            <v>236738709</v>
          </cell>
          <cell r="N59" t="str">
            <v>н/д</v>
          </cell>
          <cell r="O59" t="str">
            <v>н/д</v>
          </cell>
          <cell r="P59">
            <v>100</v>
          </cell>
          <cell r="Q59" t="str">
            <v>н/д</v>
          </cell>
          <cell r="R59" t="str">
            <v>н/д</v>
          </cell>
          <cell r="S59" t="str">
            <v>н/д</v>
          </cell>
          <cell r="T59" t="str">
            <v>ГКО-3</v>
          </cell>
        </row>
        <row r="60">
          <cell r="A60" t="str">
            <v>KZ97K2904991</v>
          </cell>
          <cell r="B60" t="str">
            <v>54/3</v>
          </cell>
          <cell r="C60">
            <v>34982</v>
          </cell>
          <cell r="D60">
            <v>35075</v>
          </cell>
          <cell r="E60">
            <v>93</v>
          </cell>
          <cell r="F60">
            <v>87.3</v>
          </cell>
          <cell r="G60">
            <v>86.9</v>
          </cell>
          <cell r="H60">
            <v>57.55</v>
          </cell>
          <cell r="I60">
            <v>260000000</v>
          </cell>
          <cell r="J60" t="str">
            <v>н/д</v>
          </cell>
          <cell r="K60" t="str">
            <v>н/д</v>
          </cell>
          <cell r="L60">
            <v>2978000</v>
          </cell>
          <cell r="M60">
            <v>259999978</v>
          </cell>
          <cell r="N60" t="str">
            <v>н/д</v>
          </cell>
          <cell r="O60">
            <v>15</v>
          </cell>
          <cell r="P60">
            <v>100</v>
          </cell>
          <cell r="Q60">
            <v>90</v>
          </cell>
          <cell r="R60">
            <v>20</v>
          </cell>
          <cell r="S60">
            <v>30</v>
          </cell>
          <cell r="T60" t="str">
            <v>ГКО-3</v>
          </cell>
        </row>
        <row r="61">
          <cell r="A61" t="str">
            <v>KZ95K1604992</v>
          </cell>
          <cell r="B61" t="str">
            <v>55/3</v>
          </cell>
          <cell r="C61">
            <v>34989</v>
          </cell>
          <cell r="D61">
            <v>35082</v>
          </cell>
          <cell r="E61">
            <v>93</v>
          </cell>
          <cell r="F61">
            <v>87.32</v>
          </cell>
          <cell r="G61">
            <v>87.08</v>
          </cell>
          <cell r="H61">
            <v>57.45</v>
          </cell>
          <cell r="I61">
            <v>295000000</v>
          </cell>
          <cell r="J61" t="str">
            <v>н/д</v>
          </cell>
          <cell r="K61" t="str">
            <v>н/д</v>
          </cell>
          <cell r="L61">
            <v>3378609</v>
          </cell>
          <cell r="M61">
            <v>295020000</v>
          </cell>
          <cell r="N61" t="str">
            <v>н/д</v>
          </cell>
          <cell r="O61">
            <v>12</v>
          </cell>
          <cell r="P61">
            <v>100</v>
          </cell>
          <cell r="Q61">
            <v>90</v>
          </cell>
          <cell r="R61">
            <v>20</v>
          </cell>
          <cell r="S61">
            <v>30</v>
          </cell>
          <cell r="T61" t="str">
            <v>ГКО-3</v>
          </cell>
        </row>
        <row r="62">
          <cell r="A62" t="str">
            <v>KZ98K0705992</v>
          </cell>
          <cell r="B62" t="str">
            <v>8/n</v>
          </cell>
          <cell r="C62">
            <v>34990</v>
          </cell>
          <cell r="D62">
            <v>35004</v>
          </cell>
          <cell r="E62">
            <v>14</v>
          </cell>
          <cell r="F62">
            <v>98.38</v>
          </cell>
          <cell r="G62">
            <v>98.05</v>
          </cell>
          <cell r="H62">
            <v>45.6</v>
          </cell>
          <cell r="I62">
            <v>500000000</v>
          </cell>
          <cell r="J62" t="str">
            <v>н/д</v>
          </cell>
          <cell r="K62" t="str">
            <v>н/д</v>
          </cell>
          <cell r="L62" t="str">
            <v>н/д</v>
          </cell>
          <cell r="M62">
            <v>500000000</v>
          </cell>
          <cell r="N62" t="str">
            <v>н/д</v>
          </cell>
          <cell r="O62">
            <v>8</v>
          </cell>
          <cell r="P62">
            <v>100</v>
          </cell>
          <cell r="S62">
            <v>60</v>
          </cell>
          <cell r="T62" t="str">
            <v>Ноты-14</v>
          </cell>
        </row>
        <row r="63">
          <cell r="A63" t="str">
            <v>KZ46L1609992</v>
          </cell>
          <cell r="B63" t="str">
            <v>4/6</v>
          </cell>
          <cell r="C63">
            <v>34995</v>
          </cell>
          <cell r="D63">
            <v>35181</v>
          </cell>
          <cell r="E63">
            <v>186</v>
          </cell>
          <cell r="F63">
            <v>77.22</v>
          </cell>
          <cell r="G63">
            <v>76.900000000000006</v>
          </cell>
          <cell r="H63">
            <v>58.68</v>
          </cell>
          <cell r="I63">
            <v>50000000</v>
          </cell>
          <cell r="J63">
            <v>703800</v>
          </cell>
          <cell r="K63">
            <v>54300000</v>
          </cell>
          <cell r="L63">
            <v>600000</v>
          </cell>
          <cell r="M63">
            <v>50000000</v>
          </cell>
          <cell r="N63">
            <v>108.6</v>
          </cell>
          <cell r="O63">
            <v>3</v>
          </cell>
          <cell r="P63">
            <v>100</v>
          </cell>
          <cell r="Q63">
            <v>70</v>
          </cell>
          <cell r="R63">
            <v>20</v>
          </cell>
          <cell r="S63">
            <v>30</v>
          </cell>
          <cell r="T63" t="str">
            <v>ГКО-6</v>
          </cell>
        </row>
        <row r="64">
          <cell r="A64" t="str">
            <v>KZ43L1706993</v>
          </cell>
          <cell r="B64" t="str">
            <v>56/3</v>
          </cell>
          <cell r="C64">
            <v>34996</v>
          </cell>
          <cell r="D64">
            <v>35089</v>
          </cell>
          <cell r="E64">
            <v>93</v>
          </cell>
          <cell r="F64">
            <v>87.43</v>
          </cell>
          <cell r="G64">
            <v>87.15</v>
          </cell>
          <cell r="H64">
            <v>56.88</v>
          </cell>
          <cell r="I64">
            <v>295000000</v>
          </cell>
          <cell r="J64">
            <v>5400000</v>
          </cell>
          <cell r="K64">
            <v>473500000</v>
          </cell>
          <cell r="L64">
            <v>3373758</v>
          </cell>
          <cell r="M64">
            <v>295000000</v>
          </cell>
          <cell r="N64">
            <v>160.5</v>
          </cell>
          <cell r="O64">
            <v>14</v>
          </cell>
          <cell r="P64">
            <v>100</v>
          </cell>
          <cell r="Q64">
            <v>70</v>
          </cell>
          <cell r="R64">
            <v>20</v>
          </cell>
          <cell r="S64">
            <v>30</v>
          </cell>
          <cell r="T64" t="str">
            <v>ГКО-3</v>
          </cell>
        </row>
        <row r="65">
          <cell r="A65" t="str">
            <v>KZ95K2204990</v>
          </cell>
          <cell r="B65" t="str">
            <v>57/3</v>
          </cell>
          <cell r="C65">
            <v>35003</v>
          </cell>
          <cell r="D65">
            <v>35096</v>
          </cell>
          <cell r="E65">
            <v>93</v>
          </cell>
          <cell r="F65">
            <v>87.5</v>
          </cell>
          <cell r="G65">
            <v>87.26</v>
          </cell>
          <cell r="H65">
            <v>56.51</v>
          </cell>
          <cell r="I65">
            <v>295000000</v>
          </cell>
          <cell r="J65">
            <v>5800000</v>
          </cell>
          <cell r="K65">
            <v>510000000</v>
          </cell>
          <cell r="L65">
            <v>3372323</v>
          </cell>
          <cell r="M65">
            <v>295000000</v>
          </cell>
          <cell r="N65">
            <v>172.9</v>
          </cell>
          <cell r="O65">
            <v>14</v>
          </cell>
          <cell r="P65">
            <v>100</v>
          </cell>
          <cell r="Q65">
            <v>70</v>
          </cell>
          <cell r="R65">
            <v>20</v>
          </cell>
          <cell r="S65">
            <v>30</v>
          </cell>
          <cell r="T65" t="str">
            <v>ГКО-3</v>
          </cell>
        </row>
        <row r="66">
          <cell r="A66" t="str">
            <v>KZ8SK1604997</v>
          </cell>
          <cell r="B66" t="str">
            <v>9/n</v>
          </cell>
          <cell r="C66">
            <v>35004</v>
          </cell>
          <cell r="D66">
            <v>35018</v>
          </cell>
          <cell r="E66">
            <v>14</v>
          </cell>
          <cell r="F66">
            <v>98.37</v>
          </cell>
          <cell r="G66">
            <v>98.32</v>
          </cell>
          <cell r="H66">
            <v>45.89</v>
          </cell>
          <cell r="I66">
            <v>500000000</v>
          </cell>
          <cell r="J66">
            <v>12600000</v>
          </cell>
          <cell r="K66">
            <v>1238000000</v>
          </cell>
          <cell r="L66">
            <v>5100000</v>
          </cell>
          <cell r="M66">
            <v>500000000</v>
          </cell>
          <cell r="N66">
            <v>247.6</v>
          </cell>
          <cell r="O66">
            <v>11</v>
          </cell>
          <cell r="P66">
            <v>100</v>
          </cell>
          <cell r="S66">
            <v>60</v>
          </cell>
          <cell r="T66" t="str">
            <v>Ноты-14</v>
          </cell>
        </row>
        <row r="67">
          <cell r="A67" t="str">
            <v>KZ97K0705994</v>
          </cell>
          <cell r="B67" t="str">
            <v>58/3</v>
          </cell>
          <cell r="C67">
            <v>35010</v>
          </cell>
          <cell r="D67">
            <v>35103</v>
          </cell>
          <cell r="E67">
            <v>93</v>
          </cell>
          <cell r="F67">
            <v>87.78</v>
          </cell>
          <cell r="G67">
            <v>87.5</v>
          </cell>
          <cell r="H67">
            <v>55.07</v>
          </cell>
          <cell r="I67">
            <v>300000000</v>
          </cell>
          <cell r="J67">
            <v>5972400</v>
          </cell>
          <cell r="K67">
            <v>522500000</v>
          </cell>
          <cell r="L67">
            <v>3417700</v>
          </cell>
          <cell r="M67">
            <v>300000000</v>
          </cell>
          <cell r="N67">
            <v>174.2</v>
          </cell>
          <cell r="O67">
            <v>12</v>
          </cell>
          <cell r="P67">
            <v>100</v>
          </cell>
          <cell r="Q67">
            <v>70</v>
          </cell>
          <cell r="R67">
            <v>20</v>
          </cell>
          <cell r="S67">
            <v>30</v>
          </cell>
          <cell r="T67" t="str">
            <v>ГКО-3</v>
          </cell>
        </row>
        <row r="68">
          <cell r="A68" t="str">
            <v>KZ43L2406999</v>
          </cell>
          <cell r="B68" t="str">
            <v>10/n</v>
          </cell>
          <cell r="C68">
            <v>35011</v>
          </cell>
          <cell r="D68">
            <v>35025</v>
          </cell>
          <cell r="E68">
            <v>14</v>
          </cell>
          <cell r="F68">
            <v>98.39</v>
          </cell>
          <cell r="G68">
            <v>98.32</v>
          </cell>
          <cell r="H68">
            <v>45.31</v>
          </cell>
          <cell r="I68">
            <v>300000000</v>
          </cell>
          <cell r="J68">
            <v>7180000</v>
          </cell>
          <cell r="K68">
            <v>706000000</v>
          </cell>
          <cell r="L68">
            <v>3000000</v>
          </cell>
          <cell r="M68">
            <v>300000000</v>
          </cell>
          <cell r="N68">
            <v>235.3</v>
          </cell>
          <cell r="O68">
            <v>8</v>
          </cell>
          <cell r="P68">
            <v>100</v>
          </cell>
          <cell r="S68">
            <v>50</v>
          </cell>
          <cell r="T68" t="str">
            <v>Ноты-14</v>
          </cell>
        </row>
        <row r="69">
          <cell r="A69" t="str">
            <v>KZ32L2303A00</v>
          </cell>
          <cell r="B69" t="str">
            <v>59/3</v>
          </cell>
          <cell r="C69">
            <v>35017</v>
          </cell>
          <cell r="D69">
            <v>35110</v>
          </cell>
          <cell r="E69">
            <v>93</v>
          </cell>
          <cell r="F69">
            <v>87.96</v>
          </cell>
          <cell r="G69">
            <v>87.71</v>
          </cell>
          <cell r="H69">
            <v>54.15</v>
          </cell>
          <cell r="I69">
            <v>295000000</v>
          </cell>
          <cell r="J69">
            <v>5800000</v>
          </cell>
          <cell r="K69">
            <v>510000000</v>
          </cell>
          <cell r="L69">
            <v>3372323</v>
          </cell>
          <cell r="M69">
            <v>341600000</v>
          </cell>
          <cell r="N69">
            <v>172.9</v>
          </cell>
          <cell r="O69">
            <v>14</v>
          </cell>
          <cell r="P69">
            <v>100</v>
          </cell>
          <cell r="Q69">
            <v>70</v>
          </cell>
          <cell r="R69">
            <v>20</v>
          </cell>
          <cell r="S69">
            <v>30</v>
          </cell>
          <cell r="T69" t="str">
            <v>ГКО-3</v>
          </cell>
        </row>
        <row r="70">
          <cell r="A70" t="str">
            <v>KZ4CL2303A09</v>
          </cell>
          <cell r="B70" t="str">
            <v>11/n</v>
          </cell>
          <cell r="C70">
            <v>35018</v>
          </cell>
          <cell r="D70">
            <v>35033</v>
          </cell>
          <cell r="E70">
            <v>15</v>
          </cell>
          <cell r="F70">
            <v>98.45</v>
          </cell>
          <cell r="G70">
            <v>98.42</v>
          </cell>
          <cell r="H70">
            <v>40.479999999999997</v>
          </cell>
          <cell r="I70">
            <v>500000000</v>
          </cell>
          <cell r="J70">
            <v>156716</v>
          </cell>
          <cell r="K70">
            <v>1015000000</v>
          </cell>
          <cell r="L70">
            <v>5100000</v>
          </cell>
          <cell r="M70">
            <v>500000000</v>
          </cell>
          <cell r="N70">
            <v>203</v>
          </cell>
          <cell r="O70">
            <v>9</v>
          </cell>
          <cell r="P70">
            <v>100</v>
          </cell>
          <cell r="T70" t="str">
            <v>Ноты-14</v>
          </cell>
        </row>
        <row r="71">
          <cell r="A71" t="str">
            <v>KZ95K3004993</v>
          </cell>
          <cell r="B71" t="str">
            <v>5/6</v>
          </cell>
          <cell r="C71">
            <v>35023</v>
          </cell>
          <cell r="D71">
            <v>35208</v>
          </cell>
          <cell r="E71">
            <v>185</v>
          </cell>
          <cell r="F71">
            <v>77.03</v>
          </cell>
          <cell r="G71">
            <v>76.8</v>
          </cell>
          <cell r="H71">
            <v>59.64</v>
          </cell>
          <cell r="I71">
            <v>60000000</v>
          </cell>
          <cell r="J71">
            <v>778900</v>
          </cell>
          <cell r="K71">
            <v>60000000</v>
          </cell>
          <cell r="L71">
            <v>778918</v>
          </cell>
          <cell r="M71">
            <v>60000067</v>
          </cell>
          <cell r="N71">
            <v>100</v>
          </cell>
          <cell r="O71">
            <v>2</v>
          </cell>
          <cell r="P71">
            <v>100</v>
          </cell>
          <cell r="Q71">
            <v>70</v>
          </cell>
          <cell r="R71">
            <v>20</v>
          </cell>
          <cell r="S71">
            <v>30</v>
          </cell>
          <cell r="T71" t="str">
            <v>ГКО-6</v>
          </cell>
        </row>
        <row r="72">
          <cell r="A72" t="str">
            <v>KZ8LK1604992</v>
          </cell>
          <cell r="B72" t="str">
            <v>60/3</v>
          </cell>
          <cell r="C72">
            <v>35024</v>
          </cell>
          <cell r="D72">
            <v>35117</v>
          </cell>
          <cell r="E72">
            <v>93</v>
          </cell>
          <cell r="F72">
            <v>88.35</v>
          </cell>
          <cell r="G72">
            <v>88.17</v>
          </cell>
          <cell r="H72">
            <v>52.17</v>
          </cell>
          <cell r="I72">
            <v>305000000</v>
          </cell>
          <cell r="J72">
            <v>7923300</v>
          </cell>
          <cell r="K72">
            <v>697800000</v>
          </cell>
          <cell r="L72">
            <v>3452000</v>
          </cell>
          <cell r="M72">
            <v>305000000</v>
          </cell>
          <cell r="N72">
            <v>228.8</v>
          </cell>
          <cell r="O72">
            <v>14</v>
          </cell>
          <cell r="P72">
            <v>100</v>
          </cell>
          <cell r="Q72">
            <v>70</v>
          </cell>
          <cell r="R72">
            <v>20</v>
          </cell>
          <cell r="S72">
            <v>30</v>
          </cell>
          <cell r="T72" t="str">
            <v>ГКО-3</v>
          </cell>
        </row>
        <row r="73">
          <cell r="A73" t="str">
            <v>KZ46L3009993</v>
          </cell>
          <cell r="B73" t="str">
            <v>12/n</v>
          </cell>
          <cell r="C73">
            <v>35026</v>
          </cell>
          <cell r="D73">
            <v>35040</v>
          </cell>
          <cell r="E73">
            <v>14</v>
          </cell>
          <cell r="F73">
            <v>98.48</v>
          </cell>
          <cell r="G73">
            <v>98.44</v>
          </cell>
          <cell r="H73">
            <v>42.74</v>
          </cell>
          <cell r="I73">
            <v>500000000</v>
          </cell>
          <cell r="J73">
            <v>11100000</v>
          </cell>
          <cell r="K73">
            <v>1090000000</v>
          </cell>
          <cell r="L73">
            <v>5100000</v>
          </cell>
          <cell r="M73">
            <v>500000000</v>
          </cell>
          <cell r="N73">
            <v>218</v>
          </cell>
          <cell r="O73">
            <v>8</v>
          </cell>
          <cell r="P73">
            <v>100</v>
          </cell>
          <cell r="S73">
            <v>50</v>
          </cell>
          <cell r="T73" t="str">
            <v>Ноты-14</v>
          </cell>
        </row>
        <row r="74">
          <cell r="A74" t="str">
            <v>KZ43L0107995</v>
          </cell>
          <cell r="B74" t="str">
            <v>61/3</v>
          </cell>
          <cell r="C74">
            <v>35031</v>
          </cell>
          <cell r="D74">
            <v>35124</v>
          </cell>
          <cell r="E74">
            <v>93</v>
          </cell>
          <cell r="F74">
            <v>88.5</v>
          </cell>
          <cell r="G74">
            <v>88.39</v>
          </cell>
          <cell r="H74">
            <v>51.41</v>
          </cell>
          <cell r="I74">
            <v>330000000</v>
          </cell>
          <cell r="J74">
            <v>5624600</v>
          </cell>
          <cell r="K74">
            <v>497300000</v>
          </cell>
          <cell r="L74">
            <v>3728562</v>
          </cell>
          <cell r="M74">
            <v>329999900</v>
          </cell>
          <cell r="N74">
            <v>150.69999999999999</v>
          </cell>
          <cell r="O74">
            <v>9</v>
          </cell>
          <cell r="P74">
            <v>100</v>
          </cell>
          <cell r="Q74">
            <v>70</v>
          </cell>
          <cell r="R74">
            <v>20</v>
          </cell>
          <cell r="S74">
            <v>30</v>
          </cell>
          <cell r="T74" t="str">
            <v>ГКО-3</v>
          </cell>
        </row>
        <row r="75">
          <cell r="A75" t="str">
            <v>KZ96K1405992</v>
          </cell>
          <cell r="B75" t="str">
            <v>13/n</v>
          </cell>
          <cell r="C75">
            <v>35033</v>
          </cell>
          <cell r="D75">
            <v>35048</v>
          </cell>
          <cell r="E75">
            <v>15</v>
          </cell>
          <cell r="F75">
            <v>98.51</v>
          </cell>
          <cell r="G75">
            <v>98.45</v>
          </cell>
          <cell r="H75">
            <v>38.89</v>
          </cell>
          <cell r="I75">
            <v>600000000</v>
          </cell>
          <cell r="J75">
            <v>6900000</v>
          </cell>
          <cell r="K75">
            <v>684000000</v>
          </cell>
          <cell r="L75">
            <v>5100000</v>
          </cell>
          <cell r="M75">
            <v>505000000</v>
          </cell>
          <cell r="N75">
            <v>114</v>
          </cell>
          <cell r="O75">
            <v>6</v>
          </cell>
          <cell r="P75">
            <v>100</v>
          </cell>
          <cell r="S75">
            <v>60</v>
          </cell>
          <cell r="T75" t="str">
            <v>Ноты-14</v>
          </cell>
        </row>
        <row r="76">
          <cell r="A76" t="str">
            <v>KZ8SK3004998</v>
          </cell>
          <cell r="B76" t="str">
            <v>62/3</v>
          </cell>
          <cell r="C76">
            <v>35038</v>
          </cell>
          <cell r="D76">
            <v>35131</v>
          </cell>
          <cell r="E76">
            <v>93</v>
          </cell>
          <cell r="F76">
            <v>88.75</v>
          </cell>
          <cell r="G76">
            <v>88.43</v>
          </cell>
          <cell r="H76">
            <v>50.15</v>
          </cell>
          <cell r="I76">
            <v>330000000</v>
          </cell>
          <cell r="J76">
            <v>5397774</v>
          </cell>
          <cell r="K76">
            <v>478563950.01999998</v>
          </cell>
          <cell r="L76">
            <v>3716487</v>
          </cell>
          <cell r="M76">
            <v>330000027</v>
          </cell>
          <cell r="N76">
            <v>145</v>
          </cell>
          <cell r="O76">
            <v>16</v>
          </cell>
          <cell r="P76">
            <v>100</v>
          </cell>
          <cell r="Q76">
            <v>70</v>
          </cell>
          <cell r="R76">
            <v>20</v>
          </cell>
          <cell r="S76">
            <v>30</v>
          </cell>
          <cell r="T76" t="str">
            <v>ГКО-3</v>
          </cell>
        </row>
        <row r="77">
          <cell r="A77" t="str">
            <v>KZ46L0710999</v>
          </cell>
          <cell r="B77" t="str">
            <v>14/n</v>
          </cell>
          <cell r="C77">
            <v>35040</v>
          </cell>
          <cell r="D77">
            <v>35055</v>
          </cell>
          <cell r="E77">
            <v>15</v>
          </cell>
          <cell r="F77">
            <v>98.53</v>
          </cell>
          <cell r="G77">
            <v>98.49</v>
          </cell>
          <cell r="H77">
            <v>38.36</v>
          </cell>
          <cell r="I77">
            <v>600000000</v>
          </cell>
          <cell r="J77">
            <v>9065357</v>
          </cell>
          <cell r="K77">
            <v>894000000</v>
          </cell>
          <cell r="L77">
            <v>6080541</v>
          </cell>
          <cell r="M77">
            <v>600000000</v>
          </cell>
          <cell r="N77">
            <v>149</v>
          </cell>
          <cell r="O77">
            <v>7</v>
          </cell>
          <cell r="P77">
            <v>100</v>
          </cell>
          <cell r="S77">
            <v>50</v>
          </cell>
          <cell r="T77" t="str">
            <v>Ноты-14</v>
          </cell>
        </row>
        <row r="78">
          <cell r="A78" t="str">
            <v>KZ43L0807990</v>
          </cell>
          <cell r="B78" t="str">
            <v>6/6</v>
          </cell>
          <cell r="C78">
            <v>35044</v>
          </cell>
          <cell r="D78">
            <v>35229</v>
          </cell>
          <cell r="E78">
            <v>185</v>
          </cell>
          <cell r="F78">
            <v>77.17</v>
          </cell>
          <cell r="G78">
            <v>76.5</v>
          </cell>
          <cell r="H78">
            <v>59.17</v>
          </cell>
          <cell r="I78">
            <v>100000000</v>
          </cell>
          <cell r="J78" t="str">
            <v>н/д</v>
          </cell>
          <cell r="K78" t="str">
            <v>н/д</v>
          </cell>
          <cell r="L78">
            <v>1295841</v>
          </cell>
          <cell r="M78">
            <v>100000024.27</v>
          </cell>
          <cell r="N78" t="str">
            <v>н/д</v>
          </cell>
          <cell r="O78">
            <v>4</v>
          </cell>
          <cell r="P78">
            <v>100</v>
          </cell>
          <cell r="Q78">
            <v>70</v>
          </cell>
          <cell r="R78">
            <v>20</v>
          </cell>
          <cell r="S78">
            <v>30</v>
          </cell>
          <cell r="T78" t="str">
            <v>ГКО-6</v>
          </cell>
        </row>
        <row r="79">
          <cell r="A79" t="str">
            <v>KZ32L0604A00</v>
          </cell>
          <cell r="B79" t="str">
            <v>63/3</v>
          </cell>
          <cell r="C79">
            <v>35045</v>
          </cell>
          <cell r="D79">
            <v>35138</v>
          </cell>
          <cell r="E79">
            <v>93</v>
          </cell>
          <cell r="F79">
            <v>88.96</v>
          </cell>
          <cell r="G79">
            <v>88.49</v>
          </cell>
          <cell r="H79">
            <v>49.09</v>
          </cell>
          <cell r="I79">
            <v>350000000</v>
          </cell>
          <cell r="J79">
            <v>6714582</v>
          </cell>
          <cell r="K79">
            <v>570100000</v>
          </cell>
          <cell r="L79">
            <v>3932152</v>
          </cell>
          <cell r="M79">
            <v>349999987</v>
          </cell>
          <cell r="N79">
            <v>162.9</v>
          </cell>
          <cell r="O79">
            <v>12</v>
          </cell>
          <cell r="P79">
            <v>100</v>
          </cell>
          <cell r="Q79">
            <v>70</v>
          </cell>
          <cell r="R79">
            <v>20</v>
          </cell>
          <cell r="S79">
            <v>30</v>
          </cell>
          <cell r="T79" t="str">
            <v>ГКО-3</v>
          </cell>
        </row>
        <row r="80">
          <cell r="A80" t="str">
            <v>KZ95K1305996</v>
          </cell>
          <cell r="B80" t="str">
            <v>15/n</v>
          </cell>
          <cell r="C80">
            <v>35047</v>
          </cell>
          <cell r="D80">
            <v>35061</v>
          </cell>
          <cell r="E80">
            <v>14</v>
          </cell>
          <cell r="F80">
            <v>98.62</v>
          </cell>
          <cell r="G80">
            <v>98.58</v>
          </cell>
          <cell r="H80">
            <v>38.75</v>
          </cell>
          <cell r="I80">
            <v>700000000</v>
          </cell>
          <cell r="J80">
            <v>12817714</v>
          </cell>
          <cell r="K80">
            <v>1263683787</v>
          </cell>
          <cell r="L80">
            <v>7098017</v>
          </cell>
          <cell r="M80">
            <v>700000054.21000004</v>
          </cell>
          <cell r="N80">
            <v>180.5</v>
          </cell>
          <cell r="O80">
            <v>7</v>
          </cell>
          <cell r="P80">
            <v>100</v>
          </cell>
          <cell r="Q80">
            <v>88.3</v>
          </cell>
          <cell r="R80">
            <v>116.75</v>
          </cell>
          <cell r="T80" t="str">
            <v>Ноты-14</v>
          </cell>
        </row>
        <row r="81">
          <cell r="A81" t="str">
            <v>KZ8LK3004993</v>
          </cell>
          <cell r="B81" t="str">
            <v>64/3</v>
          </cell>
          <cell r="C81">
            <v>35052</v>
          </cell>
          <cell r="D81">
            <v>35145</v>
          </cell>
          <cell r="E81">
            <v>93</v>
          </cell>
          <cell r="F81">
            <v>89.02</v>
          </cell>
          <cell r="G81">
            <v>88.6</v>
          </cell>
          <cell r="H81">
            <v>48.8</v>
          </cell>
          <cell r="I81">
            <v>370000000</v>
          </cell>
          <cell r="J81">
            <v>6455388</v>
          </cell>
          <cell r="K81">
            <v>574000000</v>
          </cell>
          <cell r="L81">
            <v>4155141</v>
          </cell>
          <cell r="M81">
            <v>370000098</v>
          </cell>
          <cell r="N81">
            <v>155.1</v>
          </cell>
          <cell r="O81">
            <v>14</v>
          </cell>
          <cell r="P81">
            <v>100</v>
          </cell>
          <cell r="Q81">
            <v>70</v>
          </cell>
          <cell r="R81">
            <v>20</v>
          </cell>
          <cell r="S81">
            <v>30</v>
          </cell>
          <cell r="T81" t="str">
            <v>ГКО-3</v>
          </cell>
        </row>
        <row r="82">
          <cell r="A82" t="str">
            <v>KZ55L0804A42</v>
          </cell>
          <cell r="B82" t="str">
            <v>7/6</v>
          </cell>
          <cell r="C82">
            <v>35053</v>
          </cell>
          <cell r="D82">
            <v>35238</v>
          </cell>
          <cell r="E82">
            <v>185</v>
          </cell>
          <cell r="F82">
            <v>80.7</v>
          </cell>
          <cell r="G82">
            <v>80.599999999999994</v>
          </cell>
          <cell r="H82">
            <v>47.83</v>
          </cell>
          <cell r="I82">
            <v>630000000</v>
          </cell>
          <cell r="J82">
            <v>9039850</v>
          </cell>
          <cell r="K82">
            <v>710736460</v>
          </cell>
          <cell r="L82">
            <v>1300000</v>
          </cell>
          <cell r="M82">
            <v>104910000</v>
          </cell>
          <cell r="N82">
            <v>112.8</v>
          </cell>
          <cell r="O82">
            <v>5</v>
          </cell>
          <cell r="P82">
            <v>100</v>
          </cell>
          <cell r="Q82">
            <v>70</v>
          </cell>
          <cell r="R82">
            <v>20</v>
          </cell>
          <cell r="S82">
            <v>30</v>
          </cell>
          <cell r="T82" t="str">
            <v>ГКО-6</v>
          </cell>
        </row>
        <row r="83">
          <cell r="A83" t="str">
            <v>KZ8EK2304993</v>
          </cell>
          <cell r="B83" t="str">
            <v>16/n</v>
          </cell>
          <cell r="C83">
            <v>35054</v>
          </cell>
          <cell r="D83">
            <v>35067</v>
          </cell>
          <cell r="E83">
            <v>13</v>
          </cell>
          <cell r="F83">
            <v>98.64</v>
          </cell>
          <cell r="G83">
            <v>98.61</v>
          </cell>
          <cell r="H83">
            <v>41.36</v>
          </cell>
          <cell r="I83">
            <v>800000000</v>
          </cell>
          <cell r="J83">
            <v>9573104</v>
          </cell>
          <cell r="K83">
            <v>944248312</v>
          </cell>
          <cell r="L83">
            <v>8110171</v>
          </cell>
          <cell r="M83">
            <v>800000147.76999998</v>
          </cell>
          <cell r="N83">
            <v>118</v>
          </cell>
          <cell r="O83">
            <v>4</v>
          </cell>
          <cell r="P83">
            <v>100</v>
          </cell>
          <cell r="S83">
            <v>60</v>
          </cell>
          <cell r="T83" t="str">
            <v>Ноты-14</v>
          </cell>
        </row>
        <row r="84">
          <cell r="A84" t="str">
            <v>KZ46L1410995</v>
          </cell>
          <cell r="B84" t="str">
            <v>65/3</v>
          </cell>
          <cell r="C84">
            <v>35059</v>
          </cell>
          <cell r="D84">
            <v>35152</v>
          </cell>
          <cell r="E84">
            <v>93</v>
          </cell>
          <cell r="F84">
            <v>89.09</v>
          </cell>
          <cell r="G84">
            <v>88.85</v>
          </cell>
          <cell r="H84">
            <v>48.45</v>
          </cell>
          <cell r="I84">
            <v>371900000</v>
          </cell>
          <cell r="J84">
            <v>6090051</v>
          </cell>
          <cell r="K84">
            <v>541756082.38</v>
          </cell>
          <cell r="L84">
            <v>4173566</v>
          </cell>
          <cell r="M84">
            <v>371936718</v>
          </cell>
          <cell r="N84">
            <v>145.69999999999999</v>
          </cell>
          <cell r="O84">
            <v>12</v>
          </cell>
          <cell r="P84">
            <v>100</v>
          </cell>
          <cell r="Q84">
            <v>80</v>
          </cell>
          <cell r="R84">
            <v>20</v>
          </cell>
          <cell r="S84">
            <v>30</v>
          </cell>
          <cell r="T84" t="str">
            <v>ГКО-3</v>
          </cell>
        </row>
        <row r="85">
          <cell r="A85" t="str">
            <v>KZ43L1507995</v>
          </cell>
          <cell r="B85" t="str">
            <v>17/n</v>
          </cell>
          <cell r="C85">
            <v>35060</v>
          </cell>
          <cell r="D85">
            <v>35073</v>
          </cell>
          <cell r="E85">
            <v>13</v>
          </cell>
          <cell r="F85">
            <v>98.67</v>
          </cell>
          <cell r="G85">
            <v>98.61</v>
          </cell>
          <cell r="H85">
            <v>40.44</v>
          </cell>
          <cell r="I85">
            <v>900000000</v>
          </cell>
          <cell r="J85">
            <v>11247750</v>
          </cell>
          <cell r="K85">
            <v>1109676737.5</v>
          </cell>
          <cell r="L85">
            <v>11247750</v>
          </cell>
          <cell r="M85">
            <v>1109676737.5</v>
          </cell>
          <cell r="N85">
            <v>123.3</v>
          </cell>
          <cell r="O85">
            <v>4</v>
          </cell>
          <cell r="P85">
            <v>100</v>
          </cell>
          <cell r="Q85">
            <v>114</v>
          </cell>
          <cell r="R85">
            <v>132.30000000000001</v>
          </cell>
          <cell r="S85">
            <v>50</v>
          </cell>
          <cell r="T85" t="str">
            <v>Ноты-14</v>
          </cell>
        </row>
        <row r="86">
          <cell r="A86" t="str">
            <v>KZ87K2204997</v>
          </cell>
          <cell r="B86" t="str">
            <v>8/6</v>
          </cell>
          <cell r="C86">
            <v>35061</v>
          </cell>
          <cell r="D86">
            <v>35246</v>
          </cell>
          <cell r="E86">
            <v>185</v>
          </cell>
          <cell r="F86">
            <v>82.78</v>
          </cell>
          <cell r="G86">
            <v>82.45</v>
          </cell>
          <cell r="H86">
            <v>41.6</v>
          </cell>
          <cell r="I86">
            <v>390000000</v>
          </cell>
          <cell r="J86">
            <v>4863000</v>
          </cell>
          <cell r="K86">
            <v>402231350</v>
          </cell>
          <cell r="L86">
            <v>4710978</v>
          </cell>
          <cell r="M86">
            <v>390000036.10000002</v>
          </cell>
          <cell r="N86">
            <v>103.1</v>
          </cell>
          <cell r="O86">
            <v>4</v>
          </cell>
          <cell r="P86">
            <v>100</v>
          </cell>
          <cell r="Q86">
            <v>100</v>
          </cell>
          <cell r="R86">
            <v>20</v>
          </cell>
          <cell r="S86">
            <v>30</v>
          </cell>
          <cell r="T86" t="str">
            <v>ГКО-6</v>
          </cell>
        </row>
        <row r="87">
          <cell r="A87" t="str">
            <v>KZ8EK3004998</v>
          </cell>
          <cell r="B87" t="str">
            <v>18/n</v>
          </cell>
          <cell r="C87">
            <v>35062</v>
          </cell>
          <cell r="D87">
            <v>35069</v>
          </cell>
          <cell r="E87">
            <v>7</v>
          </cell>
          <cell r="F87">
            <v>99.15</v>
          </cell>
          <cell r="G87">
            <v>99.4</v>
          </cell>
          <cell r="H87">
            <v>51.44</v>
          </cell>
          <cell r="I87">
            <v>600000000</v>
          </cell>
          <cell r="J87" t="str">
            <v>н/д</v>
          </cell>
          <cell r="K87" t="str">
            <v>н/д</v>
          </cell>
          <cell r="L87">
            <v>6138000</v>
          </cell>
          <cell r="M87">
            <v>610093700.10000002</v>
          </cell>
          <cell r="N87" t="str">
            <v>н/д</v>
          </cell>
          <cell r="O87">
            <v>7</v>
          </cell>
          <cell r="P87">
            <v>100</v>
          </cell>
          <cell r="S87">
            <v>60</v>
          </cell>
          <cell r="T87" t="str">
            <v>Ноты-07</v>
          </cell>
        </row>
        <row r="88">
          <cell r="A88" t="str">
            <v>KZ8LK0705998</v>
          </cell>
          <cell r="B88" t="str">
            <v>19/n</v>
          </cell>
          <cell r="C88">
            <v>35063</v>
          </cell>
          <cell r="D88">
            <v>35077</v>
          </cell>
          <cell r="E88">
            <v>14</v>
          </cell>
          <cell r="F88">
            <v>98.36</v>
          </cell>
          <cell r="G88">
            <v>98.78</v>
          </cell>
          <cell r="H88">
            <v>46.17</v>
          </cell>
          <cell r="I88">
            <v>600000000</v>
          </cell>
          <cell r="J88" t="str">
            <v>н/д</v>
          </cell>
          <cell r="K88" t="str">
            <v>н/д</v>
          </cell>
          <cell r="L88">
            <v>6100000</v>
          </cell>
          <cell r="M88">
            <v>602572000.60000002</v>
          </cell>
          <cell r="N88" t="str">
            <v>н/д</v>
          </cell>
          <cell r="O88">
            <v>3</v>
          </cell>
          <cell r="P88">
            <v>100</v>
          </cell>
          <cell r="S88">
            <v>60</v>
          </cell>
          <cell r="T88" t="str">
            <v>Ноты-14</v>
          </cell>
        </row>
        <row r="89">
          <cell r="A89" t="str">
            <v>KZ46L2110990</v>
          </cell>
          <cell r="B89" t="str">
            <v>66/3</v>
          </cell>
          <cell r="C89">
            <v>35067</v>
          </cell>
          <cell r="D89">
            <v>35160</v>
          </cell>
          <cell r="E89">
            <v>93</v>
          </cell>
          <cell r="F89">
            <v>89.11</v>
          </cell>
          <cell r="G89">
            <v>88.9</v>
          </cell>
          <cell r="H89">
            <v>48.35</v>
          </cell>
          <cell r="I89">
            <v>370000000</v>
          </cell>
          <cell r="J89" t="str">
            <v>н/д</v>
          </cell>
          <cell r="K89">
            <v>384200000</v>
          </cell>
          <cell r="L89">
            <v>4152171</v>
          </cell>
          <cell r="M89">
            <v>369999987.64999998</v>
          </cell>
          <cell r="N89">
            <v>103.8</v>
          </cell>
          <cell r="O89">
            <v>11</v>
          </cell>
          <cell r="P89">
            <v>100</v>
          </cell>
          <cell r="Q89">
            <v>80</v>
          </cell>
          <cell r="R89">
            <v>20</v>
          </cell>
          <cell r="S89">
            <v>30</v>
          </cell>
          <cell r="T89" t="str">
            <v>ГКО-3</v>
          </cell>
        </row>
        <row r="90">
          <cell r="A90" t="str">
            <v>KZ43L2207991</v>
          </cell>
          <cell r="B90" t="str">
            <v>20/n</v>
          </cell>
          <cell r="C90">
            <v>35068</v>
          </cell>
          <cell r="D90">
            <v>35082</v>
          </cell>
          <cell r="E90">
            <v>14</v>
          </cell>
          <cell r="F90">
            <v>98.64</v>
          </cell>
          <cell r="G90">
            <v>98.6</v>
          </cell>
          <cell r="H90">
            <v>38.18</v>
          </cell>
          <cell r="I90">
            <v>1400000000</v>
          </cell>
          <cell r="J90">
            <v>15217175</v>
          </cell>
          <cell r="K90">
            <v>1500833248.55</v>
          </cell>
          <cell r="L90">
            <v>14194319</v>
          </cell>
          <cell r="M90">
            <v>1400000104.0699999</v>
          </cell>
          <cell r="N90">
            <v>107.2</v>
          </cell>
          <cell r="O90">
            <v>4</v>
          </cell>
          <cell r="P90">
            <v>100</v>
          </cell>
          <cell r="Q90">
            <v>114</v>
          </cell>
          <cell r="R90">
            <v>132.30000000000001</v>
          </cell>
          <cell r="S90">
            <v>50</v>
          </cell>
          <cell r="T90" t="str">
            <v>Ноты-14</v>
          </cell>
        </row>
        <row r="91">
          <cell r="A91" t="str">
            <v>KZ8EK0605995</v>
          </cell>
          <cell r="B91" t="str">
            <v>67/3</v>
          </cell>
          <cell r="C91">
            <v>35073</v>
          </cell>
          <cell r="D91">
            <v>35166</v>
          </cell>
          <cell r="E91">
            <v>93</v>
          </cell>
          <cell r="F91">
            <v>89.2</v>
          </cell>
          <cell r="G91">
            <v>89.02</v>
          </cell>
          <cell r="H91">
            <v>47.9</v>
          </cell>
          <cell r="I91">
            <v>370000000</v>
          </cell>
          <cell r="J91">
            <v>7555268</v>
          </cell>
          <cell r="K91">
            <v>671514726.98000002</v>
          </cell>
          <cell r="L91">
            <v>4148058</v>
          </cell>
          <cell r="M91">
            <v>369999960.63</v>
          </cell>
          <cell r="N91">
            <v>181.5</v>
          </cell>
          <cell r="O91">
            <v>14</v>
          </cell>
          <cell r="P91">
            <v>100</v>
          </cell>
          <cell r="Q91">
            <v>80</v>
          </cell>
          <cell r="R91">
            <v>20</v>
          </cell>
          <cell r="S91">
            <v>30</v>
          </cell>
          <cell r="T91" t="str">
            <v>ГКО-3</v>
          </cell>
        </row>
        <row r="92">
          <cell r="A92" t="str">
            <v>KZ8SK2105994</v>
          </cell>
          <cell r="B92" t="str">
            <v>21/n</v>
          </cell>
          <cell r="C92">
            <v>35075</v>
          </cell>
          <cell r="D92">
            <v>35089</v>
          </cell>
          <cell r="E92">
            <v>14</v>
          </cell>
          <cell r="F92">
            <v>98.64</v>
          </cell>
          <cell r="G92">
            <v>98.61</v>
          </cell>
          <cell r="H92">
            <v>38.18</v>
          </cell>
          <cell r="I92">
            <v>900000000</v>
          </cell>
          <cell r="J92">
            <v>15838693</v>
          </cell>
          <cell r="K92">
            <v>1562214057.8800001</v>
          </cell>
          <cell r="L92">
            <v>15002385</v>
          </cell>
          <cell r="M92">
            <v>1479766236.25</v>
          </cell>
          <cell r="N92">
            <v>173.6</v>
          </cell>
          <cell r="O92">
            <v>9</v>
          </cell>
          <cell r="P92">
            <v>100</v>
          </cell>
          <cell r="S92">
            <v>60</v>
          </cell>
          <cell r="T92" t="str">
            <v>Ноты-14</v>
          </cell>
        </row>
        <row r="93">
          <cell r="A93" t="str">
            <v>KZ8LK1405994</v>
          </cell>
          <cell r="B93" t="str">
            <v>68/3</v>
          </cell>
          <cell r="C93">
            <v>35080</v>
          </cell>
          <cell r="D93">
            <v>35173</v>
          </cell>
          <cell r="E93">
            <v>93</v>
          </cell>
          <cell r="F93">
            <v>89.22</v>
          </cell>
          <cell r="G93">
            <v>89.09</v>
          </cell>
          <cell r="H93">
            <v>47.8</v>
          </cell>
          <cell r="I93">
            <v>390000000</v>
          </cell>
          <cell r="J93">
            <v>6218614</v>
          </cell>
          <cell r="K93">
            <v>554328480.82000005</v>
          </cell>
          <cell r="L93">
            <v>4387205</v>
          </cell>
          <cell r="M93">
            <v>391469495.01999998</v>
          </cell>
          <cell r="N93">
            <v>142.1</v>
          </cell>
          <cell r="O93">
            <v>16</v>
          </cell>
          <cell r="P93">
            <v>100</v>
          </cell>
          <cell r="Q93">
            <v>80</v>
          </cell>
          <cell r="R93">
            <v>20</v>
          </cell>
          <cell r="S93">
            <v>30</v>
          </cell>
          <cell r="T93" t="str">
            <v>ГКО-3</v>
          </cell>
        </row>
        <row r="94">
          <cell r="A94" t="str">
            <v>KZ46L2810995</v>
          </cell>
          <cell r="B94" t="str">
            <v>22/n</v>
          </cell>
          <cell r="C94">
            <v>35082</v>
          </cell>
          <cell r="D94">
            <v>35096</v>
          </cell>
          <cell r="E94">
            <v>14</v>
          </cell>
          <cell r="F94">
            <v>98.64</v>
          </cell>
          <cell r="G94">
            <v>98.61</v>
          </cell>
          <cell r="H94">
            <v>38.18</v>
          </cell>
          <cell r="I94">
            <v>1100000000</v>
          </cell>
          <cell r="J94">
            <v>15713476</v>
          </cell>
          <cell r="K94">
            <v>1549758175.5</v>
          </cell>
          <cell r="L94">
            <v>11151970</v>
          </cell>
          <cell r="M94">
            <v>1000000118.84</v>
          </cell>
          <cell r="N94">
            <v>140.9</v>
          </cell>
          <cell r="O94">
            <v>8</v>
          </cell>
          <cell r="P94">
            <v>100</v>
          </cell>
          <cell r="Q94">
            <v>114.19</v>
          </cell>
          <cell r="R94">
            <v>140.80000000000001</v>
          </cell>
          <cell r="S94">
            <v>50</v>
          </cell>
          <cell r="T94" t="str">
            <v>Ноты-14</v>
          </cell>
        </row>
        <row r="95">
          <cell r="A95" t="str">
            <v>KZ43L2907996</v>
          </cell>
          <cell r="B95" t="str">
            <v>9/6</v>
          </cell>
          <cell r="C95">
            <v>35086</v>
          </cell>
          <cell r="D95">
            <v>35271</v>
          </cell>
          <cell r="E95">
            <v>185</v>
          </cell>
          <cell r="F95">
            <v>78.459999999999994</v>
          </cell>
          <cell r="G95">
            <v>75.5</v>
          </cell>
          <cell r="H95">
            <v>54.91</v>
          </cell>
          <cell r="I95">
            <v>180000000</v>
          </cell>
          <cell r="J95">
            <v>1472970</v>
          </cell>
          <cell r="K95">
            <v>115575019.59999999</v>
          </cell>
          <cell r="L95">
            <v>1472970</v>
          </cell>
          <cell r="M95">
            <v>115575019.59999999</v>
          </cell>
          <cell r="N95">
            <v>64.2</v>
          </cell>
          <cell r="O95">
            <v>4</v>
          </cell>
          <cell r="P95">
            <v>100</v>
          </cell>
          <cell r="Q95">
            <v>100</v>
          </cell>
          <cell r="R95">
            <v>20</v>
          </cell>
          <cell r="S95">
            <v>30</v>
          </cell>
          <cell r="T95" t="str">
            <v>ГКО-6</v>
          </cell>
        </row>
        <row r="96">
          <cell r="A96" t="str">
            <v>KZ8LK2005991</v>
          </cell>
          <cell r="B96" t="str">
            <v>69/3</v>
          </cell>
          <cell r="C96">
            <v>35087</v>
          </cell>
          <cell r="D96">
            <v>35180</v>
          </cell>
          <cell r="E96">
            <v>93</v>
          </cell>
          <cell r="F96">
            <v>89.26</v>
          </cell>
          <cell r="G96">
            <v>89.16</v>
          </cell>
          <cell r="H96">
            <v>47.6</v>
          </cell>
          <cell r="I96">
            <v>300000000</v>
          </cell>
          <cell r="J96">
            <v>5918101</v>
          </cell>
          <cell r="K96">
            <v>527769541.27999997</v>
          </cell>
          <cell r="L96">
            <v>3550111</v>
          </cell>
          <cell r="M96">
            <v>316894177.19</v>
          </cell>
          <cell r="N96">
            <v>175.9</v>
          </cell>
          <cell r="O96">
            <v>17</v>
          </cell>
          <cell r="P96">
            <v>100</v>
          </cell>
          <cell r="Q96">
            <v>80</v>
          </cell>
          <cell r="R96">
            <v>20</v>
          </cell>
          <cell r="S96">
            <v>30</v>
          </cell>
          <cell r="T96" t="str">
            <v>ГКО-3</v>
          </cell>
        </row>
        <row r="97">
          <cell r="A97" t="str">
            <v>KZ8SK2805999</v>
          </cell>
          <cell r="B97" t="str">
            <v>23/n</v>
          </cell>
          <cell r="C97">
            <v>35089</v>
          </cell>
          <cell r="D97">
            <v>35103</v>
          </cell>
          <cell r="E97">
            <v>14</v>
          </cell>
          <cell r="F97">
            <v>98.64</v>
          </cell>
          <cell r="G97">
            <v>98.61</v>
          </cell>
          <cell r="H97">
            <v>38.18</v>
          </cell>
          <cell r="I97">
            <v>1000000000</v>
          </cell>
          <cell r="J97">
            <v>12745659</v>
          </cell>
          <cell r="K97">
            <v>1257176640.5699999</v>
          </cell>
          <cell r="L97">
            <v>10137733</v>
          </cell>
          <cell r="M97">
            <v>1000000108.45</v>
          </cell>
          <cell r="N97">
            <v>125.7</v>
          </cell>
          <cell r="O97">
            <v>7</v>
          </cell>
          <cell r="P97">
            <v>100</v>
          </cell>
          <cell r="S97">
            <v>60</v>
          </cell>
          <cell r="T97" t="str">
            <v>Ноты-14</v>
          </cell>
        </row>
        <row r="98">
          <cell r="A98" t="str">
            <v>KZ8EK1405999</v>
          </cell>
          <cell r="B98" t="str">
            <v>70/3</v>
          </cell>
          <cell r="C98">
            <v>35094</v>
          </cell>
          <cell r="D98">
            <v>35187</v>
          </cell>
          <cell r="E98">
            <v>93</v>
          </cell>
          <cell r="F98">
            <v>89.38</v>
          </cell>
          <cell r="G98">
            <v>89.35</v>
          </cell>
          <cell r="H98">
            <v>47.01</v>
          </cell>
          <cell r="I98">
            <v>390000000</v>
          </cell>
          <cell r="J98">
            <v>12175756</v>
          </cell>
          <cell r="K98">
            <v>1087205572.3199999</v>
          </cell>
          <cell r="L98">
            <v>4363428</v>
          </cell>
          <cell r="M98">
            <v>389999887.33999997</v>
          </cell>
          <cell r="N98">
            <v>278.8</v>
          </cell>
          <cell r="O98">
            <v>18</v>
          </cell>
          <cell r="P98">
            <v>100</v>
          </cell>
          <cell r="Q98">
            <v>70</v>
          </cell>
          <cell r="R98">
            <v>20</v>
          </cell>
          <cell r="S98">
            <v>30</v>
          </cell>
          <cell r="T98" t="str">
            <v>ГКО-3</v>
          </cell>
        </row>
        <row r="99">
          <cell r="A99" t="str">
            <v>KZ46L0411994</v>
          </cell>
          <cell r="B99" t="str">
            <v>24/n</v>
          </cell>
          <cell r="C99">
            <v>35096</v>
          </cell>
          <cell r="D99">
            <v>35110</v>
          </cell>
          <cell r="E99">
            <v>14</v>
          </cell>
          <cell r="F99">
            <v>98.65</v>
          </cell>
          <cell r="G99">
            <v>98.61</v>
          </cell>
          <cell r="H99">
            <v>37.9</v>
          </cell>
          <cell r="I99">
            <v>1000000000</v>
          </cell>
          <cell r="J99">
            <v>13627922</v>
          </cell>
          <cell r="K99">
            <v>1344197069.26</v>
          </cell>
          <cell r="L99">
            <v>10137333</v>
          </cell>
          <cell r="M99">
            <v>1000000087.97</v>
          </cell>
          <cell r="N99">
            <v>134.4</v>
          </cell>
          <cell r="O99">
            <v>9</v>
          </cell>
          <cell r="P99">
            <v>100</v>
          </cell>
          <cell r="Q99">
            <v>115.5</v>
          </cell>
          <cell r="R99">
            <v>140.4</v>
          </cell>
          <cell r="S99">
            <v>50</v>
          </cell>
          <cell r="T99" t="str">
            <v>Ноты-14</v>
          </cell>
        </row>
        <row r="100">
          <cell r="A100" t="str">
            <v>KZ43L0508994</v>
          </cell>
          <cell r="B100" t="str">
            <v>71/3</v>
          </cell>
          <cell r="C100">
            <v>35101</v>
          </cell>
          <cell r="D100">
            <v>35195</v>
          </cell>
          <cell r="E100">
            <v>94</v>
          </cell>
          <cell r="F100">
            <v>89.48</v>
          </cell>
          <cell r="G100">
            <v>89.4</v>
          </cell>
          <cell r="H100">
            <v>46</v>
          </cell>
          <cell r="I100">
            <v>390000000</v>
          </cell>
          <cell r="J100">
            <v>9937738</v>
          </cell>
          <cell r="K100">
            <v>888051972.26999998</v>
          </cell>
          <cell r="L100">
            <v>4358638</v>
          </cell>
          <cell r="M100">
            <v>389999818.60000002</v>
          </cell>
          <cell r="N100">
            <v>227.7</v>
          </cell>
          <cell r="O100">
            <v>18</v>
          </cell>
          <cell r="P100">
            <v>100</v>
          </cell>
          <cell r="Q100">
            <v>70</v>
          </cell>
          <cell r="R100">
            <v>20</v>
          </cell>
          <cell r="S100">
            <v>30</v>
          </cell>
          <cell r="T100" t="str">
            <v>ГКО-3</v>
          </cell>
        </row>
        <row r="101">
          <cell r="A101" t="str">
            <v>KZ8SK0406998</v>
          </cell>
          <cell r="B101" t="str">
            <v>25/n</v>
          </cell>
          <cell r="C101">
            <v>35103</v>
          </cell>
          <cell r="D101">
            <v>35117</v>
          </cell>
          <cell r="E101">
            <v>14</v>
          </cell>
          <cell r="F101">
            <v>98.63</v>
          </cell>
          <cell r="G101">
            <v>98.38</v>
          </cell>
          <cell r="H101">
            <v>38.47</v>
          </cell>
          <cell r="I101">
            <v>1000000000</v>
          </cell>
          <cell r="J101">
            <v>13416671</v>
          </cell>
          <cell r="K101">
            <v>1323123332.5599999</v>
          </cell>
          <cell r="L101">
            <v>13046671</v>
          </cell>
          <cell r="M101">
            <v>1286732132.5599999</v>
          </cell>
          <cell r="N101">
            <v>132.30000000000001</v>
          </cell>
          <cell r="O101">
            <v>8</v>
          </cell>
          <cell r="P101">
            <v>100</v>
          </cell>
          <cell r="S101">
            <v>60</v>
          </cell>
          <cell r="T101" t="str">
            <v>Ноты-14</v>
          </cell>
        </row>
        <row r="102">
          <cell r="A102" t="str">
            <v>KZ8EK2105994</v>
          </cell>
          <cell r="B102" t="str">
            <v>72/3</v>
          </cell>
          <cell r="C102">
            <v>35108</v>
          </cell>
          <cell r="D102">
            <v>35201</v>
          </cell>
          <cell r="E102">
            <v>93</v>
          </cell>
          <cell r="F102">
            <v>89.52</v>
          </cell>
          <cell r="G102">
            <v>89.47</v>
          </cell>
          <cell r="H102">
            <v>46.31</v>
          </cell>
          <cell r="I102">
            <v>400000000</v>
          </cell>
          <cell r="J102">
            <v>9996572</v>
          </cell>
          <cell r="K102">
            <v>893175524.39999998</v>
          </cell>
          <cell r="L102">
            <v>4468295</v>
          </cell>
          <cell r="M102">
            <v>400000073.97000003</v>
          </cell>
          <cell r="N102">
            <v>223.3</v>
          </cell>
          <cell r="O102">
            <v>17</v>
          </cell>
          <cell r="P102">
            <v>100</v>
          </cell>
          <cell r="Q102">
            <v>70</v>
          </cell>
          <cell r="R102">
            <v>20</v>
          </cell>
          <cell r="S102">
            <v>30</v>
          </cell>
          <cell r="T102" t="str">
            <v>ГКО-3</v>
          </cell>
        </row>
        <row r="103">
          <cell r="A103" t="str">
            <v>KZ46L1111999</v>
          </cell>
          <cell r="B103" t="str">
            <v>26/n</v>
          </cell>
          <cell r="C103">
            <v>35110</v>
          </cell>
          <cell r="D103">
            <v>35124</v>
          </cell>
          <cell r="E103">
            <v>14</v>
          </cell>
          <cell r="F103">
            <v>98.63</v>
          </cell>
          <cell r="G103">
            <v>98.51</v>
          </cell>
          <cell r="H103">
            <v>38.47</v>
          </cell>
          <cell r="I103">
            <v>1000000000</v>
          </cell>
          <cell r="J103">
            <v>15309468</v>
          </cell>
          <cell r="K103">
            <v>1509472347.75</v>
          </cell>
          <cell r="L103">
            <v>13185034</v>
          </cell>
          <cell r="M103">
            <v>1300394456.1099999</v>
          </cell>
          <cell r="N103">
            <v>150.9</v>
          </cell>
          <cell r="O103">
            <v>8</v>
          </cell>
          <cell r="P103">
            <v>100</v>
          </cell>
          <cell r="Q103">
            <v>116.75</v>
          </cell>
          <cell r="R103">
            <v>140.19999999999999</v>
          </cell>
          <cell r="S103">
            <v>50</v>
          </cell>
          <cell r="T103" t="str">
            <v>Ноты-14</v>
          </cell>
        </row>
        <row r="104">
          <cell r="A104" t="str">
            <v>KZ43L1208990</v>
          </cell>
          <cell r="B104" t="str">
            <v>10/6</v>
          </cell>
          <cell r="C104">
            <v>35114</v>
          </cell>
          <cell r="D104">
            <v>35299</v>
          </cell>
          <cell r="E104">
            <v>185</v>
          </cell>
          <cell r="F104">
            <v>77.22</v>
          </cell>
          <cell r="G104">
            <v>75.58</v>
          </cell>
          <cell r="H104">
            <v>59</v>
          </cell>
          <cell r="I104">
            <v>180000000</v>
          </cell>
          <cell r="J104">
            <v>3502670</v>
          </cell>
          <cell r="K104">
            <v>268340285.5</v>
          </cell>
          <cell r="L104">
            <v>2331027</v>
          </cell>
          <cell r="M104">
            <v>179999983.06</v>
          </cell>
          <cell r="N104">
            <v>149.1</v>
          </cell>
          <cell r="O104">
            <v>9</v>
          </cell>
          <cell r="P104">
            <v>100</v>
          </cell>
          <cell r="Q104">
            <v>100</v>
          </cell>
          <cell r="R104">
            <v>20</v>
          </cell>
          <cell r="S104">
            <v>30</v>
          </cell>
          <cell r="T104" t="str">
            <v>ГКО-6</v>
          </cell>
        </row>
        <row r="105">
          <cell r="A105" t="str">
            <v>KZ8EK2705991</v>
          </cell>
          <cell r="B105" t="str">
            <v>73/3</v>
          </cell>
          <cell r="C105">
            <v>35115</v>
          </cell>
          <cell r="D105">
            <v>35208</v>
          </cell>
          <cell r="E105">
            <v>93</v>
          </cell>
          <cell r="F105">
            <v>89.59</v>
          </cell>
          <cell r="G105">
            <v>89.58</v>
          </cell>
          <cell r="H105">
            <v>45.97</v>
          </cell>
          <cell r="I105">
            <v>380000000</v>
          </cell>
          <cell r="J105">
            <v>11619192</v>
          </cell>
          <cell r="K105">
            <v>1040446973.21</v>
          </cell>
          <cell r="L105">
            <v>3683306</v>
          </cell>
          <cell r="M105">
            <v>329999777.67000002</v>
          </cell>
          <cell r="N105">
            <v>273.8</v>
          </cell>
          <cell r="O105">
            <v>17</v>
          </cell>
          <cell r="P105">
            <v>100</v>
          </cell>
          <cell r="Q105">
            <v>70</v>
          </cell>
          <cell r="R105">
            <v>20</v>
          </cell>
          <cell r="S105">
            <v>30</v>
          </cell>
          <cell r="T105" t="str">
            <v>ГКО-3</v>
          </cell>
        </row>
        <row r="106">
          <cell r="A106" t="str">
            <v>KZ8LK0406993</v>
          </cell>
          <cell r="B106" t="str">
            <v>27/n</v>
          </cell>
          <cell r="C106">
            <v>35117</v>
          </cell>
          <cell r="D106">
            <v>35131</v>
          </cell>
          <cell r="E106">
            <v>14</v>
          </cell>
          <cell r="F106">
            <v>98.61</v>
          </cell>
          <cell r="G106">
            <v>98.56</v>
          </cell>
          <cell r="H106">
            <v>39.03</v>
          </cell>
          <cell r="I106">
            <v>1300000000</v>
          </cell>
          <cell r="J106">
            <v>15634897</v>
          </cell>
          <cell r="K106">
            <v>1541436761.1099999</v>
          </cell>
          <cell r="L106">
            <v>13182814</v>
          </cell>
          <cell r="M106">
            <v>1300000096.8900001</v>
          </cell>
          <cell r="N106">
            <v>118.6</v>
          </cell>
          <cell r="O106">
            <v>9</v>
          </cell>
          <cell r="P106">
            <v>100</v>
          </cell>
          <cell r="S106">
            <v>60</v>
          </cell>
          <cell r="T106" t="str">
            <v>Ноты-14</v>
          </cell>
        </row>
        <row r="107">
          <cell r="A107" t="str">
            <v>KZ87K2105996</v>
          </cell>
          <cell r="B107" t="str">
            <v>74/3</v>
          </cell>
          <cell r="C107">
            <v>35122</v>
          </cell>
          <cell r="D107">
            <v>35215</v>
          </cell>
          <cell r="E107">
            <v>93</v>
          </cell>
          <cell r="F107">
            <v>89.77</v>
          </cell>
          <cell r="G107">
            <v>89.71</v>
          </cell>
          <cell r="H107">
            <v>45.08</v>
          </cell>
          <cell r="I107">
            <v>400000000</v>
          </cell>
          <cell r="J107">
            <v>12028631</v>
          </cell>
          <cell r="K107">
            <v>1078715598.22</v>
          </cell>
          <cell r="L107">
            <v>4455893</v>
          </cell>
          <cell r="M107">
            <v>400000011.37</v>
          </cell>
          <cell r="N107">
            <v>269.7</v>
          </cell>
          <cell r="O107">
            <v>17</v>
          </cell>
          <cell r="P107">
            <v>100</v>
          </cell>
          <cell r="Q107">
            <v>70</v>
          </cell>
          <cell r="R107">
            <v>20</v>
          </cell>
          <cell r="S107">
            <v>30</v>
          </cell>
          <cell r="T107" t="str">
            <v>ГКО-3</v>
          </cell>
        </row>
        <row r="108">
          <cell r="A108" t="str">
            <v>KZ46L1811994</v>
          </cell>
          <cell r="B108" t="str">
            <v>28/n</v>
          </cell>
          <cell r="C108">
            <v>35123</v>
          </cell>
          <cell r="D108">
            <v>35137</v>
          </cell>
          <cell r="E108">
            <v>14</v>
          </cell>
          <cell r="F108">
            <v>98.63</v>
          </cell>
          <cell r="G108">
            <v>98.59</v>
          </cell>
          <cell r="H108">
            <v>38.47</v>
          </cell>
          <cell r="I108">
            <v>1300000000</v>
          </cell>
          <cell r="J108">
            <v>14933287</v>
          </cell>
          <cell r="K108">
            <v>1472796564.55</v>
          </cell>
          <cell r="L108">
            <v>13180151</v>
          </cell>
          <cell r="M108">
            <v>1300000056.3099999</v>
          </cell>
          <cell r="N108">
            <v>113.3</v>
          </cell>
          <cell r="O108">
            <v>8</v>
          </cell>
          <cell r="P108">
            <v>100</v>
          </cell>
          <cell r="Q108">
            <v>118.1</v>
          </cell>
          <cell r="S108">
            <v>50</v>
          </cell>
          <cell r="T108" t="str">
            <v>Ноты-14</v>
          </cell>
        </row>
        <row r="109">
          <cell r="A109" t="str">
            <v>KZ43L1908995</v>
          </cell>
          <cell r="B109" t="str">
            <v>75/3</v>
          </cell>
          <cell r="C109">
            <v>35129</v>
          </cell>
          <cell r="D109">
            <v>35222</v>
          </cell>
          <cell r="E109">
            <v>93</v>
          </cell>
          <cell r="F109">
            <v>89.9</v>
          </cell>
          <cell r="G109">
            <v>89.89</v>
          </cell>
          <cell r="H109">
            <v>44.44</v>
          </cell>
          <cell r="I109">
            <v>400000000</v>
          </cell>
          <cell r="J109">
            <v>12864465</v>
          </cell>
          <cell r="K109">
            <v>1155805526.04</v>
          </cell>
          <cell r="L109">
            <v>4449232</v>
          </cell>
          <cell r="M109">
            <v>399999899.98000002</v>
          </cell>
          <cell r="N109">
            <v>289</v>
          </cell>
          <cell r="O109">
            <v>17</v>
          </cell>
          <cell r="P109">
            <v>100</v>
          </cell>
          <cell r="Q109">
            <v>70</v>
          </cell>
          <cell r="R109">
            <v>20</v>
          </cell>
          <cell r="S109">
            <v>30</v>
          </cell>
          <cell r="T109" t="str">
            <v>ГКО-3</v>
          </cell>
        </row>
        <row r="110">
          <cell r="A110" t="str">
            <v>KZ8LK1006990</v>
          </cell>
          <cell r="B110" t="str">
            <v>29/n</v>
          </cell>
          <cell r="C110">
            <v>35130</v>
          </cell>
          <cell r="D110">
            <v>35144</v>
          </cell>
          <cell r="E110">
            <v>14</v>
          </cell>
          <cell r="F110">
            <v>98.65</v>
          </cell>
          <cell r="G110">
            <v>98.62</v>
          </cell>
          <cell r="H110">
            <v>37.9</v>
          </cell>
          <cell r="I110">
            <v>1300000000</v>
          </cell>
          <cell r="J110">
            <v>16720444</v>
          </cell>
          <cell r="K110">
            <v>1649283252.98</v>
          </cell>
          <cell r="L110">
            <v>13178485</v>
          </cell>
          <cell r="M110">
            <v>1300000098.9400001</v>
          </cell>
          <cell r="N110">
            <v>126.9</v>
          </cell>
          <cell r="O110">
            <v>11</v>
          </cell>
          <cell r="P110">
            <v>100</v>
          </cell>
          <cell r="S110">
            <v>60</v>
          </cell>
          <cell r="T110" t="str">
            <v>Ноты-14</v>
          </cell>
        </row>
        <row r="111">
          <cell r="A111" t="str">
            <v>KZ87K2805991</v>
          </cell>
          <cell r="B111" t="str">
            <v>76/3</v>
          </cell>
          <cell r="C111">
            <v>35136</v>
          </cell>
          <cell r="D111">
            <v>35229</v>
          </cell>
          <cell r="E111">
            <v>93</v>
          </cell>
          <cell r="F111">
            <v>90.05</v>
          </cell>
          <cell r="G111">
            <v>90</v>
          </cell>
          <cell r="H111">
            <v>43.71</v>
          </cell>
          <cell r="I111">
            <v>430000000</v>
          </cell>
          <cell r="J111">
            <v>10531316</v>
          </cell>
          <cell r="K111">
            <v>947791746.71000004</v>
          </cell>
          <cell r="L111">
            <v>4775026</v>
          </cell>
          <cell r="M111">
            <v>429999851.51999998</v>
          </cell>
          <cell r="N111">
            <v>220.4</v>
          </cell>
          <cell r="O111">
            <v>16</v>
          </cell>
          <cell r="P111">
            <v>100</v>
          </cell>
          <cell r="Q111">
            <v>70</v>
          </cell>
          <cell r="R111">
            <v>20</v>
          </cell>
          <cell r="S111">
            <v>30</v>
          </cell>
          <cell r="T111" t="str">
            <v>ГКО-3</v>
          </cell>
        </row>
        <row r="112">
          <cell r="A112" t="str">
            <v>KZ8EK0406998</v>
          </cell>
          <cell r="B112" t="str">
            <v>30/n</v>
          </cell>
          <cell r="C112">
            <v>35138</v>
          </cell>
          <cell r="D112">
            <v>35156</v>
          </cell>
          <cell r="E112">
            <v>18</v>
          </cell>
          <cell r="F112">
            <v>98.32</v>
          </cell>
          <cell r="G112">
            <v>98.24</v>
          </cell>
          <cell r="H112">
            <v>36.18</v>
          </cell>
          <cell r="I112">
            <v>1400000000</v>
          </cell>
          <cell r="J112">
            <v>19531115</v>
          </cell>
          <cell r="K112">
            <v>1919829990.9200001</v>
          </cell>
          <cell r="L112">
            <v>16273796</v>
          </cell>
          <cell r="M112">
            <v>1600000127.1600001</v>
          </cell>
          <cell r="N112">
            <v>137.1</v>
          </cell>
          <cell r="O112">
            <v>9</v>
          </cell>
          <cell r="P112">
            <v>100</v>
          </cell>
          <cell r="S112">
            <v>60</v>
          </cell>
          <cell r="T112" t="str">
            <v>Ноты-14</v>
          </cell>
        </row>
        <row r="113">
          <cell r="A113" t="str">
            <v>KZ46L2511999</v>
          </cell>
          <cell r="B113" t="str">
            <v>11/6</v>
          </cell>
          <cell r="C113">
            <v>35142</v>
          </cell>
          <cell r="D113">
            <v>35328</v>
          </cell>
          <cell r="E113">
            <v>186</v>
          </cell>
          <cell r="F113">
            <v>79.400000000000006</v>
          </cell>
          <cell r="G113">
            <v>79.25</v>
          </cell>
          <cell r="H113">
            <v>51.61</v>
          </cell>
          <cell r="I113">
            <v>180000000</v>
          </cell>
          <cell r="J113">
            <v>7918120</v>
          </cell>
          <cell r="K113">
            <v>615832576.76999998</v>
          </cell>
          <cell r="L113">
            <v>2267005</v>
          </cell>
          <cell r="M113">
            <v>179999992.55000001</v>
          </cell>
          <cell r="N113">
            <v>342.1</v>
          </cell>
          <cell r="O113">
            <v>14</v>
          </cell>
          <cell r="P113">
            <v>100</v>
          </cell>
          <cell r="Q113">
            <v>80</v>
          </cell>
          <cell r="R113">
            <v>20</v>
          </cell>
          <cell r="S113">
            <v>30</v>
          </cell>
          <cell r="T113" t="str">
            <v>ГКО-6</v>
          </cell>
        </row>
        <row r="114">
          <cell r="A114" t="str">
            <v>KZ43L2608990</v>
          </cell>
          <cell r="B114" t="str">
            <v>77/3</v>
          </cell>
          <cell r="C114">
            <v>35143</v>
          </cell>
          <cell r="D114">
            <v>35236</v>
          </cell>
          <cell r="E114">
            <v>93</v>
          </cell>
          <cell r="F114">
            <v>90.67</v>
          </cell>
          <cell r="G114">
            <v>90.42</v>
          </cell>
          <cell r="H114">
            <v>40.71</v>
          </cell>
          <cell r="I114">
            <v>350000000</v>
          </cell>
          <cell r="J114">
            <v>10572953</v>
          </cell>
          <cell r="K114">
            <v>955680418.75999999</v>
          </cell>
          <cell r="L114">
            <v>4088956</v>
          </cell>
          <cell r="M114">
            <v>370691258.01999998</v>
          </cell>
          <cell r="N114">
            <v>273.10000000000002</v>
          </cell>
          <cell r="O114">
            <v>14</v>
          </cell>
          <cell r="P114">
            <v>100</v>
          </cell>
          <cell r="Q114">
            <v>70</v>
          </cell>
          <cell r="R114">
            <v>20</v>
          </cell>
          <cell r="S114">
            <v>30</v>
          </cell>
          <cell r="T114" t="str">
            <v>ГКО-3</v>
          </cell>
        </row>
        <row r="115">
          <cell r="A115" t="str">
            <v>KZ87K0306992</v>
          </cell>
          <cell r="B115" t="str">
            <v>31/n</v>
          </cell>
          <cell r="C115">
            <v>35144</v>
          </cell>
          <cell r="D115">
            <v>35158</v>
          </cell>
          <cell r="E115">
            <v>14</v>
          </cell>
          <cell r="F115">
            <v>98.7</v>
          </cell>
          <cell r="G115">
            <v>98.66</v>
          </cell>
          <cell r="H115">
            <v>36.47</v>
          </cell>
          <cell r="I115">
            <v>1400000000</v>
          </cell>
          <cell r="J115">
            <v>18004256</v>
          </cell>
          <cell r="K115">
            <v>1776820526.3499999</v>
          </cell>
          <cell r="L115">
            <v>15062840</v>
          </cell>
          <cell r="M115">
            <v>1486670400.5999999</v>
          </cell>
          <cell r="N115">
            <v>126.9</v>
          </cell>
          <cell r="O115">
            <v>10</v>
          </cell>
          <cell r="P115">
            <v>100</v>
          </cell>
          <cell r="S115">
            <v>60</v>
          </cell>
          <cell r="T115" t="str">
            <v>Ноты-14</v>
          </cell>
        </row>
        <row r="116">
          <cell r="A116" t="str">
            <v>KZ8EK1106993</v>
          </cell>
          <cell r="B116" t="str">
            <v>78/3</v>
          </cell>
          <cell r="C116">
            <v>35150</v>
          </cell>
          <cell r="D116">
            <v>35243</v>
          </cell>
          <cell r="E116">
            <v>93</v>
          </cell>
          <cell r="F116">
            <v>90.84</v>
          </cell>
          <cell r="G116">
            <v>90.76</v>
          </cell>
          <cell r="H116">
            <v>39.89</v>
          </cell>
          <cell r="I116">
            <v>430000000</v>
          </cell>
          <cell r="J116">
            <v>11984308</v>
          </cell>
          <cell r="K116">
            <v>1087310761.8299999</v>
          </cell>
          <cell r="L116">
            <v>4733504</v>
          </cell>
          <cell r="M116">
            <v>429999988.60000002</v>
          </cell>
          <cell r="N116">
            <v>252.9</v>
          </cell>
          <cell r="O116">
            <v>16</v>
          </cell>
          <cell r="P116">
            <v>100</v>
          </cell>
          <cell r="Q116">
            <v>70</v>
          </cell>
          <cell r="R116">
            <v>20</v>
          </cell>
          <cell r="S116">
            <v>30</v>
          </cell>
          <cell r="T116" t="str">
            <v>ГКО-3</v>
          </cell>
        </row>
        <row r="117">
          <cell r="A117" t="str">
            <v>KZ32L3011999</v>
          </cell>
          <cell r="B117" t="str">
            <v>32/n</v>
          </cell>
          <cell r="C117">
            <v>35152</v>
          </cell>
          <cell r="D117">
            <v>35166</v>
          </cell>
          <cell r="E117">
            <v>14</v>
          </cell>
          <cell r="F117">
            <v>98.71</v>
          </cell>
          <cell r="G117">
            <v>98.67</v>
          </cell>
          <cell r="H117">
            <v>36.19</v>
          </cell>
          <cell r="I117">
            <v>1900000000</v>
          </cell>
          <cell r="J117">
            <v>23425718</v>
          </cell>
          <cell r="K117">
            <v>2312125504.3699999</v>
          </cell>
          <cell r="L117">
            <v>20260502</v>
          </cell>
          <cell r="M117">
            <v>2000000130.8699999</v>
          </cell>
          <cell r="N117">
            <v>121.7</v>
          </cell>
          <cell r="O117">
            <v>9</v>
          </cell>
          <cell r="P117">
            <v>100</v>
          </cell>
          <cell r="S117">
            <v>50</v>
          </cell>
          <cell r="T117" t="str">
            <v>Ноты-14</v>
          </cell>
        </row>
        <row r="118">
          <cell r="A118" t="str">
            <v>KZ43L3008992</v>
          </cell>
          <cell r="B118" t="str">
            <v>12/6</v>
          </cell>
          <cell r="C118">
            <v>35156</v>
          </cell>
          <cell r="D118">
            <v>35341</v>
          </cell>
          <cell r="E118">
            <v>185</v>
          </cell>
          <cell r="F118">
            <v>81.39</v>
          </cell>
          <cell r="G118">
            <v>81.2</v>
          </cell>
          <cell r="H118">
            <v>45.73</v>
          </cell>
          <cell r="I118">
            <v>180000000</v>
          </cell>
          <cell r="J118">
            <v>7259396</v>
          </cell>
          <cell r="K118">
            <v>585363158.26999998</v>
          </cell>
          <cell r="L118">
            <v>2270991</v>
          </cell>
          <cell r="M118">
            <v>184840777.59999999</v>
          </cell>
          <cell r="N118">
            <v>325.2</v>
          </cell>
          <cell r="O118">
            <v>10</v>
          </cell>
          <cell r="P118">
            <v>100</v>
          </cell>
          <cell r="Q118">
            <v>80</v>
          </cell>
          <cell r="R118">
            <v>20</v>
          </cell>
          <cell r="S118">
            <v>30</v>
          </cell>
          <cell r="T118" t="str">
            <v>ГКО-6</v>
          </cell>
        </row>
        <row r="119">
          <cell r="A119" t="str">
            <v>KZ46L0212996</v>
          </cell>
          <cell r="B119" t="str">
            <v>79/3</v>
          </cell>
          <cell r="C119">
            <v>35157</v>
          </cell>
          <cell r="D119">
            <v>35250</v>
          </cell>
          <cell r="E119">
            <v>93</v>
          </cell>
          <cell r="F119">
            <v>91.15</v>
          </cell>
          <cell r="G119">
            <v>91.08</v>
          </cell>
          <cell r="H119">
            <v>38.409999999999997</v>
          </cell>
          <cell r="I119">
            <v>370000000</v>
          </cell>
          <cell r="J119">
            <v>10653641</v>
          </cell>
          <cell r="K119">
            <v>969797216.12</v>
          </cell>
          <cell r="L119">
            <v>4059330</v>
          </cell>
          <cell r="M119">
            <v>370000036.92000002</v>
          </cell>
          <cell r="N119">
            <v>262.10000000000002</v>
          </cell>
          <cell r="O119">
            <v>13</v>
          </cell>
          <cell r="P119">
            <v>100</v>
          </cell>
          <cell r="Q119">
            <v>70</v>
          </cell>
          <cell r="R119">
            <v>20</v>
          </cell>
          <cell r="S119">
            <v>30</v>
          </cell>
          <cell r="T119" t="str">
            <v>ГКО-3</v>
          </cell>
        </row>
        <row r="120">
          <cell r="A120" t="str">
            <v>KZ87K1006997</v>
          </cell>
          <cell r="B120" t="str">
            <v>33/n</v>
          </cell>
          <cell r="C120">
            <v>35159</v>
          </cell>
          <cell r="D120">
            <v>35173</v>
          </cell>
          <cell r="E120">
            <v>14</v>
          </cell>
          <cell r="F120">
            <v>98.78</v>
          </cell>
          <cell r="G120">
            <v>98.73</v>
          </cell>
          <cell r="H120">
            <v>34.200000000000003</v>
          </cell>
          <cell r="I120">
            <v>1000000000</v>
          </cell>
          <cell r="J120">
            <v>16337391</v>
          </cell>
          <cell r="K120">
            <v>1613330405.47</v>
          </cell>
          <cell r="L120">
            <v>10124004</v>
          </cell>
          <cell r="M120">
            <v>1000000080.75</v>
          </cell>
          <cell r="N120">
            <v>161.30000000000001</v>
          </cell>
          <cell r="O120">
            <v>12</v>
          </cell>
          <cell r="P120">
            <v>100</v>
          </cell>
          <cell r="S120">
            <v>60</v>
          </cell>
          <cell r="T120" t="str">
            <v>Ноты-14</v>
          </cell>
        </row>
        <row r="121">
          <cell r="A121" t="str">
            <v>KZ8EK1806998</v>
          </cell>
          <cell r="B121" t="str">
            <v>80/3</v>
          </cell>
          <cell r="C121">
            <v>35164</v>
          </cell>
          <cell r="D121">
            <v>35257</v>
          </cell>
          <cell r="E121">
            <v>93</v>
          </cell>
          <cell r="F121">
            <v>91.48</v>
          </cell>
          <cell r="G121">
            <v>91.4</v>
          </cell>
          <cell r="H121">
            <v>36.840000000000003</v>
          </cell>
          <cell r="I121">
            <v>420000000</v>
          </cell>
          <cell r="J121">
            <v>8397325</v>
          </cell>
          <cell r="K121">
            <v>767342173.83000004</v>
          </cell>
          <cell r="L121">
            <v>4591015</v>
          </cell>
          <cell r="M121">
            <v>419999983.10000002</v>
          </cell>
          <cell r="N121">
            <v>182.7</v>
          </cell>
          <cell r="O121">
            <v>11</v>
          </cell>
          <cell r="P121">
            <v>100</v>
          </cell>
          <cell r="Q121">
            <v>70</v>
          </cell>
          <cell r="R121">
            <v>20</v>
          </cell>
          <cell r="S121">
            <v>30</v>
          </cell>
          <cell r="T121" t="str">
            <v>ГКО-3</v>
          </cell>
        </row>
        <row r="122">
          <cell r="A122" t="str">
            <v>KZ8LK2506998</v>
          </cell>
          <cell r="B122" t="str">
            <v>34/n</v>
          </cell>
          <cell r="C122">
            <v>35166</v>
          </cell>
          <cell r="D122">
            <v>35180</v>
          </cell>
          <cell r="E122">
            <v>14</v>
          </cell>
          <cell r="F122">
            <v>98.84</v>
          </cell>
          <cell r="G122">
            <v>98.8</v>
          </cell>
          <cell r="H122">
            <v>32.5</v>
          </cell>
          <cell r="I122">
            <v>1000000000</v>
          </cell>
          <cell r="J122">
            <v>13368274</v>
          </cell>
          <cell r="K122">
            <v>1320927721.0699999</v>
          </cell>
          <cell r="L122">
            <v>10117307</v>
          </cell>
          <cell r="M122">
            <v>1000000082.52</v>
          </cell>
          <cell r="N122">
            <v>132.1</v>
          </cell>
          <cell r="O122">
            <v>10</v>
          </cell>
          <cell r="P122">
            <v>100</v>
          </cell>
          <cell r="S122">
            <v>60</v>
          </cell>
          <cell r="T122" t="str">
            <v>Ноты-14</v>
          </cell>
        </row>
        <row r="123">
          <cell r="A123" t="str">
            <v>KZ46L0912991</v>
          </cell>
          <cell r="B123" t="str">
            <v>13/6</v>
          </cell>
          <cell r="C123">
            <v>35170</v>
          </cell>
          <cell r="D123">
            <v>35355</v>
          </cell>
          <cell r="E123">
            <v>185</v>
          </cell>
          <cell r="F123">
            <v>82.78</v>
          </cell>
          <cell r="G123">
            <v>82.7</v>
          </cell>
          <cell r="H123">
            <v>41.6</v>
          </cell>
          <cell r="I123">
            <v>180000000</v>
          </cell>
          <cell r="J123">
            <v>6991254</v>
          </cell>
          <cell r="K123">
            <v>576875226.92999995</v>
          </cell>
          <cell r="L123">
            <v>2174446</v>
          </cell>
          <cell r="M123">
            <v>179999983.47999999</v>
          </cell>
          <cell r="N123">
            <v>320.5</v>
          </cell>
          <cell r="O123">
            <v>11</v>
          </cell>
          <cell r="P123">
            <v>100</v>
          </cell>
          <cell r="Q123">
            <v>80</v>
          </cell>
          <cell r="R123">
            <v>20</v>
          </cell>
          <cell r="S123">
            <v>30</v>
          </cell>
          <cell r="T123" t="str">
            <v>ГКО-6</v>
          </cell>
        </row>
        <row r="124">
          <cell r="A124" t="str">
            <v>KZ43L0909994</v>
          </cell>
          <cell r="B124" t="str">
            <v>81/3</v>
          </cell>
          <cell r="C124">
            <v>35171</v>
          </cell>
          <cell r="D124">
            <v>35264</v>
          </cell>
          <cell r="E124">
            <v>93</v>
          </cell>
          <cell r="F124">
            <v>91.98</v>
          </cell>
          <cell r="G124">
            <v>91.85</v>
          </cell>
          <cell r="H124">
            <v>34.49</v>
          </cell>
          <cell r="I124">
            <v>420000000</v>
          </cell>
          <cell r="J124">
            <v>10963733</v>
          </cell>
          <cell r="K124">
            <v>1006700152.76</v>
          </cell>
          <cell r="L124">
            <v>4566318</v>
          </cell>
          <cell r="M124">
            <v>420000155.99000001</v>
          </cell>
          <cell r="N124">
            <v>239.7</v>
          </cell>
          <cell r="O124">
            <v>12</v>
          </cell>
          <cell r="P124">
            <v>100</v>
          </cell>
          <cell r="Q124">
            <v>70</v>
          </cell>
          <cell r="R124">
            <v>20</v>
          </cell>
          <cell r="S124">
            <v>30</v>
          </cell>
          <cell r="T124" t="str">
            <v>ГКО-3</v>
          </cell>
        </row>
        <row r="125">
          <cell r="A125" t="str">
            <v>KZ87K1706992</v>
          </cell>
          <cell r="B125" t="str">
            <v>35/n</v>
          </cell>
          <cell r="C125">
            <v>35173</v>
          </cell>
          <cell r="D125">
            <v>35187</v>
          </cell>
          <cell r="E125">
            <v>14</v>
          </cell>
          <cell r="F125">
            <v>98.94</v>
          </cell>
          <cell r="G125">
            <v>98.9</v>
          </cell>
          <cell r="H125">
            <v>29.67</v>
          </cell>
          <cell r="I125">
            <v>800000000</v>
          </cell>
          <cell r="J125">
            <v>11775448</v>
          </cell>
          <cell r="K125">
            <v>1164797669.1300001</v>
          </cell>
          <cell r="L125">
            <v>8086003</v>
          </cell>
          <cell r="M125">
            <v>800000055.64999998</v>
          </cell>
          <cell r="N125">
            <v>145.6</v>
          </cell>
          <cell r="O125">
            <v>9</v>
          </cell>
          <cell r="P125">
            <v>100</v>
          </cell>
          <cell r="S125">
            <v>60</v>
          </cell>
          <cell r="T125" t="str">
            <v>Ноты-14</v>
          </cell>
        </row>
        <row r="126">
          <cell r="A126" t="str">
            <v>KZ8EK2506993</v>
          </cell>
          <cell r="B126" t="str">
            <v>82/3</v>
          </cell>
          <cell r="C126">
            <v>35178</v>
          </cell>
          <cell r="D126">
            <v>35271</v>
          </cell>
          <cell r="E126">
            <v>93</v>
          </cell>
          <cell r="F126">
            <v>92.53</v>
          </cell>
          <cell r="G126">
            <v>92.35</v>
          </cell>
          <cell r="H126">
            <v>31.94</v>
          </cell>
          <cell r="I126">
            <v>420000000</v>
          </cell>
          <cell r="J126">
            <v>12006778</v>
          </cell>
          <cell r="K126">
            <v>1106454687.8</v>
          </cell>
          <cell r="L126">
            <v>4539110</v>
          </cell>
          <cell r="M126">
            <v>420000095.30000001</v>
          </cell>
          <cell r="N126">
            <v>263.39999999999998</v>
          </cell>
          <cell r="O126">
            <v>14</v>
          </cell>
          <cell r="P126">
            <v>100</v>
          </cell>
          <cell r="Q126">
            <v>70</v>
          </cell>
          <cell r="R126">
            <v>20</v>
          </cell>
          <cell r="S126">
            <v>30</v>
          </cell>
          <cell r="T126" t="str">
            <v>ГКО-3</v>
          </cell>
        </row>
        <row r="127">
          <cell r="A127" t="str">
            <v>KZ46L1612996</v>
          </cell>
          <cell r="B127" t="str">
            <v>36/n</v>
          </cell>
          <cell r="C127">
            <v>35180</v>
          </cell>
          <cell r="D127">
            <v>35192</v>
          </cell>
          <cell r="E127">
            <v>12</v>
          </cell>
          <cell r="F127">
            <v>99.15</v>
          </cell>
          <cell r="G127">
            <v>99.11</v>
          </cell>
          <cell r="H127">
            <v>28.06</v>
          </cell>
          <cell r="I127">
            <v>1000000000</v>
          </cell>
          <cell r="J127">
            <v>14408889</v>
          </cell>
          <cell r="K127">
            <v>1428047072.8399999</v>
          </cell>
          <cell r="L127">
            <v>10085692</v>
          </cell>
          <cell r="M127">
            <v>1000000058.7</v>
          </cell>
          <cell r="N127">
            <v>142.80000000000001</v>
          </cell>
          <cell r="O127">
            <v>9</v>
          </cell>
          <cell r="P127">
            <v>100</v>
          </cell>
          <cell r="S127">
            <v>50</v>
          </cell>
          <cell r="T127" t="str">
            <v>Ноты-07</v>
          </cell>
        </row>
        <row r="128">
          <cell r="A128" t="str">
            <v>KZ43L1609999</v>
          </cell>
          <cell r="B128" t="str">
            <v>14/6</v>
          </cell>
          <cell r="C128">
            <v>35184</v>
          </cell>
          <cell r="D128">
            <v>35369</v>
          </cell>
          <cell r="E128">
            <v>185</v>
          </cell>
          <cell r="F128">
            <v>84.4</v>
          </cell>
          <cell r="G128">
            <v>84.2</v>
          </cell>
          <cell r="H128">
            <v>36.97</v>
          </cell>
          <cell r="I128">
            <v>200000000</v>
          </cell>
          <cell r="J128">
            <v>9410080</v>
          </cell>
          <cell r="K128">
            <v>785854306.19000006</v>
          </cell>
          <cell r="L128">
            <v>2369694</v>
          </cell>
          <cell r="M128">
            <v>200000041.5</v>
          </cell>
          <cell r="N128">
            <v>392.9</v>
          </cell>
          <cell r="O128">
            <v>13</v>
          </cell>
          <cell r="P128">
            <v>100</v>
          </cell>
          <cell r="Q128">
            <v>80</v>
          </cell>
          <cell r="R128">
            <v>10</v>
          </cell>
          <cell r="S128">
            <v>30</v>
          </cell>
          <cell r="T128" t="str">
            <v>ГКО-6</v>
          </cell>
        </row>
        <row r="129">
          <cell r="A129" t="str">
            <v>KZ87K2406998</v>
          </cell>
          <cell r="B129" t="str">
            <v>83/3</v>
          </cell>
          <cell r="C129">
            <v>35185</v>
          </cell>
          <cell r="D129">
            <v>35278</v>
          </cell>
          <cell r="E129">
            <v>93</v>
          </cell>
          <cell r="F129">
            <v>92.98</v>
          </cell>
          <cell r="G129">
            <v>92.85</v>
          </cell>
          <cell r="H129">
            <v>29.87</v>
          </cell>
          <cell r="I129">
            <v>420000000</v>
          </cell>
          <cell r="J129">
            <v>7723304</v>
          </cell>
          <cell r="K129">
            <v>716708148.79999995</v>
          </cell>
          <cell r="L129">
            <v>4515578</v>
          </cell>
          <cell r="M129">
            <v>419876010.72000003</v>
          </cell>
          <cell r="N129">
            <v>170.6</v>
          </cell>
          <cell r="O129">
            <v>11</v>
          </cell>
          <cell r="P129">
            <v>100</v>
          </cell>
          <cell r="Q129">
            <v>70</v>
          </cell>
          <cell r="R129">
            <v>10</v>
          </cell>
          <cell r="S129">
            <v>30</v>
          </cell>
          <cell r="T129" t="str">
            <v>ГКО-3</v>
          </cell>
        </row>
        <row r="130">
          <cell r="A130" t="str">
            <v>KZ8EK0207990</v>
          </cell>
          <cell r="B130" t="str">
            <v>37/n</v>
          </cell>
          <cell r="C130">
            <v>35187</v>
          </cell>
          <cell r="D130">
            <v>35201</v>
          </cell>
          <cell r="E130">
            <v>14</v>
          </cell>
          <cell r="F130">
            <v>99.09</v>
          </cell>
          <cell r="G130">
            <v>99.01</v>
          </cell>
          <cell r="H130">
            <v>25.43</v>
          </cell>
          <cell r="I130">
            <v>700000000</v>
          </cell>
          <cell r="J130">
            <v>10475607</v>
          </cell>
          <cell r="K130">
            <v>1037641982.65</v>
          </cell>
          <cell r="L130">
            <v>7064265</v>
          </cell>
          <cell r="M130">
            <v>700000052.83000004</v>
          </cell>
          <cell r="N130">
            <v>148.19999999999999</v>
          </cell>
          <cell r="O130">
            <v>6</v>
          </cell>
          <cell r="P130">
            <v>100</v>
          </cell>
          <cell r="S130">
            <v>60</v>
          </cell>
          <cell r="T130" t="str">
            <v>Ноты-14</v>
          </cell>
        </row>
        <row r="131">
          <cell r="A131" t="str">
            <v>KZ46L2312992</v>
          </cell>
          <cell r="B131" t="str">
            <v>84/3</v>
          </cell>
          <cell r="C131">
            <v>35191</v>
          </cell>
          <cell r="D131">
            <v>35284</v>
          </cell>
          <cell r="E131">
            <v>93</v>
          </cell>
          <cell r="F131">
            <v>93.22</v>
          </cell>
          <cell r="G131">
            <v>93.03</v>
          </cell>
          <cell r="H131">
            <v>28.77</v>
          </cell>
          <cell r="I131">
            <v>420000000</v>
          </cell>
          <cell r="J131">
            <v>6332397</v>
          </cell>
          <cell r="K131">
            <v>589650028.95000005</v>
          </cell>
          <cell r="L131">
            <v>4505467</v>
          </cell>
          <cell r="M131">
            <v>419999964.88999999</v>
          </cell>
          <cell r="N131">
            <v>140.4</v>
          </cell>
          <cell r="O131">
            <v>8</v>
          </cell>
          <cell r="P131">
            <v>100</v>
          </cell>
          <cell r="Q131">
            <v>70</v>
          </cell>
          <cell r="R131">
            <v>10</v>
          </cell>
          <cell r="S131">
            <v>30</v>
          </cell>
          <cell r="T131" t="str">
            <v>ГКО-3</v>
          </cell>
        </row>
        <row r="132">
          <cell r="A132" t="str">
            <v>KZ43L2309995</v>
          </cell>
          <cell r="B132" t="str">
            <v>38/n</v>
          </cell>
          <cell r="C132">
            <v>35193</v>
          </cell>
          <cell r="D132">
            <v>35207</v>
          </cell>
          <cell r="E132">
            <v>14</v>
          </cell>
          <cell r="F132">
            <v>99.11</v>
          </cell>
          <cell r="G132">
            <v>99.05</v>
          </cell>
          <cell r="H132">
            <v>24.87</v>
          </cell>
          <cell r="I132">
            <v>800000000</v>
          </cell>
          <cell r="J132">
            <v>9044577</v>
          </cell>
          <cell r="K132">
            <v>896317063.74000001</v>
          </cell>
          <cell r="L132">
            <v>8072099</v>
          </cell>
          <cell r="M132">
            <v>800000117.84000003</v>
          </cell>
          <cell r="N132">
            <v>112</v>
          </cell>
          <cell r="O132">
            <v>4</v>
          </cell>
          <cell r="P132">
            <v>100</v>
          </cell>
          <cell r="Q132">
            <v>131</v>
          </cell>
          <cell r="R132">
            <v>135.5</v>
          </cell>
          <cell r="S132">
            <v>50</v>
          </cell>
          <cell r="T132" t="str">
            <v>Ноты-14</v>
          </cell>
        </row>
        <row r="133">
          <cell r="A133" t="str">
            <v>KZ87K0107994</v>
          </cell>
          <cell r="B133" t="str">
            <v>15/6</v>
          </cell>
          <cell r="C133">
            <v>35198</v>
          </cell>
          <cell r="D133">
            <v>35383</v>
          </cell>
          <cell r="E133">
            <v>185</v>
          </cell>
          <cell r="F133">
            <v>85.22</v>
          </cell>
          <cell r="G133">
            <v>84.7</v>
          </cell>
          <cell r="H133">
            <v>34.69</v>
          </cell>
          <cell r="I133">
            <v>200000000</v>
          </cell>
          <cell r="J133">
            <v>6470774</v>
          </cell>
          <cell r="K133">
            <v>549222150.76999998</v>
          </cell>
          <cell r="L133">
            <v>2995840</v>
          </cell>
          <cell r="M133">
            <v>255298631.28999999</v>
          </cell>
          <cell r="N133">
            <v>274.60000000000002</v>
          </cell>
          <cell r="O133">
            <v>9</v>
          </cell>
          <cell r="P133">
            <v>100</v>
          </cell>
          <cell r="Q133">
            <v>70</v>
          </cell>
          <cell r="R133">
            <v>10</v>
          </cell>
          <cell r="S133">
            <v>30</v>
          </cell>
          <cell r="T133" t="str">
            <v>ГКО-6</v>
          </cell>
        </row>
        <row r="134">
          <cell r="A134" t="str">
            <v>KZ8EK0907995</v>
          </cell>
          <cell r="B134" t="str">
            <v>85/3</v>
          </cell>
          <cell r="C134">
            <v>35199</v>
          </cell>
          <cell r="D134">
            <v>35292</v>
          </cell>
          <cell r="E134">
            <v>93</v>
          </cell>
          <cell r="F134">
            <v>93.32</v>
          </cell>
          <cell r="G134">
            <v>92.95</v>
          </cell>
          <cell r="H134">
            <v>28.32</v>
          </cell>
          <cell r="I134">
            <v>420000000</v>
          </cell>
          <cell r="J134">
            <v>5452990</v>
          </cell>
          <cell r="K134">
            <v>508834892.30000001</v>
          </cell>
          <cell r="L134">
            <v>4499554</v>
          </cell>
          <cell r="M134">
            <v>420000092.20999998</v>
          </cell>
          <cell r="N134">
            <v>121.2</v>
          </cell>
          <cell r="O134">
            <v>10</v>
          </cell>
          <cell r="P134">
            <v>100</v>
          </cell>
          <cell r="Q134">
            <v>50</v>
          </cell>
          <cell r="R134">
            <v>10</v>
          </cell>
          <cell r="S134">
            <v>30</v>
          </cell>
          <cell r="T134" t="str">
            <v>ГКО-3</v>
          </cell>
        </row>
        <row r="135">
          <cell r="A135" t="str">
            <v>KZ8LK1607995</v>
          </cell>
          <cell r="B135" t="str">
            <v>39/n</v>
          </cell>
          <cell r="C135">
            <v>35201</v>
          </cell>
          <cell r="D135">
            <v>35215</v>
          </cell>
          <cell r="E135">
            <v>14</v>
          </cell>
          <cell r="F135">
            <v>99.13</v>
          </cell>
          <cell r="G135">
            <v>99.1</v>
          </cell>
          <cell r="H135">
            <v>24.3</v>
          </cell>
          <cell r="I135">
            <v>500000000</v>
          </cell>
          <cell r="J135">
            <v>9309557</v>
          </cell>
          <cell r="K135">
            <v>922573538.10000002</v>
          </cell>
          <cell r="L135">
            <v>5044007</v>
          </cell>
          <cell r="M135">
            <v>500000133.10000002</v>
          </cell>
          <cell r="N135">
            <v>184.5</v>
          </cell>
          <cell r="O135">
            <v>7</v>
          </cell>
          <cell r="P135">
            <v>100</v>
          </cell>
          <cell r="Q135">
            <v>131</v>
          </cell>
          <cell r="R135">
            <v>132.30000000000001</v>
          </cell>
          <cell r="S135">
            <v>60</v>
          </cell>
          <cell r="T135" t="str">
            <v>Ноты-14</v>
          </cell>
        </row>
        <row r="136">
          <cell r="A136" t="str">
            <v>KZ43L3009990</v>
          </cell>
          <cell r="B136" t="str">
            <v>86/3</v>
          </cell>
          <cell r="C136">
            <v>35206</v>
          </cell>
          <cell r="D136">
            <v>35299</v>
          </cell>
          <cell r="E136">
            <v>93</v>
          </cell>
          <cell r="F136">
            <v>93.25</v>
          </cell>
          <cell r="G136">
            <v>92.35</v>
          </cell>
          <cell r="H136">
            <v>28.64</v>
          </cell>
          <cell r="I136">
            <v>420000000</v>
          </cell>
          <cell r="J136">
            <v>5428499</v>
          </cell>
          <cell r="K136">
            <v>506101371.87</v>
          </cell>
          <cell r="L136">
            <v>4613975</v>
          </cell>
          <cell r="M136">
            <v>430283071.63</v>
          </cell>
          <cell r="N136">
            <v>120.5</v>
          </cell>
          <cell r="O136">
            <v>10</v>
          </cell>
          <cell r="P136">
            <v>100</v>
          </cell>
          <cell r="Q136">
            <v>50</v>
          </cell>
          <cell r="R136">
            <v>10</v>
          </cell>
          <cell r="S136">
            <v>30</v>
          </cell>
          <cell r="T136" t="str">
            <v>ГКО-3</v>
          </cell>
        </row>
        <row r="137">
          <cell r="A137" t="str">
            <v>KZ31L3009995</v>
          </cell>
          <cell r="B137" t="str">
            <v>40/n</v>
          </cell>
          <cell r="C137">
            <v>35208</v>
          </cell>
          <cell r="D137">
            <v>35222</v>
          </cell>
          <cell r="E137">
            <v>14</v>
          </cell>
          <cell r="F137">
            <v>99.13</v>
          </cell>
          <cell r="G137">
            <v>99.05</v>
          </cell>
          <cell r="H137">
            <v>24.3</v>
          </cell>
          <cell r="I137">
            <v>340000000</v>
          </cell>
          <cell r="J137">
            <v>3425400</v>
          </cell>
          <cell r="K137">
            <v>339555624</v>
          </cell>
          <cell r="L137">
            <v>3425400</v>
          </cell>
          <cell r="M137">
            <v>339555624</v>
          </cell>
          <cell r="N137">
            <v>99.9</v>
          </cell>
          <cell r="O137">
            <v>4</v>
          </cell>
          <cell r="P137">
            <v>100</v>
          </cell>
          <cell r="S137">
            <v>50</v>
          </cell>
          <cell r="T137" t="str">
            <v>Ноты-14</v>
          </cell>
        </row>
        <row r="138">
          <cell r="A138" t="str">
            <v>KZ87K0807999</v>
          </cell>
          <cell r="B138" t="str">
            <v>16/6</v>
          </cell>
          <cell r="C138">
            <v>35212</v>
          </cell>
          <cell r="D138">
            <v>35397</v>
          </cell>
          <cell r="E138">
            <v>185</v>
          </cell>
          <cell r="F138">
            <v>85.05</v>
          </cell>
          <cell r="G138">
            <v>84.71</v>
          </cell>
          <cell r="H138">
            <v>35.159999999999997</v>
          </cell>
          <cell r="I138">
            <v>250000000</v>
          </cell>
          <cell r="J138">
            <v>7807956</v>
          </cell>
          <cell r="K138">
            <v>660105817.97000003</v>
          </cell>
          <cell r="L138">
            <v>3754264</v>
          </cell>
          <cell r="M138">
            <v>319303996.30000001</v>
          </cell>
          <cell r="N138">
            <v>264</v>
          </cell>
          <cell r="O138">
            <v>12</v>
          </cell>
          <cell r="P138">
            <v>100</v>
          </cell>
          <cell r="Q138">
            <v>70</v>
          </cell>
          <cell r="R138">
            <v>10</v>
          </cell>
          <cell r="S138">
            <v>30</v>
          </cell>
          <cell r="T138" t="str">
            <v>ГКО-6</v>
          </cell>
        </row>
        <row r="139">
          <cell r="A139" t="str">
            <v>KZ8EK1607990</v>
          </cell>
          <cell r="B139" t="str">
            <v>87/3</v>
          </cell>
          <cell r="C139">
            <v>35213</v>
          </cell>
          <cell r="D139">
            <v>35306</v>
          </cell>
          <cell r="E139">
            <v>93</v>
          </cell>
          <cell r="F139">
            <v>93.08</v>
          </cell>
          <cell r="G139">
            <v>92.8</v>
          </cell>
          <cell r="H139">
            <v>29.41</v>
          </cell>
          <cell r="I139">
            <v>450000000</v>
          </cell>
          <cell r="J139">
            <v>7482427</v>
          </cell>
          <cell r="K139">
            <v>694566775.19000006</v>
          </cell>
          <cell r="L139">
            <v>4834599</v>
          </cell>
          <cell r="M139">
            <v>450000076.81</v>
          </cell>
          <cell r="N139">
            <v>154.30000000000001</v>
          </cell>
          <cell r="O139">
            <v>13</v>
          </cell>
          <cell r="P139">
            <v>100</v>
          </cell>
          <cell r="Q139">
            <v>50</v>
          </cell>
          <cell r="R139">
            <v>10</v>
          </cell>
          <cell r="S139">
            <v>30</v>
          </cell>
          <cell r="T139" t="str">
            <v>ГКО-3</v>
          </cell>
        </row>
        <row r="140">
          <cell r="A140" t="str">
            <v>KZ8LK2307991</v>
          </cell>
          <cell r="B140" t="str">
            <v>41/n</v>
          </cell>
          <cell r="C140">
            <v>35215</v>
          </cell>
          <cell r="D140">
            <v>35229</v>
          </cell>
          <cell r="E140">
            <v>14</v>
          </cell>
          <cell r="F140">
            <v>99.06</v>
          </cell>
          <cell r="G140">
            <v>98.72</v>
          </cell>
          <cell r="H140">
            <v>26.28</v>
          </cell>
          <cell r="I140">
            <v>500000000</v>
          </cell>
          <cell r="J140">
            <v>5111913</v>
          </cell>
          <cell r="K140">
            <v>506383488.25</v>
          </cell>
          <cell r="L140">
            <v>5047251</v>
          </cell>
          <cell r="M140">
            <v>500000055.61000001</v>
          </cell>
          <cell r="N140">
            <v>101.3</v>
          </cell>
          <cell r="O140">
            <v>6</v>
          </cell>
          <cell r="P140">
            <v>100</v>
          </cell>
          <cell r="Q140">
            <v>132</v>
          </cell>
          <cell r="R140">
            <v>132.30000000000001</v>
          </cell>
          <cell r="S140">
            <v>60</v>
          </cell>
          <cell r="T140" t="str">
            <v>Ноты-14</v>
          </cell>
        </row>
        <row r="141">
          <cell r="A141" t="str">
            <v>KZ46L0601A07</v>
          </cell>
          <cell r="B141" t="str">
            <v>88/3</v>
          </cell>
          <cell r="C141">
            <v>35220</v>
          </cell>
          <cell r="D141">
            <v>35313</v>
          </cell>
          <cell r="E141">
            <v>93</v>
          </cell>
          <cell r="F141">
            <v>93.08</v>
          </cell>
          <cell r="G141">
            <v>92.9</v>
          </cell>
          <cell r="H141">
            <v>29.41</v>
          </cell>
          <cell r="I141">
            <v>450000000</v>
          </cell>
          <cell r="J141">
            <v>8659959</v>
          </cell>
          <cell r="K141">
            <v>804003728.5</v>
          </cell>
          <cell r="L141">
            <v>4834644</v>
          </cell>
          <cell r="M141">
            <v>450000119.94999999</v>
          </cell>
          <cell r="N141">
            <v>178.7</v>
          </cell>
          <cell r="O141">
            <v>15</v>
          </cell>
          <cell r="P141">
            <v>100</v>
          </cell>
          <cell r="Q141">
            <v>80</v>
          </cell>
          <cell r="R141">
            <v>10</v>
          </cell>
          <cell r="S141">
            <v>30</v>
          </cell>
          <cell r="T141" t="str">
            <v>ГКО-3</v>
          </cell>
        </row>
        <row r="142">
          <cell r="A142" t="str">
            <v>KZ43L0710996</v>
          </cell>
          <cell r="B142" t="str">
            <v>17/6</v>
          </cell>
          <cell r="C142">
            <v>35226</v>
          </cell>
          <cell r="D142">
            <v>35411</v>
          </cell>
          <cell r="E142">
            <v>185</v>
          </cell>
          <cell r="F142">
            <v>84.98</v>
          </cell>
          <cell r="G142">
            <v>84.81</v>
          </cell>
          <cell r="H142">
            <v>35.35</v>
          </cell>
          <cell r="I142">
            <v>300000000</v>
          </cell>
          <cell r="J142">
            <v>8156816</v>
          </cell>
          <cell r="K142">
            <v>689704325.46000004</v>
          </cell>
          <cell r="L142">
            <v>3739955</v>
          </cell>
          <cell r="M142">
            <v>317817160.18000001</v>
          </cell>
          <cell r="N142">
            <v>229.9</v>
          </cell>
          <cell r="O142">
            <v>13</v>
          </cell>
          <cell r="P142">
            <v>100</v>
          </cell>
          <cell r="Q142">
            <v>80</v>
          </cell>
          <cell r="R142">
            <v>10</v>
          </cell>
          <cell r="S142">
            <v>30</v>
          </cell>
          <cell r="T142" t="str">
            <v>ГКО-6</v>
          </cell>
        </row>
        <row r="143">
          <cell r="A143" t="str">
            <v>KZ71B0707A00</v>
          </cell>
          <cell r="B143" t="str">
            <v>89/3</v>
          </cell>
          <cell r="C143">
            <v>35227</v>
          </cell>
          <cell r="D143">
            <v>35320</v>
          </cell>
          <cell r="E143">
            <v>93</v>
          </cell>
          <cell r="F143">
            <v>93.08</v>
          </cell>
          <cell r="G143">
            <v>92.96</v>
          </cell>
          <cell r="H143">
            <v>29.41</v>
          </cell>
          <cell r="I143">
            <v>470000000</v>
          </cell>
          <cell r="J143">
            <v>9314121</v>
          </cell>
          <cell r="K143">
            <v>865527263.74000001</v>
          </cell>
          <cell r="L143">
            <v>5476211</v>
          </cell>
          <cell r="M143">
            <v>509742264.83999997</v>
          </cell>
          <cell r="N143">
            <v>184.2</v>
          </cell>
          <cell r="O143">
            <v>14</v>
          </cell>
          <cell r="P143">
            <v>100</v>
          </cell>
          <cell r="Q143">
            <v>80</v>
          </cell>
          <cell r="R143">
            <v>10</v>
          </cell>
          <cell r="S143">
            <v>30</v>
          </cell>
          <cell r="T143" t="str">
            <v>ГКО-3</v>
          </cell>
        </row>
        <row r="144">
          <cell r="A144" t="str">
            <v>KZ87K1607992</v>
          </cell>
          <cell r="B144" t="str">
            <v>90/3</v>
          </cell>
          <cell r="C144">
            <v>35234</v>
          </cell>
          <cell r="D144">
            <v>35327</v>
          </cell>
          <cell r="E144">
            <v>93</v>
          </cell>
          <cell r="F144">
            <v>93.12</v>
          </cell>
          <cell r="G144">
            <v>93.05</v>
          </cell>
          <cell r="H144">
            <v>29.23</v>
          </cell>
          <cell r="I144">
            <v>550000000</v>
          </cell>
          <cell r="J144">
            <v>13047022</v>
          </cell>
          <cell r="K144">
            <v>1213355226.55</v>
          </cell>
          <cell r="L144">
            <v>6480113</v>
          </cell>
          <cell r="M144">
            <v>603417389.57000005</v>
          </cell>
          <cell r="N144">
            <v>220.6</v>
          </cell>
          <cell r="O144">
            <v>13</v>
          </cell>
          <cell r="P144">
            <v>100</v>
          </cell>
          <cell r="Q144">
            <v>80</v>
          </cell>
          <cell r="R144">
            <v>10</v>
          </cell>
          <cell r="S144">
            <v>30</v>
          </cell>
          <cell r="T144" t="str">
            <v>ГКО-3</v>
          </cell>
        </row>
        <row r="145">
          <cell r="A145" t="str">
            <v>KZ8EK2307996</v>
          </cell>
          <cell r="B145" t="str">
            <v>18/6</v>
          </cell>
          <cell r="C145">
            <v>35240</v>
          </cell>
          <cell r="D145">
            <v>35425</v>
          </cell>
          <cell r="E145">
            <v>185</v>
          </cell>
          <cell r="F145">
            <v>84.71</v>
          </cell>
          <cell r="G145">
            <v>82.7</v>
          </cell>
          <cell r="H145">
            <v>36.1</v>
          </cell>
          <cell r="I145">
            <v>500000000</v>
          </cell>
          <cell r="J145">
            <v>5902656</v>
          </cell>
          <cell r="K145">
            <v>500000030.98000002</v>
          </cell>
          <cell r="L145">
            <v>5902656</v>
          </cell>
          <cell r="M145">
            <v>500000030.98000002</v>
          </cell>
          <cell r="N145">
            <v>100</v>
          </cell>
          <cell r="O145">
            <v>11</v>
          </cell>
          <cell r="P145">
            <v>100</v>
          </cell>
          <cell r="Q145">
            <v>80</v>
          </cell>
          <cell r="R145">
            <v>10</v>
          </cell>
          <cell r="S145">
            <v>30</v>
          </cell>
          <cell r="T145" t="str">
            <v>ГКО-6</v>
          </cell>
        </row>
        <row r="146">
          <cell r="A146" t="str">
            <v>KZ46L1301A08</v>
          </cell>
          <cell r="B146" t="str">
            <v>91/3</v>
          </cell>
          <cell r="C146">
            <v>35241</v>
          </cell>
          <cell r="D146">
            <v>35334</v>
          </cell>
          <cell r="E146">
            <v>93</v>
          </cell>
          <cell r="F146">
            <v>92.81</v>
          </cell>
          <cell r="G146">
            <v>91.5</v>
          </cell>
          <cell r="H146">
            <v>30.65</v>
          </cell>
          <cell r="I146">
            <v>550000000</v>
          </cell>
          <cell r="J146">
            <v>5934615</v>
          </cell>
          <cell r="K146">
            <v>550784619.84000003</v>
          </cell>
          <cell r="L146">
            <v>5934615</v>
          </cell>
          <cell r="M146">
            <v>550784619.84000003</v>
          </cell>
          <cell r="N146">
            <v>100.1</v>
          </cell>
          <cell r="O146">
            <v>9</v>
          </cell>
          <cell r="P146">
            <v>100</v>
          </cell>
          <cell r="Q146">
            <v>70</v>
          </cell>
          <cell r="R146">
            <v>10</v>
          </cell>
          <cell r="S146">
            <v>30</v>
          </cell>
          <cell r="T146" t="str">
            <v>ГКО-3</v>
          </cell>
        </row>
        <row r="147">
          <cell r="A147" t="str">
            <v>KZ43L1410992</v>
          </cell>
          <cell r="B147" t="str">
            <v>92/3</v>
          </cell>
          <cell r="C147">
            <v>35248</v>
          </cell>
          <cell r="D147">
            <v>35341</v>
          </cell>
          <cell r="E147">
            <v>93</v>
          </cell>
          <cell r="F147">
            <v>92.45</v>
          </cell>
          <cell r="G147">
            <v>91.8</v>
          </cell>
          <cell r="H147">
            <v>32.31</v>
          </cell>
          <cell r="I147">
            <v>550000000</v>
          </cell>
          <cell r="J147">
            <v>7066291</v>
          </cell>
          <cell r="K147">
            <v>652010952.13</v>
          </cell>
          <cell r="L147">
            <v>5949285</v>
          </cell>
          <cell r="M147">
            <v>549999937.92999995</v>
          </cell>
          <cell r="N147">
            <v>118.5</v>
          </cell>
          <cell r="O147">
            <v>11</v>
          </cell>
          <cell r="P147">
            <v>100</v>
          </cell>
          <cell r="Q147">
            <v>80</v>
          </cell>
          <cell r="R147">
            <v>10</v>
          </cell>
          <cell r="S147">
            <v>30</v>
          </cell>
          <cell r="T147" t="str">
            <v>ГКО-3</v>
          </cell>
        </row>
        <row r="148">
          <cell r="A148" t="str">
            <v>KZ87K2207990</v>
          </cell>
          <cell r="B148" t="str">
            <v>19/6</v>
          </cell>
          <cell r="C148">
            <v>35254</v>
          </cell>
          <cell r="D148">
            <v>35438</v>
          </cell>
          <cell r="E148">
            <v>184</v>
          </cell>
          <cell r="F148">
            <v>83.84</v>
          </cell>
          <cell r="G148">
            <v>83.35</v>
          </cell>
          <cell r="H148">
            <v>38.76</v>
          </cell>
          <cell r="I148">
            <v>450000000</v>
          </cell>
          <cell r="J148">
            <v>8536096</v>
          </cell>
          <cell r="K148">
            <v>708324941.05999994</v>
          </cell>
          <cell r="L148">
            <v>5367361</v>
          </cell>
          <cell r="M148">
            <v>450000036.66000003</v>
          </cell>
          <cell r="N148">
            <v>157.4</v>
          </cell>
          <cell r="O148">
            <v>9</v>
          </cell>
          <cell r="P148">
            <v>100</v>
          </cell>
          <cell r="Q148">
            <v>70</v>
          </cell>
          <cell r="R148">
            <v>10</v>
          </cell>
          <cell r="S148">
            <v>30</v>
          </cell>
          <cell r="T148" t="str">
            <v>ГКО-6</v>
          </cell>
        </row>
        <row r="149">
          <cell r="A149" t="str">
            <v>KZ87K2307998</v>
          </cell>
          <cell r="B149" t="str">
            <v>93/3</v>
          </cell>
          <cell r="C149">
            <v>35255</v>
          </cell>
          <cell r="D149">
            <v>35348</v>
          </cell>
          <cell r="E149">
            <v>93</v>
          </cell>
          <cell r="F149">
            <v>92.37</v>
          </cell>
          <cell r="G149">
            <v>92.25</v>
          </cell>
          <cell r="H149">
            <v>32.68</v>
          </cell>
          <cell r="I149">
            <v>350000000</v>
          </cell>
          <cell r="J149">
            <v>6197238</v>
          </cell>
          <cell r="K149">
            <v>570923550.76999998</v>
          </cell>
          <cell r="L149">
            <v>3523364</v>
          </cell>
          <cell r="M149">
            <v>325464356.04000002</v>
          </cell>
          <cell r="N149">
            <v>163.1</v>
          </cell>
          <cell r="O149">
            <v>15</v>
          </cell>
          <cell r="P149">
            <v>100</v>
          </cell>
          <cell r="Q149">
            <v>70</v>
          </cell>
          <cell r="R149">
            <v>10</v>
          </cell>
          <cell r="S149">
            <v>30</v>
          </cell>
          <cell r="T149" t="str">
            <v>ГКО-3</v>
          </cell>
        </row>
        <row r="150">
          <cell r="A150" t="str">
            <v>KZ8EK3007991</v>
          </cell>
          <cell r="B150" t="str">
            <v>94/3</v>
          </cell>
          <cell r="C150">
            <v>35262</v>
          </cell>
          <cell r="D150">
            <v>35355</v>
          </cell>
          <cell r="E150">
            <v>93</v>
          </cell>
          <cell r="F150">
            <v>92.48</v>
          </cell>
          <cell r="G150">
            <v>92.38</v>
          </cell>
          <cell r="H150">
            <v>32.17</v>
          </cell>
          <cell r="I150">
            <v>400000000</v>
          </cell>
          <cell r="J150">
            <v>8813699</v>
          </cell>
          <cell r="K150">
            <v>812288970.91999996</v>
          </cell>
          <cell r="L150">
            <v>4325337</v>
          </cell>
          <cell r="M150">
            <v>399999997.19</v>
          </cell>
          <cell r="N150">
            <v>203.1</v>
          </cell>
          <cell r="O150">
            <v>13</v>
          </cell>
          <cell r="P150">
            <v>100</v>
          </cell>
          <cell r="Q150">
            <v>70</v>
          </cell>
          <cell r="R150">
            <v>10</v>
          </cell>
          <cell r="S150">
            <v>30</v>
          </cell>
          <cell r="T150" t="str">
            <v>ГКО-3</v>
          </cell>
        </row>
        <row r="151">
          <cell r="A151" t="str">
            <v>KZ46L2001A09</v>
          </cell>
          <cell r="B151" t="str">
            <v>20/6</v>
          </cell>
          <cell r="C151">
            <v>35268</v>
          </cell>
          <cell r="D151">
            <v>35452</v>
          </cell>
          <cell r="E151">
            <v>184</v>
          </cell>
          <cell r="F151">
            <v>83.89</v>
          </cell>
          <cell r="G151">
            <v>83.58</v>
          </cell>
          <cell r="H151">
            <v>38.619999999999997</v>
          </cell>
          <cell r="I151">
            <v>400000000</v>
          </cell>
          <cell r="J151">
            <v>8115717</v>
          </cell>
          <cell r="K151">
            <v>675062927.66999996</v>
          </cell>
          <cell r="L151">
            <v>4768273</v>
          </cell>
          <cell r="M151">
            <v>400000045.82999998</v>
          </cell>
          <cell r="N151">
            <v>168.8</v>
          </cell>
          <cell r="O151">
            <v>9</v>
          </cell>
          <cell r="P151">
            <v>100</v>
          </cell>
          <cell r="Q151">
            <v>70</v>
          </cell>
          <cell r="R151">
            <v>10</v>
          </cell>
          <cell r="S151">
            <v>30</v>
          </cell>
          <cell r="T151" t="str">
            <v>ГКО-6</v>
          </cell>
        </row>
        <row r="152">
          <cell r="A152" t="str">
            <v>KZ43L2110997</v>
          </cell>
          <cell r="B152" t="str">
            <v>95/3</v>
          </cell>
          <cell r="C152">
            <v>35269</v>
          </cell>
          <cell r="D152">
            <v>35362</v>
          </cell>
          <cell r="E152">
            <v>93</v>
          </cell>
          <cell r="F152">
            <v>92.64</v>
          </cell>
          <cell r="G152">
            <v>92.56</v>
          </cell>
          <cell r="H152">
            <v>31.43</v>
          </cell>
          <cell r="I152">
            <v>300000000</v>
          </cell>
          <cell r="J152">
            <v>13086424</v>
          </cell>
          <cell r="K152">
            <v>1205832835.9000001</v>
          </cell>
          <cell r="L152">
            <v>3238415</v>
          </cell>
          <cell r="M152">
            <v>299999963.26999998</v>
          </cell>
          <cell r="N152">
            <v>401.9</v>
          </cell>
          <cell r="O152">
            <v>16</v>
          </cell>
          <cell r="P152">
            <v>100</v>
          </cell>
          <cell r="Q152">
            <v>60</v>
          </cell>
          <cell r="R152">
            <v>10</v>
          </cell>
          <cell r="S152">
            <v>30</v>
          </cell>
          <cell r="T152" t="str">
            <v>ГКО-3</v>
          </cell>
        </row>
        <row r="153">
          <cell r="A153" t="str">
            <v>KZ87K2907995</v>
          </cell>
          <cell r="B153" t="str">
            <v>1/12</v>
          </cell>
          <cell r="C153">
            <v>35275</v>
          </cell>
          <cell r="D153">
            <v>35641</v>
          </cell>
          <cell r="E153">
            <v>366</v>
          </cell>
          <cell r="F153">
            <v>70.989999999999995</v>
          </cell>
          <cell r="G153">
            <v>70.8</v>
          </cell>
          <cell r="H153">
            <v>40.42</v>
          </cell>
          <cell r="I153">
            <v>60000000</v>
          </cell>
          <cell r="J153">
            <v>3090393</v>
          </cell>
          <cell r="K153">
            <v>202253478.16999999</v>
          </cell>
          <cell r="L153">
            <v>845189</v>
          </cell>
          <cell r="M153">
            <v>60000067.109999999</v>
          </cell>
          <cell r="N153">
            <v>337.1</v>
          </cell>
          <cell r="O153">
            <v>10</v>
          </cell>
          <cell r="P153">
            <v>100</v>
          </cell>
          <cell r="Q153">
            <v>80</v>
          </cell>
          <cell r="R153">
            <v>10</v>
          </cell>
          <cell r="S153">
            <v>30</v>
          </cell>
          <cell r="T153" t="str">
            <v>ГКО-12</v>
          </cell>
        </row>
        <row r="154">
          <cell r="A154" t="str">
            <v>KZ8EK0608999</v>
          </cell>
          <cell r="B154" t="str">
            <v>96/3</v>
          </cell>
          <cell r="C154">
            <v>35276</v>
          </cell>
          <cell r="D154">
            <v>35369</v>
          </cell>
          <cell r="E154">
            <v>93</v>
          </cell>
          <cell r="F154">
            <v>92.93</v>
          </cell>
          <cell r="G154">
            <v>92.87</v>
          </cell>
          <cell r="H154">
            <v>30.1</v>
          </cell>
          <cell r="I154">
            <v>400000000</v>
          </cell>
          <cell r="J154">
            <v>14203820</v>
          </cell>
          <cell r="K154">
            <v>1315562597.9000001</v>
          </cell>
          <cell r="L154">
            <v>4304415</v>
          </cell>
          <cell r="M154">
            <v>399999957.38</v>
          </cell>
          <cell r="N154">
            <v>328.9</v>
          </cell>
          <cell r="O154">
            <v>16</v>
          </cell>
          <cell r="P154">
            <v>100</v>
          </cell>
          <cell r="Q154">
            <v>60</v>
          </cell>
          <cell r="R154">
            <v>10</v>
          </cell>
          <cell r="S154">
            <v>30</v>
          </cell>
          <cell r="T154" t="str">
            <v>ГКО-3</v>
          </cell>
        </row>
        <row r="155">
          <cell r="A155" t="str">
            <v>KZ43L2210995</v>
          </cell>
          <cell r="B155" t="str">
            <v>21/6</v>
          </cell>
          <cell r="C155">
            <v>35282</v>
          </cell>
          <cell r="D155">
            <v>35466</v>
          </cell>
          <cell r="E155">
            <v>184</v>
          </cell>
          <cell r="F155">
            <v>83.94</v>
          </cell>
          <cell r="G155">
            <v>83.51</v>
          </cell>
          <cell r="H155">
            <v>38.479999999999997</v>
          </cell>
          <cell r="I155">
            <v>450000000</v>
          </cell>
          <cell r="J155">
            <v>6361128</v>
          </cell>
          <cell r="K155">
            <v>532602089.67000002</v>
          </cell>
          <cell r="L155">
            <v>5361128</v>
          </cell>
          <cell r="M155">
            <v>450000030.20999998</v>
          </cell>
          <cell r="N155">
            <v>118.4</v>
          </cell>
          <cell r="O155">
            <v>12</v>
          </cell>
          <cell r="P155">
            <v>100</v>
          </cell>
          <cell r="Q155">
            <v>70</v>
          </cell>
          <cell r="R155">
            <v>10</v>
          </cell>
          <cell r="S155">
            <v>30</v>
          </cell>
          <cell r="T155" t="str">
            <v>ГКО-6</v>
          </cell>
        </row>
        <row r="156">
          <cell r="A156" t="str">
            <v>KZ43L2710994</v>
          </cell>
          <cell r="B156" t="str">
            <v>97/3</v>
          </cell>
          <cell r="C156">
            <v>35283</v>
          </cell>
          <cell r="D156">
            <v>35376</v>
          </cell>
          <cell r="E156">
            <v>93</v>
          </cell>
          <cell r="F156">
            <v>93.23</v>
          </cell>
          <cell r="G156">
            <v>93.18</v>
          </cell>
          <cell r="H156">
            <v>28.73</v>
          </cell>
          <cell r="I156">
            <v>300000000</v>
          </cell>
          <cell r="J156">
            <v>11233511</v>
          </cell>
          <cell r="K156">
            <v>1042719551.3200001</v>
          </cell>
          <cell r="L156">
            <v>3217768</v>
          </cell>
          <cell r="M156">
            <v>299999984.68000001</v>
          </cell>
          <cell r="N156">
            <v>347.6</v>
          </cell>
          <cell r="O156">
            <v>16</v>
          </cell>
          <cell r="P156">
            <v>100</v>
          </cell>
          <cell r="Q156">
            <v>60</v>
          </cell>
          <cell r="R156">
            <v>10</v>
          </cell>
          <cell r="S156">
            <v>30</v>
          </cell>
          <cell r="T156" t="str">
            <v>ГКО-3</v>
          </cell>
        </row>
        <row r="157">
          <cell r="A157" t="str">
            <v>KZ43L2810992</v>
          </cell>
          <cell r="B157" t="str">
            <v>98/3</v>
          </cell>
          <cell r="C157">
            <v>35290</v>
          </cell>
          <cell r="D157">
            <v>35383</v>
          </cell>
          <cell r="E157">
            <v>93</v>
          </cell>
          <cell r="F157">
            <v>93.46</v>
          </cell>
          <cell r="G157">
            <v>93.3</v>
          </cell>
          <cell r="H157">
            <v>27.68</v>
          </cell>
          <cell r="I157">
            <v>400000000</v>
          </cell>
          <cell r="J157">
            <v>13250964</v>
          </cell>
          <cell r="K157">
            <v>1233195154.1900001</v>
          </cell>
          <cell r="L157">
            <v>4279974</v>
          </cell>
          <cell r="M157">
            <v>400000004.54000002</v>
          </cell>
          <cell r="N157">
            <v>308.3</v>
          </cell>
          <cell r="O157">
            <v>15</v>
          </cell>
          <cell r="P157">
            <v>100</v>
          </cell>
          <cell r="Q157">
            <v>60</v>
          </cell>
          <cell r="R157">
            <v>10</v>
          </cell>
          <cell r="S157">
            <v>30</v>
          </cell>
          <cell r="T157" t="str">
            <v>ГКО-3</v>
          </cell>
        </row>
        <row r="158">
          <cell r="A158" t="str">
            <v>KZ71B2807A05</v>
          </cell>
          <cell r="B158" t="str">
            <v>22/6</v>
          </cell>
          <cell r="C158">
            <v>35296</v>
          </cell>
          <cell r="D158">
            <v>35480</v>
          </cell>
          <cell r="E158">
            <v>184</v>
          </cell>
          <cell r="F158">
            <v>84.13</v>
          </cell>
          <cell r="G158">
            <v>83.92</v>
          </cell>
          <cell r="H158">
            <v>37.94</v>
          </cell>
          <cell r="I158">
            <v>500000000</v>
          </cell>
          <cell r="J158">
            <v>11136304</v>
          </cell>
          <cell r="K158">
            <v>933780884.30999994</v>
          </cell>
          <cell r="L158">
            <v>6144373</v>
          </cell>
          <cell r="M158">
            <v>516903583.06</v>
          </cell>
          <cell r="N158">
            <v>186.8</v>
          </cell>
          <cell r="O158">
            <v>13</v>
          </cell>
          <cell r="P158">
            <v>100</v>
          </cell>
          <cell r="Q158">
            <v>70</v>
          </cell>
          <cell r="R158">
            <v>10</v>
          </cell>
          <cell r="S158">
            <v>30</v>
          </cell>
          <cell r="T158" t="str">
            <v>ГКО-6</v>
          </cell>
        </row>
        <row r="159">
          <cell r="A159" t="str">
            <v>KZ8EK1208997</v>
          </cell>
          <cell r="B159" t="str">
            <v>99/3</v>
          </cell>
          <cell r="C159">
            <v>35297</v>
          </cell>
          <cell r="D159">
            <v>35390</v>
          </cell>
          <cell r="E159">
            <v>93</v>
          </cell>
          <cell r="F159">
            <v>93.69</v>
          </cell>
          <cell r="G159">
            <v>93.59</v>
          </cell>
          <cell r="H159">
            <v>26.64</v>
          </cell>
          <cell r="I159">
            <v>450000000</v>
          </cell>
          <cell r="J159">
            <v>14772607</v>
          </cell>
          <cell r="K159">
            <v>1378255842.5999999</v>
          </cell>
          <cell r="L159">
            <v>6104260</v>
          </cell>
          <cell r="M159">
            <v>571893602.15999997</v>
          </cell>
          <cell r="N159">
            <v>306.3</v>
          </cell>
          <cell r="O159">
            <v>16</v>
          </cell>
          <cell r="P159">
            <v>100</v>
          </cell>
          <cell r="Q159">
            <v>60</v>
          </cell>
          <cell r="R159">
            <v>10</v>
          </cell>
          <cell r="S159">
            <v>30</v>
          </cell>
          <cell r="T159" t="str">
            <v>ГКО-3</v>
          </cell>
        </row>
        <row r="160">
          <cell r="A160" t="str">
            <v>KZ31L2910995</v>
          </cell>
          <cell r="B160" t="str">
            <v>2/12</v>
          </cell>
          <cell r="C160">
            <v>35303</v>
          </cell>
          <cell r="D160">
            <v>35669</v>
          </cell>
          <cell r="E160">
            <v>366</v>
          </cell>
          <cell r="F160">
            <v>71.69</v>
          </cell>
          <cell r="G160">
            <v>71.150000000000006</v>
          </cell>
          <cell r="H160">
            <v>39.06</v>
          </cell>
          <cell r="I160">
            <v>80000000</v>
          </cell>
          <cell r="J160">
            <v>5127166</v>
          </cell>
          <cell r="K160">
            <v>360086105.43000001</v>
          </cell>
          <cell r="L160">
            <v>1117265</v>
          </cell>
          <cell r="M160">
            <v>80098980.75</v>
          </cell>
          <cell r="N160">
            <v>450.1</v>
          </cell>
          <cell r="O160">
            <v>9</v>
          </cell>
          <cell r="P160">
            <v>100</v>
          </cell>
          <cell r="Q160">
            <v>80</v>
          </cell>
          <cell r="R160">
            <v>10</v>
          </cell>
          <cell r="S160">
            <v>30</v>
          </cell>
          <cell r="T160" t="str">
            <v>ГКО-12</v>
          </cell>
        </row>
        <row r="161">
          <cell r="A161" t="str">
            <v>KZ8LK2008995</v>
          </cell>
          <cell r="B161" t="str">
            <v>100/3</v>
          </cell>
          <cell r="C161">
            <v>35304</v>
          </cell>
          <cell r="D161">
            <v>35397</v>
          </cell>
          <cell r="E161">
            <v>93</v>
          </cell>
          <cell r="F161">
            <v>93.8</v>
          </cell>
          <cell r="G161">
            <v>93.71</v>
          </cell>
          <cell r="H161">
            <v>26.15</v>
          </cell>
          <cell r="I161">
            <v>500000000</v>
          </cell>
          <cell r="J161">
            <v>14064972</v>
          </cell>
          <cell r="K161">
            <v>1313621108.27</v>
          </cell>
          <cell r="L161">
            <v>7211026</v>
          </cell>
          <cell r="M161">
            <v>676386080.36000001</v>
          </cell>
          <cell r="N161">
            <v>262.7</v>
          </cell>
          <cell r="O161">
            <v>17</v>
          </cell>
          <cell r="P161">
            <v>100</v>
          </cell>
          <cell r="Q161">
            <v>50</v>
          </cell>
          <cell r="R161">
            <v>20</v>
          </cell>
          <cell r="S161">
            <v>30</v>
          </cell>
          <cell r="T161" t="str">
            <v>ГКО-3</v>
          </cell>
        </row>
        <row r="162">
          <cell r="A162" t="str">
            <v>KZ43L0311998</v>
          </cell>
          <cell r="B162" t="str">
            <v>23/6</v>
          </cell>
          <cell r="C162">
            <v>35310</v>
          </cell>
          <cell r="D162">
            <v>35494</v>
          </cell>
          <cell r="E162">
            <v>184</v>
          </cell>
          <cell r="F162">
            <v>84.21</v>
          </cell>
          <cell r="G162">
            <v>84.03</v>
          </cell>
          <cell r="H162">
            <v>37.71</v>
          </cell>
          <cell r="I162">
            <v>600000000</v>
          </cell>
          <cell r="J162">
            <v>9377513</v>
          </cell>
          <cell r="K162">
            <v>786007713.78999996</v>
          </cell>
          <cell r="L162">
            <v>6531393</v>
          </cell>
          <cell r="M162">
            <v>549999969.75</v>
          </cell>
          <cell r="N162">
            <v>131</v>
          </cell>
          <cell r="O162">
            <v>13</v>
          </cell>
          <cell r="P162">
            <v>100</v>
          </cell>
          <cell r="Q162">
            <v>50</v>
          </cell>
          <cell r="R162">
            <v>20</v>
          </cell>
          <cell r="S162">
            <v>30</v>
          </cell>
          <cell r="T162" t="str">
            <v>ГКО-6</v>
          </cell>
        </row>
        <row r="163">
          <cell r="A163" t="str">
            <v>KZ43L0411996</v>
          </cell>
          <cell r="B163" t="str">
            <v>101/3</v>
          </cell>
          <cell r="C163">
            <v>35311</v>
          </cell>
          <cell r="D163">
            <v>35404</v>
          </cell>
          <cell r="E163">
            <v>93</v>
          </cell>
          <cell r="F163">
            <v>93.81</v>
          </cell>
          <cell r="G163">
            <v>93.68</v>
          </cell>
          <cell r="H163">
            <v>26.1</v>
          </cell>
          <cell r="I163">
            <v>600000000</v>
          </cell>
          <cell r="J163">
            <v>10149476</v>
          </cell>
          <cell r="K163">
            <v>947155719.91999996</v>
          </cell>
          <cell r="L163">
            <v>6396018</v>
          </cell>
          <cell r="M163">
            <v>599999912.38999999</v>
          </cell>
          <cell r="N163">
            <v>157.9</v>
          </cell>
          <cell r="O163">
            <v>13</v>
          </cell>
          <cell r="P163">
            <v>100</v>
          </cell>
          <cell r="Q163">
            <v>50</v>
          </cell>
          <cell r="R163">
            <v>20</v>
          </cell>
          <cell r="S163">
            <v>30</v>
          </cell>
          <cell r="T163" t="str">
            <v>ГКО-3</v>
          </cell>
        </row>
        <row r="164">
          <cell r="A164" t="str">
            <v>KZ8LK2708990</v>
          </cell>
          <cell r="B164" t="str">
            <v>102/3</v>
          </cell>
          <cell r="C164">
            <v>35318</v>
          </cell>
          <cell r="D164">
            <v>35411</v>
          </cell>
          <cell r="E164">
            <v>93</v>
          </cell>
          <cell r="F164">
            <v>93.59</v>
          </cell>
          <cell r="G164">
            <v>92.95</v>
          </cell>
          <cell r="H164">
            <v>27.4</v>
          </cell>
          <cell r="I164">
            <v>550000000</v>
          </cell>
          <cell r="J164">
            <v>6983872</v>
          </cell>
          <cell r="K164">
            <v>651745104.27999997</v>
          </cell>
          <cell r="L164">
            <v>5877625</v>
          </cell>
          <cell r="M164">
            <v>550166804.37</v>
          </cell>
          <cell r="N164">
            <v>118.5</v>
          </cell>
          <cell r="O164">
            <v>12</v>
          </cell>
          <cell r="P164">
            <v>100</v>
          </cell>
          <cell r="Q164">
            <v>50</v>
          </cell>
          <cell r="R164">
            <v>20</v>
          </cell>
          <cell r="S164">
            <v>30</v>
          </cell>
          <cell r="T164" t="str">
            <v>ГКО-3</v>
          </cell>
        </row>
        <row r="165">
          <cell r="A165" t="str">
            <v>KZ8SK0309994</v>
          </cell>
          <cell r="B165" t="str">
            <v>24/6</v>
          </cell>
          <cell r="C165">
            <v>35324</v>
          </cell>
          <cell r="D165">
            <v>35509</v>
          </cell>
          <cell r="E165">
            <v>185</v>
          </cell>
          <cell r="F165">
            <v>84.38</v>
          </cell>
          <cell r="G165">
            <v>84.1</v>
          </cell>
          <cell r="H165">
            <v>37.020000000000003</v>
          </cell>
          <cell r="I165">
            <v>550000000</v>
          </cell>
          <cell r="J165">
            <v>11849715</v>
          </cell>
          <cell r="K165">
            <v>993025889.03999996</v>
          </cell>
          <cell r="L165">
            <v>6518004</v>
          </cell>
          <cell r="M165">
            <v>549999973.50999999</v>
          </cell>
          <cell r="N165">
            <v>180.6</v>
          </cell>
          <cell r="O165">
            <v>13</v>
          </cell>
          <cell r="P165">
            <v>100</v>
          </cell>
          <cell r="Q165">
            <v>50</v>
          </cell>
          <cell r="R165">
            <v>20</v>
          </cell>
          <cell r="S165">
            <v>30</v>
          </cell>
          <cell r="T165" t="str">
            <v>ГКО-6</v>
          </cell>
        </row>
        <row r="166">
          <cell r="A166" t="str">
            <v>KZ43L1011998</v>
          </cell>
          <cell r="B166" t="str">
            <v>103/3</v>
          </cell>
          <cell r="C166">
            <v>35325</v>
          </cell>
          <cell r="D166">
            <v>35418</v>
          </cell>
          <cell r="E166">
            <v>93</v>
          </cell>
          <cell r="F166">
            <v>93.45</v>
          </cell>
          <cell r="G166">
            <v>92.97</v>
          </cell>
          <cell r="H166">
            <v>28.04</v>
          </cell>
          <cell r="I166">
            <v>500000000</v>
          </cell>
          <cell r="J166">
            <v>8360248</v>
          </cell>
          <cell r="K166">
            <v>778621127.44000006</v>
          </cell>
          <cell r="L166">
            <v>5400049</v>
          </cell>
          <cell r="M166">
            <v>504606370.26999998</v>
          </cell>
          <cell r="N166">
            <v>155.69999999999999</v>
          </cell>
          <cell r="O166">
            <v>12</v>
          </cell>
          <cell r="P166">
            <v>100</v>
          </cell>
          <cell r="Q166">
            <v>50</v>
          </cell>
          <cell r="R166">
            <v>20</v>
          </cell>
          <cell r="S166">
            <v>30</v>
          </cell>
          <cell r="T166" t="str">
            <v>ГКО-3</v>
          </cell>
        </row>
        <row r="167">
          <cell r="A167" t="str">
            <v>KZ43L1111996</v>
          </cell>
          <cell r="B167" t="str">
            <v>3/12</v>
          </cell>
          <cell r="C167">
            <v>35331</v>
          </cell>
          <cell r="D167">
            <v>35698</v>
          </cell>
          <cell r="E167">
            <v>367</v>
          </cell>
          <cell r="F167">
            <v>71.73</v>
          </cell>
          <cell r="G167">
            <v>71.349999999999994</v>
          </cell>
          <cell r="H167">
            <v>39.409999999999997</v>
          </cell>
          <cell r="I167">
            <v>100000000</v>
          </cell>
          <cell r="J167">
            <v>7280119</v>
          </cell>
          <cell r="K167">
            <v>519160602.32999998</v>
          </cell>
          <cell r="L167">
            <v>3494196</v>
          </cell>
          <cell r="M167">
            <v>250635493.24000001</v>
          </cell>
          <cell r="N167">
            <v>519.20000000000005</v>
          </cell>
          <cell r="O167">
            <v>8</v>
          </cell>
          <cell r="P167">
            <v>100</v>
          </cell>
          <cell r="Q167">
            <v>80</v>
          </cell>
          <cell r="R167">
            <v>20</v>
          </cell>
          <cell r="S167">
            <v>30</v>
          </cell>
          <cell r="T167" t="str">
            <v>ГКО-12</v>
          </cell>
        </row>
        <row r="168">
          <cell r="A168" t="str">
            <v>KZ95K1709999</v>
          </cell>
          <cell r="B168" t="str">
            <v>104/3</v>
          </cell>
          <cell r="C168">
            <v>35332</v>
          </cell>
          <cell r="D168">
            <v>35425</v>
          </cell>
          <cell r="E168">
            <v>93</v>
          </cell>
          <cell r="F168">
            <v>93.11</v>
          </cell>
          <cell r="G168">
            <v>92.9</v>
          </cell>
          <cell r="H168">
            <v>29.6</v>
          </cell>
          <cell r="I168">
            <v>500000000</v>
          </cell>
          <cell r="J168">
            <v>6344162</v>
          </cell>
          <cell r="K168">
            <v>589255194.27999997</v>
          </cell>
          <cell r="L168">
            <v>4335949</v>
          </cell>
          <cell r="M168">
            <v>403725511.36000001</v>
          </cell>
          <cell r="N168">
            <v>117.9</v>
          </cell>
          <cell r="O168">
            <v>15</v>
          </cell>
          <cell r="P168">
            <v>100</v>
          </cell>
          <cell r="Q168">
            <v>50</v>
          </cell>
          <cell r="R168">
            <v>20</v>
          </cell>
          <cell r="S168">
            <v>30</v>
          </cell>
          <cell r="T168" t="str">
            <v>ГКО-3</v>
          </cell>
        </row>
        <row r="169">
          <cell r="A169" t="str">
            <v>KZ8LK0309999</v>
          </cell>
          <cell r="B169" t="str">
            <v>25/6</v>
          </cell>
          <cell r="C169">
            <v>35338</v>
          </cell>
          <cell r="D169">
            <v>35523</v>
          </cell>
          <cell r="E169">
            <v>185</v>
          </cell>
          <cell r="F169">
            <v>84.22</v>
          </cell>
          <cell r="G169">
            <v>84.09</v>
          </cell>
          <cell r="H169">
            <v>37.47</v>
          </cell>
          <cell r="I169">
            <v>550000000</v>
          </cell>
          <cell r="J169">
            <v>7345147</v>
          </cell>
          <cell r="K169">
            <v>615959798.96000004</v>
          </cell>
          <cell r="L169">
            <v>5501621</v>
          </cell>
          <cell r="M169">
            <v>463336947.80000001</v>
          </cell>
          <cell r="N169">
            <v>112</v>
          </cell>
          <cell r="O169">
            <v>10</v>
          </cell>
          <cell r="P169">
            <v>100</v>
          </cell>
          <cell r="Q169">
            <v>50</v>
          </cell>
          <cell r="R169">
            <v>20</v>
          </cell>
          <cell r="S169">
            <v>30</v>
          </cell>
          <cell r="T169" t="str">
            <v>ГКО-6</v>
          </cell>
        </row>
        <row r="170">
          <cell r="A170" t="str">
            <v>KZ43L1711993</v>
          </cell>
          <cell r="B170" t="str">
            <v>105/3</v>
          </cell>
          <cell r="C170">
            <v>35339</v>
          </cell>
          <cell r="D170">
            <v>35435</v>
          </cell>
          <cell r="E170">
            <v>96</v>
          </cell>
          <cell r="F170">
            <v>92.93</v>
          </cell>
          <cell r="G170">
            <v>92.37</v>
          </cell>
          <cell r="H170">
            <v>29.46</v>
          </cell>
          <cell r="I170">
            <v>500000000</v>
          </cell>
          <cell r="J170">
            <v>5515700</v>
          </cell>
          <cell r="K170">
            <v>512482107.48000002</v>
          </cell>
          <cell r="L170">
            <v>5380568</v>
          </cell>
          <cell r="M170">
            <v>499999964.63999999</v>
          </cell>
          <cell r="N170">
            <v>102.5</v>
          </cell>
          <cell r="O170">
            <v>10</v>
          </cell>
          <cell r="P170">
            <v>100</v>
          </cell>
          <cell r="Q170">
            <v>80</v>
          </cell>
          <cell r="R170">
            <v>20</v>
          </cell>
          <cell r="S170">
            <v>30</v>
          </cell>
          <cell r="T170" t="str">
            <v>ГКО-3</v>
          </cell>
        </row>
        <row r="171">
          <cell r="A171" t="str">
            <v>KZ43L1811991</v>
          </cell>
          <cell r="B171" t="str">
            <v>106/3</v>
          </cell>
          <cell r="C171">
            <v>35346</v>
          </cell>
          <cell r="D171">
            <v>35439</v>
          </cell>
          <cell r="E171">
            <v>93</v>
          </cell>
          <cell r="F171">
            <v>92.66</v>
          </cell>
          <cell r="G171">
            <v>92</v>
          </cell>
          <cell r="H171">
            <v>31.69</v>
          </cell>
          <cell r="I171">
            <v>500000000</v>
          </cell>
          <cell r="J171">
            <v>5986775</v>
          </cell>
          <cell r="K171">
            <v>553355219.37</v>
          </cell>
          <cell r="L171">
            <v>4233235</v>
          </cell>
          <cell r="M171">
            <v>392237667.48000002</v>
          </cell>
          <cell r="N171">
            <v>110.7</v>
          </cell>
          <cell r="O171">
            <v>10</v>
          </cell>
          <cell r="P171">
            <v>100</v>
          </cell>
          <cell r="Q171">
            <v>80</v>
          </cell>
          <cell r="R171">
            <v>20</v>
          </cell>
          <cell r="S171">
            <v>30</v>
          </cell>
          <cell r="T171" t="str">
            <v>ГКО-3</v>
          </cell>
        </row>
        <row r="172">
          <cell r="A172" t="str">
            <v>KZ8LK1009994</v>
          </cell>
          <cell r="B172" t="str">
            <v>26/6</v>
          </cell>
          <cell r="C172">
            <v>35352</v>
          </cell>
          <cell r="D172">
            <v>35537</v>
          </cell>
          <cell r="E172">
            <v>185</v>
          </cell>
          <cell r="F172">
            <v>84.27</v>
          </cell>
          <cell r="G172">
            <v>84.17</v>
          </cell>
          <cell r="H172">
            <v>37.33</v>
          </cell>
          <cell r="I172">
            <v>550000000</v>
          </cell>
          <cell r="J172">
            <v>8452872</v>
          </cell>
          <cell r="K172">
            <v>709112099.35000002</v>
          </cell>
          <cell r="L172">
            <v>4448287</v>
          </cell>
          <cell r="M172">
            <v>374851721.10000002</v>
          </cell>
          <cell r="N172">
            <v>128.9</v>
          </cell>
          <cell r="O172">
            <v>10</v>
          </cell>
          <cell r="P172">
            <v>100</v>
          </cell>
          <cell r="Q172">
            <v>80</v>
          </cell>
          <cell r="R172">
            <v>20</v>
          </cell>
          <cell r="S172">
            <v>30</v>
          </cell>
          <cell r="T172" t="str">
            <v>ГКО-6</v>
          </cell>
        </row>
        <row r="173">
          <cell r="A173" t="str">
            <v>KZ95K2409995</v>
          </cell>
          <cell r="B173" t="str">
            <v>107/3</v>
          </cell>
          <cell r="C173">
            <v>35353</v>
          </cell>
          <cell r="D173">
            <v>35446</v>
          </cell>
          <cell r="E173">
            <v>93</v>
          </cell>
          <cell r="F173">
            <v>92.45</v>
          </cell>
          <cell r="G173">
            <v>92.31</v>
          </cell>
          <cell r="H173">
            <v>32.67</v>
          </cell>
          <cell r="I173">
            <v>500000000</v>
          </cell>
          <cell r="J173">
            <v>6936749</v>
          </cell>
          <cell r="K173">
            <v>640169061.85000002</v>
          </cell>
          <cell r="L173">
            <v>4000370</v>
          </cell>
          <cell r="M173">
            <v>369846569.5</v>
          </cell>
          <cell r="N173">
            <v>128</v>
          </cell>
          <cell r="O173">
            <v>10</v>
          </cell>
          <cell r="P173">
            <v>100</v>
          </cell>
          <cell r="Q173">
            <v>80</v>
          </cell>
          <cell r="R173">
            <v>20</v>
          </cell>
          <cell r="S173">
            <v>30</v>
          </cell>
          <cell r="T173" t="str">
            <v>ГКО-3</v>
          </cell>
        </row>
        <row r="174">
          <cell r="A174" t="str">
            <v>KZ43L2411999</v>
          </cell>
          <cell r="B174" t="str">
            <v>4/12</v>
          </cell>
          <cell r="C174">
            <v>35359</v>
          </cell>
          <cell r="D174">
            <v>35726</v>
          </cell>
          <cell r="E174">
            <v>367</v>
          </cell>
          <cell r="F174">
            <v>71.81</v>
          </cell>
          <cell r="G174">
            <v>71.59</v>
          </cell>
          <cell r="H174">
            <v>39.26</v>
          </cell>
          <cell r="I174">
            <v>100000000</v>
          </cell>
          <cell r="J174">
            <v>7141296</v>
          </cell>
          <cell r="K174">
            <v>504453277.06999999</v>
          </cell>
          <cell r="L174">
            <v>2795552</v>
          </cell>
          <cell r="M174">
            <v>200746489.34</v>
          </cell>
          <cell r="N174">
            <v>504.5</v>
          </cell>
          <cell r="O174">
            <v>11</v>
          </cell>
          <cell r="P174">
            <v>100</v>
          </cell>
          <cell r="Q174">
            <v>80</v>
          </cell>
          <cell r="R174">
            <v>25</v>
          </cell>
          <cell r="S174">
            <v>30</v>
          </cell>
          <cell r="T174" t="str">
            <v>ГКО-12</v>
          </cell>
        </row>
        <row r="175">
          <cell r="A175" t="str">
            <v>KZ43L2511996</v>
          </cell>
          <cell r="B175" t="str">
            <v>108/3</v>
          </cell>
          <cell r="C175">
            <v>35360</v>
          </cell>
          <cell r="D175">
            <v>35453</v>
          </cell>
          <cell r="E175">
            <v>93</v>
          </cell>
          <cell r="F175">
            <v>92.69</v>
          </cell>
          <cell r="G175">
            <v>92.52</v>
          </cell>
          <cell r="H175">
            <v>31.55</v>
          </cell>
          <cell r="I175">
            <v>500000000</v>
          </cell>
          <cell r="J175">
            <v>10177248</v>
          </cell>
          <cell r="K175">
            <v>936276976.14999998</v>
          </cell>
          <cell r="L175">
            <v>5394342</v>
          </cell>
          <cell r="M175">
            <v>500000062.16000003</v>
          </cell>
          <cell r="N175">
            <v>187.3</v>
          </cell>
          <cell r="O175">
            <v>12</v>
          </cell>
          <cell r="P175">
            <v>100</v>
          </cell>
          <cell r="Q175">
            <v>80</v>
          </cell>
          <cell r="R175">
            <v>25</v>
          </cell>
          <cell r="S175">
            <v>30</v>
          </cell>
          <cell r="T175" t="str">
            <v>ГКО-3</v>
          </cell>
        </row>
        <row r="176">
          <cell r="A176" t="str">
            <v>KZ8EK0909991</v>
          </cell>
          <cell r="B176" t="str">
            <v>27/6</v>
          </cell>
          <cell r="C176">
            <v>35366</v>
          </cell>
          <cell r="D176">
            <v>35551</v>
          </cell>
          <cell r="E176">
            <v>185</v>
          </cell>
          <cell r="F176">
            <v>84.59</v>
          </cell>
          <cell r="G176">
            <v>84.35</v>
          </cell>
          <cell r="H176">
            <v>36.43</v>
          </cell>
          <cell r="I176">
            <v>550000000</v>
          </cell>
          <cell r="J176">
            <v>12001415</v>
          </cell>
          <cell r="K176">
            <v>1011627567.61</v>
          </cell>
          <cell r="L176">
            <v>6502073</v>
          </cell>
          <cell r="M176">
            <v>550000033.29999995</v>
          </cell>
          <cell r="N176">
            <v>183.9</v>
          </cell>
          <cell r="O176">
            <v>12</v>
          </cell>
          <cell r="P176">
            <v>100</v>
          </cell>
          <cell r="Q176">
            <v>80</v>
          </cell>
          <cell r="R176">
            <v>25</v>
          </cell>
          <cell r="S176">
            <v>30</v>
          </cell>
          <cell r="T176" t="str">
            <v>ГКО-6</v>
          </cell>
        </row>
        <row r="177">
          <cell r="A177" t="str">
            <v>KZ8SK2409990</v>
          </cell>
          <cell r="B177" t="str">
            <v>109/3</v>
          </cell>
          <cell r="C177">
            <v>35367</v>
          </cell>
          <cell r="D177">
            <v>35460</v>
          </cell>
          <cell r="E177">
            <v>93</v>
          </cell>
          <cell r="F177">
            <v>92.77</v>
          </cell>
          <cell r="G177">
            <v>92.63</v>
          </cell>
          <cell r="H177">
            <v>31.17</v>
          </cell>
          <cell r="I177">
            <v>550000000</v>
          </cell>
          <cell r="J177">
            <v>9747346</v>
          </cell>
          <cell r="K177">
            <v>903212452.89999998</v>
          </cell>
          <cell r="L177">
            <v>5928913</v>
          </cell>
          <cell r="M177">
            <v>550000029.25</v>
          </cell>
          <cell r="N177">
            <v>164.2</v>
          </cell>
          <cell r="O177">
            <v>10</v>
          </cell>
          <cell r="P177">
            <v>100</v>
          </cell>
          <cell r="Q177">
            <v>80</v>
          </cell>
          <cell r="R177">
            <v>25</v>
          </cell>
          <cell r="S177">
            <v>30</v>
          </cell>
          <cell r="T177" t="str">
            <v>ГКО-3</v>
          </cell>
        </row>
        <row r="178">
          <cell r="A178" t="str">
            <v>KZ31L3011991</v>
          </cell>
          <cell r="B178" t="str">
            <v>42/n</v>
          </cell>
          <cell r="C178">
            <v>35368</v>
          </cell>
          <cell r="D178">
            <v>35382</v>
          </cell>
          <cell r="E178">
            <v>14</v>
          </cell>
          <cell r="F178">
            <v>99.08</v>
          </cell>
          <cell r="G178">
            <v>99.05</v>
          </cell>
          <cell r="H178">
            <v>26</v>
          </cell>
          <cell r="I178">
            <v>500000000</v>
          </cell>
          <cell r="J178">
            <v>9873394</v>
          </cell>
          <cell r="K178">
            <v>977831042.91999996</v>
          </cell>
          <cell r="L178">
            <v>5046351</v>
          </cell>
          <cell r="M178">
            <v>500000066.55000001</v>
          </cell>
          <cell r="N178">
            <v>195.6</v>
          </cell>
          <cell r="O178">
            <v>5</v>
          </cell>
          <cell r="P178">
            <v>100</v>
          </cell>
          <cell r="S178">
            <v>50</v>
          </cell>
          <cell r="T178" t="str">
            <v>Ноты-14</v>
          </cell>
        </row>
        <row r="179">
          <cell r="A179" t="str">
            <v>KZ43L3011996</v>
          </cell>
          <cell r="B179" t="str">
            <v>110/3</v>
          </cell>
          <cell r="C179">
            <v>35374</v>
          </cell>
          <cell r="D179">
            <v>35467</v>
          </cell>
          <cell r="E179">
            <v>93</v>
          </cell>
          <cell r="F179">
            <v>93.02</v>
          </cell>
          <cell r="G179">
            <v>92.97</v>
          </cell>
          <cell r="H179">
            <v>30.02</v>
          </cell>
          <cell r="I179">
            <v>550000000</v>
          </cell>
          <cell r="J179">
            <v>17323771</v>
          </cell>
          <cell r="K179">
            <v>1608433568.04</v>
          </cell>
          <cell r="L179">
            <v>5912539</v>
          </cell>
          <cell r="M179">
            <v>550000129.67999995</v>
          </cell>
          <cell r="N179">
            <v>292.39999999999998</v>
          </cell>
          <cell r="O179">
            <v>13</v>
          </cell>
          <cell r="P179">
            <v>100</v>
          </cell>
          <cell r="Q179">
            <v>50</v>
          </cell>
          <cell r="R179">
            <v>25</v>
          </cell>
          <cell r="S179">
            <v>30</v>
          </cell>
          <cell r="T179" t="str">
            <v>ГКО-3</v>
          </cell>
        </row>
        <row r="180">
          <cell r="A180" t="str">
            <v>KZ8SK0110996</v>
          </cell>
          <cell r="B180" t="str">
            <v>43/n</v>
          </cell>
          <cell r="C180">
            <v>35376</v>
          </cell>
          <cell r="D180">
            <v>35390</v>
          </cell>
          <cell r="E180">
            <v>14</v>
          </cell>
          <cell r="F180">
            <v>99.1</v>
          </cell>
          <cell r="G180">
            <v>99.06</v>
          </cell>
          <cell r="H180">
            <v>25.43</v>
          </cell>
          <cell r="I180">
            <v>500000000</v>
          </cell>
          <cell r="J180">
            <v>7099000</v>
          </cell>
          <cell r="K180">
            <v>703246148</v>
          </cell>
          <cell r="L180">
            <v>5045569</v>
          </cell>
          <cell r="M180">
            <v>500000071.13999999</v>
          </cell>
          <cell r="N180">
            <v>140.6</v>
          </cell>
          <cell r="O180">
            <v>6</v>
          </cell>
          <cell r="P180">
            <v>100</v>
          </cell>
          <cell r="S180">
            <v>60</v>
          </cell>
          <cell r="T180" t="str">
            <v>Ноты-14</v>
          </cell>
        </row>
        <row r="181">
          <cell r="A181" t="str">
            <v>KZ46K1505978</v>
          </cell>
          <cell r="B181" t="str">
            <v>28/6</v>
          </cell>
          <cell r="C181">
            <v>35380</v>
          </cell>
          <cell r="D181">
            <v>35565</v>
          </cell>
          <cell r="E181">
            <v>185</v>
          </cell>
          <cell r="F181">
            <v>84.62</v>
          </cell>
          <cell r="G181">
            <v>84.44</v>
          </cell>
          <cell r="H181">
            <v>36.350744499999998</v>
          </cell>
          <cell r="I181">
            <v>600000000</v>
          </cell>
          <cell r="J181">
            <v>11720725</v>
          </cell>
          <cell r="K181">
            <v>988304422.10000002</v>
          </cell>
          <cell r="L181">
            <v>7090535</v>
          </cell>
          <cell r="M181">
            <v>599999960</v>
          </cell>
          <cell r="N181">
            <v>164.71740370000001</v>
          </cell>
          <cell r="O181">
            <v>12</v>
          </cell>
          <cell r="P181">
            <v>100</v>
          </cell>
          <cell r="Q181">
            <v>50</v>
          </cell>
          <cell r="R181">
            <v>25</v>
          </cell>
          <cell r="S181">
            <v>30</v>
          </cell>
          <cell r="T181" t="str">
            <v>ГКО-6</v>
          </cell>
        </row>
        <row r="182">
          <cell r="A182" t="str">
            <v>KZ43K1302977</v>
          </cell>
          <cell r="B182" t="str">
            <v>111/3</v>
          </cell>
          <cell r="C182">
            <v>35381</v>
          </cell>
          <cell r="D182">
            <v>35474</v>
          </cell>
          <cell r="E182">
            <v>93</v>
          </cell>
          <cell r="F182">
            <v>93.07</v>
          </cell>
          <cell r="G182">
            <v>92.68</v>
          </cell>
          <cell r="H182">
            <v>29.78</v>
          </cell>
          <cell r="I182">
            <v>550000000</v>
          </cell>
          <cell r="J182">
            <v>7276997</v>
          </cell>
          <cell r="K182">
            <v>676569534.63</v>
          </cell>
          <cell r="L182">
            <v>5909425</v>
          </cell>
          <cell r="M182">
            <v>549999962.37</v>
          </cell>
          <cell r="N182">
            <v>123</v>
          </cell>
          <cell r="O182">
            <v>8</v>
          </cell>
          <cell r="P182">
            <v>100</v>
          </cell>
          <cell r="Q182">
            <v>50</v>
          </cell>
          <cell r="R182">
            <v>25</v>
          </cell>
          <cell r="S182">
            <v>30</v>
          </cell>
          <cell r="T182" t="str">
            <v>ГКО-3</v>
          </cell>
        </row>
        <row r="183">
          <cell r="A183" t="str">
            <v>KZ4CK2011971</v>
          </cell>
          <cell r="B183" t="str">
            <v>5/12</v>
          </cell>
          <cell r="C183">
            <v>35387</v>
          </cell>
          <cell r="D183">
            <v>35754</v>
          </cell>
          <cell r="E183">
            <v>367</v>
          </cell>
          <cell r="F183">
            <v>72.150000000000006</v>
          </cell>
          <cell r="G183">
            <v>71.97</v>
          </cell>
          <cell r="H183">
            <v>38.6</v>
          </cell>
          <cell r="I183">
            <v>200000000</v>
          </cell>
          <cell r="J183">
            <v>10152838</v>
          </cell>
          <cell r="K183">
            <v>726255614.90999997</v>
          </cell>
          <cell r="L183">
            <v>2771959</v>
          </cell>
          <cell r="M183">
            <v>199999987.41</v>
          </cell>
          <cell r="N183">
            <v>363.1</v>
          </cell>
          <cell r="O183">
            <v>7</v>
          </cell>
          <cell r="P183">
            <v>100</v>
          </cell>
          <cell r="Q183">
            <v>80</v>
          </cell>
          <cell r="R183">
            <v>25</v>
          </cell>
          <cell r="S183">
            <v>30</v>
          </cell>
          <cell r="T183" t="str">
            <v>ГКО-12</v>
          </cell>
        </row>
        <row r="184">
          <cell r="A184" t="str">
            <v>KZ43K2002972</v>
          </cell>
          <cell r="B184" t="str">
            <v>112/3</v>
          </cell>
          <cell r="C184">
            <v>35388</v>
          </cell>
          <cell r="D184">
            <v>35481</v>
          </cell>
          <cell r="E184">
            <v>93</v>
          </cell>
          <cell r="F184">
            <v>93.19</v>
          </cell>
          <cell r="G184">
            <v>92.92</v>
          </cell>
          <cell r="H184">
            <v>29.23</v>
          </cell>
          <cell r="I184">
            <v>550000000</v>
          </cell>
          <cell r="J184">
            <v>7147358</v>
          </cell>
          <cell r="K184">
            <v>664943538.62</v>
          </cell>
          <cell r="L184">
            <v>5902154</v>
          </cell>
          <cell r="M184">
            <v>550018060.69000006</v>
          </cell>
          <cell r="N184">
            <v>120.9</v>
          </cell>
          <cell r="O184">
            <v>10</v>
          </cell>
          <cell r="P184">
            <v>100</v>
          </cell>
          <cell r="Q184">
            <v>50</v>
          </cell>
          <cell r="R184">
            <v>25</v>
          </cell>
          <cell r="S184">
            <v>30</v>
          </cell>
          <cell r="T184" t="str">
            <v>ГКО-3</v>
          </cell>
        </row>
        <row r="185">
          <cell r="A185" t="str">
            <v>KZ8EK2409990</v>
          </cell>
          <cell r="B185" t="str">
            <v>44/n</v>
          </cell>
          <cell r="C185">
            <v>35390</v>
          </cell>
          <cell r="D185">
            <v>35404</v>
          </cell>
          <cell r="E185">
            <v>14</v>
          </cell>
          <cell r="F185">
            <v>99.14</v>
          </cell>
          <cell r="G185">
            <v>99</v>
          </cell>
          <cell r="H185">
            <v>24.29</v>
          </cell>
          <cell r="I185">
            <v>500000000</v>
          </cell>
          <cell r="J185">
            <v>6367000</v>
          </cell>
          <cell r="K185">
            <v>631236010</v>
          </cell>
          <cell r="L185">
            <v>6367000</v>
          </cell>
          <cell r="M185">
            <v>631236010</v>
          </cell>
          <cell r="N185">
            <v>126.2</v>
          </cell>
          <cell r="O185">
            <v>4</v>
          </cell>
          <cell r="P185">
            <v>100</v>
          </cell>
          <cell r="S185">
            <v>60</v>
          </cell>
          <cell r="T185" t="str">
            <v>Ноты-14</v>
          </cell>
        </row>
        <row r="186">
          <cell r="A186" t="str">
            <v>KZ46K2905979</v>
          </cell>
          <cell r="B186" t="str">
            <v>29/6</v>
          </cell>
          <cell r="C186">
            <v>35394</v>
          </cell>
          <cell r="D186">
            <v>35579</v>
          </cell>
          <cell r="E186">
            <v>185</v>
          </cell>
          <cell r="F186">
            <v>84.99</v>
          </cell>
          <cell r="G186">
            <v>84.75</v>
          </cell>
          <cell r="H186">
            <v>35.32</v>
          </cell>
          <cell r="I186">
            <v>650000000</v>
          </cell>
          <cell r="J186">
            <v>15116698</v>
          </cell>
          <cell r="K186">
            <v>1281234612.98</v>
          </cell>
          <cell r="L186">
            <v>7648046</v>
          </cell>
          <cell r="M186">
            <v>649999876.41999996</v>
          </cell>
          <cell r="N186">
            <v>197.1</v>
          </cell>
          <cell r="O186">
            <v>10</v>
          </cell>
          <cell r="P186">
            <v>100</v>
          </cell>
          <cell r="Q186">
            <v>50</v>
          </cell>
          <cell r="R186">
            <v>25</v>
          </cell>
          <cell r="S186">
            <v>30</v>
          </cell>
          <cell r="T186" t="str">
            <v>ГКО-6</v>
          </cell>
        </row>
        <row r="187">
          <cell r="A187" t="str">
            <v>KZ43K2702977</v>
          </cell>
          <cell r="B187" t="str">
            <v>113/3</v>
          </cell>
          <cell r="C187">
            <v>35395</v>
          </cell>
          <cell r="D187">
            <v>35488</v>
          </cell>
          <cell r="E187">
            <v>93</v>
          </cell>
          <cell r="F187">
            <v>93.26</v>
          </cell>
          <cell r="G187">
            <v>92.94</v>
          </cell>
          <cell r="H187">
            <v>28.91</v>
          </cell>
          <cell r="I187">
            <v>550000000</v>
          </cell>
          <cell r="J187">
            <v>6838584</v>
          </cell>
          <cell r="K187">
            <v>637112360.89999998</v>
          </cell>
          <cell r="L187">
            <v>5897805</v>
          </cell>
          <cell r="M187">
            <v>550052155.44000006</v>
          </cell>
          <cell r="N187">
            <v>115.8</v>
          </cell>
          <cell r="O187">
            <v>11</v>
          </cell>
          <cell r="P187">
            <v>100</v>
          </cell>
          <cell r="Q187">
            <v>50</v>
          </cell>
          <cell r="R187">
            <v>25</v>
          </cell>
          <cell r="S187">
            <v>30</v>
          </cell>
          <cell r="T187" t="str">
            <v>ГКО-3</v>
          </cell>
        </row>
        <row r="188">
          <cell r="A188" t="str">
            <v>KZ43L1612993</v>
          </cell>
          <cell r="B188" t="str">
            <v>45/n</v>
          </cell>
          <cell r="C188">
            <v>35396</v>
          </cell>
          <cell r="D188">
            <v>35410</v>
          </cell>
          <cell r="E188">
            <v>14</v>
          </cell>
          <cell r="F188">
            <v>99.16</v>
          </cell>
          <cell r="G188">
            <v>99.11</v>
          </cell>
          <cell r="H188">
            <v>23.72</v>
          </cell>
          <cell r="I188">
            <v>500000000</v>
          </cell>
          <cell r="J188" t="str">
            <v>–</v>
          </cell>
          <cell r="K188" t="str">
            <v>–</v>
          </cell>
          <cell r="L188">
            <v>3030</v>
          </cell>
          <cell r="M188">
            <v>300455.7</v>
          </cell>
          <cell r="N188" t="str">
            <v>н/д</v>
          </cell>
          <cell r="O188">
            <v>1</v>
          </cell>
          <cell r="P188">
            <v>100</v>
          </cell>
          <cell r="Q188">
            <v>135</v>
          </cell>
          <cell r="R188">
            <v>138.25</v>
          </cell>
          <cell r="S188">
            <v>50</v>
          </cell>
          <cell r="T188" t="str">
            <v>Ноты-14</v>
          </cell>
        </row>
        <row r="189">
          <cell r="A189" t="str">
            <v>KZ8EK3009997</v>
          </cell>
          <cell r="B189" t="str">
            <v>46/n</v>
          </cell>
          <cell r="C189">
            <v>35402</v>
          </cell>
          <cell r="D189">
            <v>35433</v>
          </cell>
          <cell r="E189">
            <v>28</v>
          </cell>
          <cell r="F189">
            <v>97.97</v>
          </cell>
          <cell r="G189">
            <v>97.47</v>
          </cell>
          <cell r="H189">
            <v>27.93</v>
          </cell>
          <cell r="I189">
            <v>500000000</v>
          </cell>
          <cell r="J189">
            <v>5191808</v>
          </cell>
          <cell r="K189">
            <v>508383034.19999999</v>
          </cell>
          <cell r="L189">
            <v>4691808</v>
          </cell>
          <cell r="M189">
            <v>459658034.19999999</v>
          </cell>
          <cell r="N189">
            <v>101.7</v>
          </cell>
          <cell r="O189">
            <v>7</v>
          </cell>
          <cell r="P189">
            <v>100</v>
          </cell>
          <cell r="S189">
            <v>60</v>
          </cell>
          <cell r="T189" t="str">
            <v>Ноты-28</v>
          </cell>
        </row>
        <row r="190">
          <cell r="A190" t="str">
            <v>KZ8SK1510996</v>
          </cell>
          <cell r="B190" t="str">
            <v>47/n</v>
          </cell>
          <cell r="C190">
            <v>35405</v>
          </cell>
          <cell r="D190">
            <v>35422</v>
          </cell>
          <cell r="E190">
            <v>14</v>
          </cell>
          <cell r="F190">
            <v>98.85</v>
          </cell>
          <cell r="G190">
            <v>98.66</v>
          </cell>
          <cell r="H190">
            <v>32.57</v>
          </cell>
          <cell r="I190">
            <v>750000000</v>
          </cell>
          <cell r="J190">
            <v>4864160</v>
          </cell>
          <cell r="K190">
            <v>480803037.25999999</v>
          </cell>
          <cell r="L190">
            <v>4864160</v>
          </cell>
          <cell r="M190">
            <v>480803037.25999999</v>
          </cell>
          <cell r="N190">
            <v>64.099999999999994</v>
          </cell>
          <cell r="O190">
            <v>5</v>
          </cell>
          <cell r="P190">
            <v>100</v>
          </cell>
          <cell r="S190">
            <v>60</v>
          </cell>
          <cell r="T190" t="str">
            <v>Ноты-14</v>
          </cell>
        </row>
        <row r="191">
          <cell r="A191" t="str">
            <v>KZ8EK0110996</v>
          </cell>
          <cell r="B191" t="str">
            <v>48/n</v>
          </cell>
          <cell r="C191">
            <v>35409</v>
          </cell>
          <cell r="D191">
            <v>35423</v>
          </cell>
          <cell r="E191">
            <v>14</v>
          </cell>
          <cell r="F191">
            <v>98.86</v>
          </cell>
          <cell r="G191">
            <v>98.82</v>
          </cell>
          <cell r="H191">
            <v>32.29</v>
          </cell>
          <cell r="I191">
            <v>500000000</v>
          </cell>
          <cell r="J191">
            <v>1977212</v>
          </cell>
          <cell r="K191">
            <v>195344202.34</v>
          </cell>
          <cell r="L191">
            <v>991000</v>
          </cell>
          <cell r="M191">
            <v>97968710</v>
          </cell>
          <cell r="N191">
            <v>39.1</v>
          </cell>
          <cell r="O191">
            <v>6</v>
          </cell>
          <cell r="P191">
            <v>100</v>
          </cell>
          <cell r="Q191">
            <v>135</v>
          </cell>
          <cell r="R191">
            <v>140</v>
          </cell>
          <cell r="S191">
            <v>60</v>
          </cell>
          <cell r="T191" t="str">
            <v>Ноты-14</v>
          </cell>
        </row>
        <row r="192">
          <cell r="A192" t="str">
            <v>KZ43L2212991</v>
          </cell>
          <cell r="B192" t="str">
            <v>49/n</v>
          </cell>
          <cell r="C192">
            <v>35412</v>
          </cell>
          <cell r="D192">
            <v>35419</v>
          </cell>
          <cell r="E192">
            <v>7</v>
          </cell>
          <cell r="F192">
            <v>99.54</v>
          </cell>
          <cell r="G192">
            <v>99.26</v>
          </cell>
          <cell r="H192">
            <v>28.04</v>
          </cell>
          <cell r="I192">
            <v>500000000</v>
          </cell>
          <cell r="J192">
            <v>6123999</v>
          </cell>
          <cell r="K192">
            <v>609597886.13</v>
          </cell>
          <cell r="L192">
            <v>6123999</v>
          </cell>
          <cell r="M192">
            <v>609597886.13</v>
          </cell>
          <cell r="N192">
            <v>121.9</v>
          </cell>
          <cell r="O192">
            <v>7</v>
          </cell>
          <cell r="P192">
            <v>100</v>
          </cell>
          <cell r="S192">
            <v>50</v>
          </cell>
          <cell r="T192" t="str">
            <v>Ноты-07</v>
          </cell>
        </row>
        <row r="193">
          <cell r="A193" t="str">
            <v>KZ43L2312999</v>
          </cell>
          <cell r="B193" t="str">
            <v>50/n</v>
          </cell>
          <cell r="C193">
            <v>35418</v>
          </cell>
          <cell r="D193">
            <v>35435</v>
          </cell>
          <cell r="E193">
            <v>17</v>
          </cell>
          <cell r="F193">
            <v>98.79</v>
          </cell>
          <cell r="G193">
            <v>98.33</v>
          </cell>
          <cell r="H193">
            <v>27.86</v>
          </cell>
          <cell r="I193">
            <v>750000000</v>
          </cell>
          <cell r="J193">
            <v>6030984</v>
          </cell>
          <cell r="K193">
            <v>595778242.02999997</v>
          </cell>
          <cell r="L193">
            <v>6030984</v>
          </cell>
          <cell r="M193">
            <v>595778242.02999997</v>
          </cell>
          <cell r="N193">
            <v>79.400000000000006</v>
          </cell>
          <cell r="O193">
            <v>7</v>
          </cell>
          <cell r="P193">
            <v>100</v>
          </cell>
          <cell r="Q193">
            <v>135.5</v>
          </cell>
          <cell r="R193">
            <v>138.25</v>
          </cell>
          <cell r="S193">
            <v>50</v>
          </cell>
          <cell r="T193" t="str">
            <v>Ноты-14</v>
          </cell>
        </row>
        <row r="194">
          <cell r="A194" t="str">
            <v>KZ46K2606973</v>
          </cell>
          <cell r="B194" t="str">
            <v>30/6</v>
          </cell>
          <cell r="C194">
            <v>35422</v>
          </cell>
          <cell r="D194">
            <v>35607</v>
          </cell>
          <cell r="E194">
            <v>185</v>
          </cell>
          <cell r="F194">
            <v>85.43</v>
          </cell>
          <cell r="G194">
            <v>85.14</v>
          </cell>
          <cell r="H194">
            <v>34.11</v>
          </cell>
          <cell r="I194">
            <v>100000000</v>
          </cell>
          <cell r="J194">
            <v>6297850</v>
          </cell>
          <cell r="K194">
            <v>532029653.94</v>
          </cell>
          <cell r="L194">
            <v>1170484</v>
          </cell>
          <cell r="M194">
            <v>100000002.97</v>
          </cell>
          <cell r="N194">
            <v>532</v>
          </cell>
          <cell r="O194">
            <v>7</v>
          </cell>
          <cell r="P194">
            <v>100</v>
          </cell>
          <cell r="Q194">
            <v>50</v>
          </cell>
          <cell r="R194">
            <v>25</v>
          </cell>
          <cell r="S194">
            <v>30</v>
          </cell>
          <cell r="T194" t="str">
            <v>ГКО-6</v>
          </cell>
        </row>
        <row r="195">
          <cell r="A195" t="str">
            <v>KZ43K2703975</v>
          </cell>
          <cell r="B195" t="str">
            <v>114/3</v>
          </cell>
          <cell r="C195">
            <v>35423</v>
          </cell>
          <cell r="D195">
            <v>35516</v>
          </cell>
          <cell r="E195">
            <v>93</v>
          </cell>
          <cell r="F195">
            <v>93.26</v>
          </cell>
          <cell r="G195">
            <v>93</v>
          </cell>
          <cell r="H195">
            <v>28.91</v>
          </cell>
          <cell r="I195">
            <v>50000000</v>
          </cell>
          <cell r="J195">
            <v>2005532</v>
          </cell>
          <cell r="K195">
            <v>185181142.30000001</v>
          </cell>
          <cell r="L195">
            <v>535783</v>
          </cell>
          <cell r="M195">
            <v>49983444.590000004</v>
          </cell>
          <cell r="N195">
            <v>370.4</v>
          </cell>
          <cell r="O195">
            <v>8</v>
          </cell>
          <cell r="P195">
            <v>100</v>
          </cell>
          <cell r="Q195">
            <v>50</v>
          </cell>
          <cell r="R195">
            <v>25</v>
          </cell>
          <cell r="S195">
            <v>30</v>
          </cell>
          <cell r="T195" t="str">
            <v>ГКО-3</v>
          </cell>
        </row>
        <row r="196">
          <cell r="A196" t="str">
            <v>KZ8EK0810991</v>
          </cell>
          <cell r="B196" t="str">
            <v>51/n</v>
          </cell>
          <cell r="C196">
            <v>35423</v>
          </cell>
          <cell r="D196">
            <v>35435</v>
          </cell>
          <cell r="E196">
            <v>12</v>
          </cell>
          <cell r="F196">
            <v>99.25</v>
          </cell>
          <cell r="G196">
            <v>98.87</v>
          </cell>
          <cell r="H196">
            <v>25.01</v>
          </cell>
          <cell r="I196">
            <v>750000000</v>
          </cell>
          <cell r="J196">
            <v>15563309</v>
          </cell>
          <cell r="K196">
            <v>1544400545.5</v>
          </cell>
          <cell r="L196">
            <v>15062413</v>
          </cell>
          <cell r="M196">
            <v>1494906096.4000001</v>
          </cell>
          <cell r="N196">
            <v>205.9</v>
          </cell>
          <cell r="O196">
            <v>9</v>
          </cell>
          <cell r="P196">
            <v>100</v>
          </cell>
          <cell r="S196">
            <v>60</v>
          </cell>
          <cell r="T196" t="str">
            <v>Ноты-07</v>
          </cell>
        </row>
        <row r="197">
          <cell r="A197" t="str">
            <v>KZ43L2912996</v>
          </cell>
          <cell r="B197" t="str">
            <v>53/n</v>
          </cell>
          <cell r="C197">
            <v>35425</v>
          </cell>
          <cell r="D197">
            <v>35439</v>
          </cell>
          <cell r="E197">
            <v>14</v>
          </cell>
          <cell r="F197">
            <v>98.86</v>
          </cell>
          <cell r="G197">
            <v>98.64</v>
          </cell>
          <cell r="H197">
            <v>32.29</v>
          </cell>
          <cell r="I197">
            <v>1000000000</v>
          </cell>
          <cell r="J197">
            <v>12391433</v>
          </cell>
          <cell r="K197">
            <v>1223140129.8</v>
          </cell>
          <cell r="L197">
            <v>7071468</v>
          </cell>
          <cell r="M197">
            <v>699053753.96000004</v>
          </cell>
          <cell r="N197">
            <v>122.3</v>
          </cell>
          <cell r="O197">
            <v>10</v>
          </cell>
          <cell r="P197">
            <v>100</v>
          </cell>
          <cell r="S197">
            <v>50</v>
          </cell>
          <cell r="T197" t="str">
            <v>Ноты-14</v>
          </cell>
        </row>
        <row r="198">
          <cell r="A198" t="str">
            <v>KZ46L3003A05</v>
          </cell>
          <cell r="B198" t="str">
            <v>52/n</v>
          </cell>
          <cell r="C198">
            <v>35429</v>
          </cell>
          <cell r="D198">
            <v>35436</v>
          </cell>
          <cell r="E198">
            <v>7</v>
          </cell>
          <cell r="F198">
            <v>99.56</v>
          </cell>
          <cell r="G198">
            <v>99.41</v>
          </cell>
          <cell r="H198">
            <v>26.81</v>
          </cell>
          <cell r="I198">
            <v>1000000000</v>
          </cell>
          <cell r="J198">
            <v>25882210</v>
          </cell>
          <cell r="K198">
            <v>2575279545.8200002</v>
          </cell>
          <cell r="L198">
            <v>19525150</v>
          </cell>
          <cell r="M198">
            <v>1943847791.48</v>
          </cell>
          <cell r="N198">
            <v>257.5</v>
          </cell>
          <cell r="O198">
            <v>12</v>
          </cell>
          <cell r="P198">
            <v>100</v>
          </cell>
          <cell r="Q198">
            <v>140</v>
          </cell>
          <cell r="R198">
            <v>141.80000000000001</v>
          </cell>
          <cell r="S198">
            <v>50</v>
          </cell>
          <cell r="T198" t="str">
            <v>Ноты-07</v>
          </cell>
        </row>
        <row r="199">
          <cell r="A199" t="str">
            <v>KZ46K1007975</v>
          </cell>
          <cell r="B199" t="str">
            <v>31/6</v>
          </cell>
          <cell r="C199">
            <v>35436</v>
          </cell>
          <cell r="D199">
            <v>35621</v>
          </cell>
          <cell r="E199">
            <v>185</v>
          </cell>
          <cell r="F199">
            <v>86.43</v>
          </cell>
          <cell r="G199">
            <v>85.82</v>
          </cell>
          <cell r="H199">
            <v>31.4</v>
          </cell>
          <cell r="I199">
            <v>500000000</v>
          </cell>
          <cell r="J199">
            <v>25072655</v>
          </cell>
          <cell r="K199">
            <v>2141910190.0799999</v>
          </cell>
          <cell r="L199">
            <v>5785666</v>
          </cell>
          <cell r="M199">
            <v>500000088.26999998</v>
          </cell>
          <cell r="N199">
            <v>428.4</v>
          </cell>
          <cell r="O199">
            <v>13</v>
          </cell>
          <cell r="P199">
            <v>100</v>
          </cell>
          <cell r="Q199">
            <v>50</v>
          </cell>
          <cell r="R199">
            <v>25</v>
          </cell>
          <cell r="S199">
            <v>30</v>
          </cell>
          <cell r="T199" t="str">
            <v>ГКО-6</v>
          </cell>
        </row>
        <row r="200">
          <cell r="A200" t="str">
            <v>KZ43K1004979</v>
          </cell>
          <cell r="B200" t="str">
            <v>115/3</v>
          </cell>
          <cell r="C200">
            <v>35437</v>
          </cell>
          <cell r="D200">
            <v>35530</v>
          </cell>
          <cell r="E200">
            <v>93</v>
          </cell>
          <cell r="F200">
            <v>93.84</v>
          </cell>
          <cell r="G200">
            <v>93.7</v>
          </cell>
          <cell r="H200">
            <v>26.26</v>
          </cell>
          <cell r="I200">
            <v>500000000</v>
          </cell>
          <cell r="J200">
            <v>30739347</v>
          </cell>
          <cell r="K200">
            <v>2871669395.4699998</v>
          </cell>
          <cell r="L200">
            <v>5327555</v>
          </cell>
          <cell r="M200">
            <v>499999905.33999997</v>
          </cell>
          <cell r="N200">
            <v>574.29999999999995</v>
          </cell>
          <cell r="O200">
            <v>14</v>
          </cell>
          <cell r="P200">
            <v>100</v>
          </cell>
          <cell r="Q200">
            <v>50</v>
          </cell>
          <cell r="R200">
            <v>25</v>
          </cell>
          <cell r="S200">
            <v>30</v>
          </cell>
          <cell r="T200" t="str">
            <v>ГКО-3</v>
          </cell>
        </row>
        <row r="201">
          <cell r="A201" t="str">
            <v>KZ8LK2210997</v>
          </cell>
          <cell r="B201" t="str">
            <v>54/n</v>
          </cell>
          <cell r="C201">
            <v>35438</v>
          </cell>
          <cell r="D201">
            <v>35452</v>
          </cell>
          <cell r="E201">
            <v>14</v>
          </cell>
          <cell r="F201">
            <v>99.17</v>
          </cell>
          <cell r="G201">
            <v>98.97</v>
          </cell>
          <cell r="H201">
            <v>23.43</v>
          </cell>
          <cell r="I201">
            <v>2000000000</v>
          </cell>
          <cell r="J201">
            <v>44699925</v>
          </cell>
          <cell r="K201">
            <v>4425283354.6599998</v>
          </cell>
          <cell r="L201">
            <v>24766051</v>
          </cell>
          <cell r="M201">
            <v>2456044987.9000001</v>
          </cell>
          <cell r="N201">
            <v>221.3</v>
          </cell>
          <cell r="O201">
            <v>12</v>
          </cell>
          <cell r="P201">
            <v>100</v>
          </cell>
          <cell r="Q201">
            <v>140</v>
          </cell>
          <cell r="R201">
            <v>141</v>
          </cell>
          <cell r="S201">
            <v>60</v>
          </cell>
          <cell r="T201" t="str">
            <v>Ноты-14</v>
          </cell>
        </row>
        <row r="202">
          <cell r="A202" t="str">
            <v>KZ43L0601A00</v>
          </cell>
          <cell r="B202" t="str">
            <v>55/n</v>
          </cell>
          <cell r="C202">
            <v>35439</v>
          </cell>
          <cell r="D202">
            <v>35446</v>
          </cell>
          <cell r="E202">
            <v>7</v>
          </cell>
          <cell r="F202">
            <v>99.58</v>
          </cell>
          <cell r="G202">
            <v>99.5</v>
          </cell>
          <cell r="H202">
            <v>25.59</v>
          </cell>
          <cell r="I202">
            <v>2000000000</v>
          </cell>
          <cell r="J202">
            <v>29200589</v>
          </cell>
          <cell r="K202">
            <v>2906202552.5799999</v>
          </cell>
          <cell r="L202">
            <v>20085056</v>
          </cell>
          <cell r="M202">
            <v>2000000118.8900001</v>
          </cell>
          <cell r="N202">
            <v>145.30000000000001</v>
          </cell>
          <cell r="O202">
            <v>11</v>
          </cell>
          <cell r="P202">
            <v>100</v>
          </cell>
          <cell r="S202">
            <v>50</v>
          </cell>
          <cell r="T202" t="str">
            <v>Ноты-07</v>
          </cell>
        </row>
        <row r="203">
          <cell r="A203" t="str">
            <v>KZ4CK1501980</v>
          </cell>
          <cell r="B203" t="str">
            <v>6/12</v>
          </cell>
          <cell r="C203">
            <v>35443</v>
          </cell>
          <cell r="D203">
            <v>35810</v>
          </cell>
          <cell r="E203">
            <v>367</v>
          </cell>
          <cell r="F203">
            <v>73.88</v>
          </cell>
          <cell r="G203">
            <v>73.53</v>
          </cell>
          <cell r="H203">
            <v>35.35</v>
          </cell>
          <cell r="I203">
            <v>200000000</v>
          </cell>
          <cell r="J203">
            <v>12981693</v>
          </cell>
          <cell r="K203">
            <v>945524344.77999997</v>
          </cell>
          <cell r="L203">
            <v>2707004</v>
          </cell>
          <cell r="M203">
            <v>199999963.91999999</v>
          </cell>
          <cell r="N203">
            <v>472.8</v>
          </cell>
          <cell r="O203">
            <v>10</v>
          </cell>
          <cell r="P203">
            <v>100</v>
          </cell>
          <cell r="Q203">
            <v>80</v>
          </cell>
          <cell r="R203">
            <v>25</v>
          </cell>
          <cell r="S203">
            <v>30</v>
          </cell>
          <cell r="T203" t="str">
            <v>ГКО-12</v>
          </cell>
        </row>
        <row r="204">
          <cell r="A204" t="str">
            <v>KZ43K1704974</v>
          </cell>
          <cell r="B204" t="str">
            <v>116/3</v>
          </cell>
          <cell r="C204">
            <v>35444</v>
          </cell>
          <cell r="D204">
            <v>35537</v>
          </cell>
          <cell r="E204">
            <v>93</v>
          </cell>
          <cell r="F204">
            <v>94.01</v>
          </cell>
          <cell r="G204">
            <v>93.84</v>
          </cell>
          <cell r="H204">
            <v>25.49</v>
          </cell>
          <cell r="I204">
            <v>500000000</v>
          </cell>
          <cell r="J204">
            <v>16229795</v>
          </cell>
          <cell r="K204">
            <v>1518900961.0799999</v>
          </cell>
          <cell r="L204">
            <v>5318480</v>
          </cell>
          <cell r="M204">
            <v>500000088.64999998</v>
          </cell>
          <cell r="N204">
            <v>303.8</v>
          </cell>
          <cell r="O204">
            <v>13</v>
          </cell>
          <cell r="P204">
            <v>100</v>
          </cell>
          <cell r="Q204">
            <v>50</v>
          </cell>
          <cell r="R204">
            <v>25</v>
          </cell>
          <cell r="S204">
            <v>30</v>
          </cell>
          <cell r="T204" t="str">
            <v>ГКО-3</v>
          </cell>
        </row>
        <row r="205">
          <cell r="A205" t="str">
            <v>KZ8EK2210992</v>
          </cell>
          <cell r="B205" t="str">
            <v>56/n</v>
          </cell>
          <cell r="C205">
            <v>35446</v>
          </cell>
          <cell r="D205">
            <v>35453</v>
          </cell>
          <cell r="E205">
            <v>7</v>
          </cell>
          <cell r="F205">
            <v>99.57</v>
          </cell>
          <cell r="G205">
            <v>99.12</v>
          </cell>
          <cell r="H205">
            <v>26.2</v>
          </cell>
          <cell r="I205">
            <v>2000000000</v>
          </cell>
          <cell r="J205">
            <v>17056159</v>
          </cell>
          <cell r="K205">
            <v>1698292982.5799999</v>
          </cell>
          <cell r="L205">
            <v>17056159</v>
          </cell>
          <cell r="M205">
            <v>1698292982.5799999</v>
          </cell>
          <cell r="N205">
            <v>84.9</v>
          </cell>
          <cell r="O205">
            <v>10</v>
          </cell>
          <cell r="P205">
            <v>100</v>
          </cell>
          <cell r="S205">
            <v>60</v>
          </cell>
          <cell r="T205" t="str">
            <v>Ноты-07</v>
          </cell>
        </row>
        <row r="206">
          <cell r="A206" t="str">
            <v>KZ46K2407976</v>
          </cell>
          <cell r="B206" t="str">
            <v>32/6</v>
          </cell>
          <cell r="C206">
            <v>35450</v>
          </cell>
          <cell r="D206">
            <v>35635</v>
          </cell>
          <cell r="E206">
            <v>185</v>
          </cell>
          <cell r="F206">
            <v>86.65</v>
          </cell>
          <cell r="G206">
            <v>86.18</v>
          </cell>
          <cell r="H206">
            <v>30.81</v>
          </cell>
          <cell r="I206">
            <v>600000000</v>
          </cell>
          <cell r="J206">
            <v>16099452</v>
          </cell>
          <cell r="K206">
            <v>1380382274.3</v>
          </cell>
          <cell r="L206">
            <v>6924372</v>
          </cell>
          <cell r="M206">
            <v>600000000.69000006</v>
          </cell>
          <cell r="N206">
            <v>230.1</v>
          </cell>
          <cell r="O206">
            <v>10</v>
          </cell>
          <cell r="P206">
            <v>100</v>
          </cell>
          <cell r="Q206">
            <v>50</v>
          </cell>
          <cell r="R206">
            <v>25</v>
          </cell>
          <cell r="S206">
            <v>30</v>
          </cell>
          <cell r="T206" t="str">
            <v>ГКО-6</v>
          </cell>
        </row>
        <row r="207">
          <cell r="A207" t="str">
            <v>KZ43K2404970</v>
          </cell>
          <cell r="B207" t="str">
            <v>117/3</v>
          </cell>
          <cell r="C207">
            <v>35451</v>
          </cell>
          <cell r="D207">
            <v>35544</v>
          </cell>
          <cell r="E207">
            <v>93</v>
          </cell>
          <cell r="F207">
            <v>94.13</v>
          </cell>
          <cell r="G207">
            <v>93.95</v>
          </cell>
          <cell r="H207">
            <v>24.94</v>
          </cell>
          <cell r="I207">
            <v>580000000</v>
          </cell>
          <cell r="J207">
            <v>13859117</v>
          </cell>
          <cell r="K207">
            <v>1297583248.97</v>
          </cell>
          <cell r="L207">
            <v>6161466</v>
          </cell>
          <cell r="M207">
            <v>580000035.36000001</v>
          </cell>
          <cell r="N207">
            <v>223.7</v>
          </cell>
          <cell r="O207">
            <v>9</v>
          </cell>
          <cell r="P207">
            <v>100</v>
          </cell>
          <cell r="Q207">
            <v>50</v>
          </cell>
          <cell r="R207">
            <v>15</v>
          </cell>
          <cell r="S207">
            <v>30</v>
          </cell>
          <cell r="T207" t="str">
            <v>ГКО-3</v>
          </cell>
        </row>
        <row r="208">
          <cell r="A208" t="str">
            <v>KZ87K3001970</v>
          </cell>
          <cell r="B208" t="str">
            <v>57/n</v>
          </cell>
          <cell r="C208">
            <v>35453</v>
          </cell>
          <cell r="D208">
            <v>35460</v>
          </cell>
          <cell r="E208">
            <v>7</v>
          </cell>
          <cell r="F208">
            <v>99.57</v>
          </cell>
          <cell r="G208">
            <v>99.43</v>
          </cell>
          <cell r="H208">
            <v>26.2</v>
          </cell>
          <cell r="I208">
            <v>2000000000</v>
          </cell>
          <cell r="J208">
            <v>29975863</v>
          </cell>
          <cell r="K208">
            <v>2983216359.1300001</v>
          </cell>
          <cell r="L208">
            <v>23830853</v>
          </cell>
          <cell r="M208">
            <v>2372737707.4099998</v>
          </cell>
          <cell r="N208">
            <v>149.19999999999999</v>
          </cell>
          <cell r="O208">
            <v>13</v>
          </cell>
          <cell r="P208">
            <v>100</v>
          </cell>
          <cell r="Q208">
            <v>141</v>
          </cell>
          <cell r="R208">
            <v>142.4</v>
          </cell>
          <cell r="S208">
            <v>50</v>
          </cell>
          <cell r="T208" t="str">
            <v>Ноты-07</v>
          </cell>
        </row>
        <row r="209">
          <cell r="A209" t="str">
            <v>KZ8EK1102976</v>
          </cell>
          <cell r="B209" t="str">
            <v>58/n</v>
          </cell>
          <cell r="C209">
            <v>35457</v>
          </cell>
          <cell r="D209">
            <v>35472</v>
          </cell>
          <cell r="E209">
            <v>14</v>
          </cell>
          <cell r="F209">
            <v>99.04</v>
          </cell>
          <cell r="G209">
            <v>98.51</v>
          </cell>
          <cell r="H209">
            <v>27.14</v>
          </cell>
          <cell r="I209">
            <v>2000000000</v>
          </cell>
          <cell r="J209">
            <v>14509622</v>
          </cell>
          <cell r="K209">
            <v>1437098551.8099999</v>
          </cell>
          <cell r="L209">
            <v>14509622</v>
          </cell>
          <cell r="M209">
            <v>1437098551.8099999</v>
          </cell>
          <cell r="N209">
            <v>71.900000000000006</v>
          </cell>
          <cell r="O209">
            <v>10</v>
          </cell>
          <cell r="P209">
            <v>100</v>
          </cell>
          <cell r="S209">
            <v>60</v>
          </cell>
          <cell r="T209" t="str">
            <v>Ноты-14</v>
          </cell>
        </row>
        <row r="210">
          <cell r="A210" t="str">
            <v>KZ43K0105975</v>
          </cell>
          <cell r="B210" t="str">
            <v>118/3</v>
          </cell>
          <cell r="C210">
            <v>35458</v>
          </cell>
          <cell r="D210">
            <v>35551</v>
          </cell>
          <cell r="E210">
            <v>93</v>
          </cell>
          <cell r="F210">
            <v>94.03</v>
          </cell>
          <cell r="G210">
            <v>93.45</v>
          </cell>
          <cell r="H210">
            <v>25.4</v>
          </cell>
          <cell r="I210">
            <v>600000000</v>
          </cell>
          <cell r="J210">
            <v>11787446</v>
          </cell>
          <cell r="K210">
            <v>1105026975.6300001</v>
          </cell>
          <cell r="L210">
            <v>6382240</v>
          </cell>
          <cell r="M210">
            <v>599909425.07000005</v>
          </cell>
          <cell r="N210">
            <v>184.2</v>
          </cell>
          <cell r="O210">
            <v>11</v>
          </cell>
          <cell r="P210">
            <v>100</v>
          </cell>
          <cell r="Q210">
            <v>50</v>
          </cell>
          <cell r="R210">
            <v>15</v>
          </cell>
          <cell r="S210">
            <v>30</v>
          </cell>
          <cell r="T210" t="str">
            <v>ГКО-3</v>
          </cell>
        </row>
        <row r="211">
          <cell r="A211" t="str">
            <v>KZ87K0702976</v>
          </cell>
          <cell r="B211" t="str">
            <v>59/n</v>
          </cell>
          <cell r="C211">
            <v>35460</v>
          </cell>
          <cell r="D211">
            <v>35468</v>
          </cell>
          <cell r="E211">
            <v>7</v>
          </cell>
          <cell r="F211">
            <v>99.5</v>
          </cell>
          <cell r="G211">
            <v>98.98</v>
          </cell>
          <cell r="H211">
            <v>30.49</v>
          </cell>
          <cell r="I211">
            <v>2000000000</v>
          </cell>
          <cell r="J211">
            <v>19797346</v>
          </cell>
          <cell r="K211">
            <v>1969850855.6600001</v>
          </cell>
          <cell r="L211">
            <v>19797346</v>
          </cell>
          <cell r="M211">
            <v>1969850855.6600001</v>
          </cell>
          <cell r="N211">
            <v>98.5</v>
          </cell>
          <cell r="O211">
            <v>12</v>
          </cell>
          <cell r="P211">
            <v>100</v>
          </cell>
          <cell r="Q211">
            <v>141</v>
          </cell>
          <cell r="R211">
            <v>140.4</v>
          </cell>
          <cell r="S211">
            <v>60</v>
          </cell>
          <cell r="T211" t="str">
            <v>Ноты-07</v>
          </cell>
        </row>
        <row r="212">
          <cell r="A212" t="str">
            <v>KZ46K0708979</v>
          </cell>
          <cell r="B212" t="str">
            <v>33/6</v>
          </cell>
          <cell r="C212">
            <v>35464</v>
          </cell>
          <cell r="D212">
            <v>35649</v>
          </cell>
          <cell r="E212">
            <v>185</v>
          </cell>
          <cell r="F212">
            <v>86.81</v>
          </cell>
          <cell r="G212">
            <v>86.6</v>
          </cell>
          <cell r="H212">
            <v>30.39</v>
          </cell>
          <cell r="I212">
            <v>570000000</v>
          </cell>
          <cell r="J212">
            <v>21007292</v>
          </cell>
          <cell r="K212">
            <v>1805280910.3</v>
          </cell>
          <cell r="L212">
            <v>6565982</v>
          </cell>
          <cell r="M212">
            <v>569999969.79999995</v>
          </cell>
          <cell r="N212">
            <v>316.7</v>
          </cell>
          <cell r="O212">
            <v>12</v>
          </cell>
          <cell r="P212">
            <v>100</v>
          </cell>
          <cell r="Q212">
            <v>50</v>
          </cell>
          <cell r="R212">
            <v>30</v>
          </cell>
          <cell r="S212">
            <v>30</v>
          </cell>
          <cell r="T212" t="str">
            <v>ГКО-6</v>
          </cell>
        </row>
        <row r="213">
          <cell r="A213" t="str">
            <v>KZ43K0805970</v>
          </cell>
          <cell r="B213" t="str">
            <v>119/3</v>
          </cell>
          <cell r="C213">
            <v>35465</v>
          </cell>
          <cell r="D213">
            <v>35558</v>
          </cell>
          <cell r="E213">
            <v>93</v>
          </cell>
          <cell r="F213">
            <v>94.07</v>
          </cell>
          <cell r="G213">
            <v>93.9</v>
          </cell>
          <cell r="H213">
            <v>25.22</v>
          </cell>
          <cell r="I213">
            <v>620000000</v>
          </cell>
          <cell r="J213">
            <v>17348382</v>
          </cell>
          <cell r="K213">
            <v>1626281702</v>
          </cell>
          <cell r="L213">
            <v>6590419</v>
          </cell>
          <cell r="M213">
            <v>620025850.13999999</v>
          </cell>
          <cell r="N213">
            <v>262.3</v>
          </cell>
          <cell r="O213">
            <v>8</v>
          </cell>
          <cell r="P213">
            <v>100</v>
          </cell>
          <cell r="Q213">
            <v>50</v>
          </cell>
          <cell r="R213">
            <v>15</v>
          </cell>
          <cell r="S213">
            <v>30</v>
          </cell>
          <cell r="T213" t="str">
            <v>ГКО-3</v>
          </cell>
        </row>
        <row r="214">
          <cell r="A214" t="str">
            <v>KZ87K1402972</v>
          </cell>
          <cell r="B214" t="str">
            <v>60/n</v>
          </cell>
          <cell r="C214">
            <v>35467</v>
          </cell>
          <cell r="D214">
            <v>35475</v>
          </cell>
          <cell r="E214">
            <v>7</v>
          </cell>
          <cell r="F214">
            <v>99.5</v>
          </cell>
          <cell r="G214">
            <v>99.38</v>
          </cell>
          <cell r="H214">
            <v>30.49</v>
          </cell>
          <cell r="I214">
            <v>2000000000</v>
          </cell>
          <cell r="J214">
            <v>14586953</v>
          </cell>
          <cell r="K214">
            <v>1448840082.49</v>
          </cell>
          <cell r="L214">
            <v>6858820</v>
          </cell>
          <cell r="M214">
            <v>682424271.23000002</v>
          </cell>
          <cell r="N214">
            <v>72.400000000000006</v>
          </cell>
          <cell r="O214">
            <v>12</v>
          </cell>
          <cell r="P214">
            <v>100</v>
          </cell>
          <cell r="S214">
            <v>60</v>
          </cell>
          <cell r="T214" t="str">
            <v>Ноты-07</v>
          </cell>
        </row>
        <row r="215">
          <cell r="A215" t="str">
            <v>KZ4CK1202985</v>
          </cell>
          <cell r="B215" t="str">
            <v>7/12</v>
          </cell>
          <cell r="C215">
            <v>35471</v>
          </cell>
          <cell r="D215">
            <v>35838</v>
          </cell>
          <cell r="E215">
            <v>367</v>
          </cell>
          <cell r="F215">
            <v>76.239999999999995</v>
          </cell>
          <cell r="G215">
            <v>75.59</v>
          </cell>
          <cell r="H215">
            <v>31.16</v>
          </cell>
          <cell r="I215">
            <v>250000000</v>
          </cell>
          <cell r="J215">
            <v>20128140</v>
          </cell>
          <cell r="K215">
            <v>1498401681.6500001</v>
          </cell>
          <cell r="L215">
            <v>3277100</v>
          </cell>
          <cell r="M215">
            <v>250000048.80000001</v>
          </cell>
          <cell r="N215">
            <v>599.4</v>
          </cell>
          <cell r="O215">
            <v>9</v>
          </cell>
          <cell r="P215">
            <v>100</v>
          </cell>
          <cell r="Q215">
            <v>80</v>
          </cell>
          <cell r="R215">
            <v>30</v>
          </cell>
          <cell r="S215">
            <v>30</v>
          </cell>
          <cell r="T215" t="str">
            <v>ГКО-12</v>
          </cell>
        </row>
        <row r="216">
          <cell r="A216" t="str">
            <v>KZ87K1802973</v>
          </cell>
          <cell r="B216" t="str">
            <v>61/n</v>
          </cell>
          <cell r="C216">
            <v>35471</v>
          </cell>
          <cell r="D216">
            <v>35479</v>
          </cell>
          <cell r="E216">
            <v>7</v>
          </cell>
          <cell r="F216">
            <v>99.53</v>
          </cell>
          <cell r="G216">
            <v>99.23</v>
          </cell>
          <cell r="H216">
            <v>28.65</v>
          </cell>
          <cell r="I216">
            <v>1000000000</v>
          </cell>
          <cell r="J216">
            <v>16555305</v>
          </cell>
          <cell r="K216">
            <v>1647170395.45</v>
          </cell>
          <cell r="L216">
            <v>15375305</v>
          </cell>
          <cell r="M216">
            <v>1530233595.45</v>
          </cell>
          <cell r="N216">
            <v>164.7</v>
          </cell>
          <cell r="O216">
            <v>12</v>
          </cell>
          <cell r="P216">
            <v>100</v>
          </cell>
          <cell r="Q216">
            <v>141</v>
          </cell>
          <cell r="R216">
            <v>140.4</v>
          </cell>
          <cell r="S216">
            <v>60</v>
          </cell>
          <cell r="T216" t="str">
            <v>Ноты-07</v>
          </cell>
        </row>
        <row r="217">
          <cell r="A217" t="str">
            <v>KZ43K1505975</v>
          </cell>
          <cell r="B217" t="str">
            <v>120/3</v>
          </cell>
          <cell r="C217">
            <v>35472</v>
          </cell>
          <cell r="D217">
            <v>35565</v>
          </cell>
          <cell r="E217">
            <v>93</v>
          </cell>
          <cell r="F217">
            <v>94.33</v>
          </cell>
          <cell r="G217">
            <v>94.22</v>
          </cell>
          <cell r="H217">
            <v>24.04</v>
          </cell>
          <cell r="I217">
            <v>620000000</v>
          </cell>
          <cell r="J217">
            <v>19145581</v>
          </cell>
          <cell r="K217">
            <v>1798822967.8299999</v>
          </cell>
          <cell r="L217">
            <v>6571865</v>
          </cell>
          <cell r="M217">
            <v>619973980.83000004</v>
          </cell>
          <cell r="N217">
            <v>290.10000000000002</v>
          </cell>
          <cell r="O217">
            <v>8</v>
          </cell>
          <cell r="P217">
            <v>100</v>
          </cell>
          <cell r="Q217">
            <v>50</v>
          </cell>
          <cell r="R217">
            <v>15</v>
          </cell>
          <cell r="S217">
            <v>30</v>
          </cell>
          <cell r="T217" t="str">
            <v>ГКО-3</v>
          </cell>
        </row>
        <row r="218">
          <cell r="A218" t="str">
            <v>KZ87K2102977</v>
          </cell>
          <cell r="B218" t="str">
            <v>62/n</v>
          </cell>
          <cell r="C218">
            <v>35474</v>
          </cell>
          <cell r="D218">
            <v>35482</v>
          </cell>
          <cell r="E218">
            <v>7</v>
          </cell>
          <cell r="F218">
            <v>99.49</v>
          </cell>
          <cell r="G218">
            <v>99.44</v>
          </cell>
          <cell r="H218">
            <v>31.1</v>
          </cell>
          <cell r="I218">
            <v>1000000000</v>
          </cell>
          <cell r="J218">
            <v>10983483</v>
          </cell>
          <cell r="K218">
            <v>1091761892.4100001</v>
          </cell>
          <cell r="L218">
            <v>4960808</v>
          </cell>
          <cell r="M218">
            <v>493548606.30000001</v>
          </cell>
          <cell r="N218">
            <v>109.2</v>
          </cell>
          <cell r="O218">
            <v>9</v>
          </cell>
          <cell r="P218">
            <v>100</v>
          </cell>
          <cell r="S218">
            <v>60</v>
          </cell>
          <cell r="T218" t="str">
            <v>Ноты-07</v>
          </cell>
        </row>
        <row r="219">
          <cell r="A219" t="str">
            <v>KZ46K2108970</v>
          </cell>
          <cell r="B219" t="str">
            <v>34/6</v>
          </cell>
          <cell r="C219">
            <v>35478</v>
          </cell>
          <cell r="D219">
            <v>35663</v>
          </cell>
          <cell r="E219">
            <v>185</v>
          </cell>
          <cell r="F219">
            <v>87.81</v>
          </cell>
          <cell r="G219">
            <v>87.72</v>
          </cell>
          <cell r="H219">
            <v>27.76</v>
          </cell>
          <cell r="I219">
            <v>650000000</v>
          </cell>
          <cell r="J219">
            <v>30784298</v>
          </cell>
          <cell r="K219">
            <v>2686074488.6399999</v>
          </cell>
          <cell r="L219">
            <v>7402309</v>
          </cell>
          <cell r="M219">
            <v>649999996.92999995</v>
          </cell>
          <cell r="N219">
            <v>413.2</v>
          </cell>
          <cell r="O219">
            <v>10</v>
          </cell>
          <cell r="P219">
            <v>100</v>
          </cell>
          <cell r="Q219">
            <v>50</v>
          </cell>
          <cell r="R219">
            <v>30</v>
          </cell>
          <cell r="S219">
            <v>30</v>
          </cell>
          <cell r="T219" t="str">
            <v>ГКО-6</v>
          </cell>
        </row>
        <row r="220">
          <cell r="A220" t="str">
            <v>KZ43K2205971</v>
          </cell>
          <cell r="B220" t="str">
            <v>121/3</v>
          </cell>
          <cell r="C220">
            <v>35479</v>
          </cell>
          <cell r="D220">
            <v>35572</v>
          </cell>
          <cell r="E220">
            <v>93</v>
          </cell>
          <cell r="F220">
            <v>94.55</v>
          </cell>
          <cell r="G220">
            <v>94.38</v>
          </cell>
          <cell r="H220">
            <v>23.06</v>
          </cell>
          <cell r="I220">
            <v>650000000</v>
          </cell>
          <cell r="J220">
            <v>19402580</v>
          </cell>
          <cell r="K220">
            <v>1827519100.04</v>
          </cell>
          <cell r="L220">
            <v>6874031</v>
          </cell>
          <cell r="M220">
            <v>649940780.29999995</v>
          </cell>
          <cell r="N220">
            <v>281.2</v>
          </cell>
          <cell r="O220">
            <v>10</v>
          </cell>
          <cell r="P220">
            <v>100</v>
          </cell>
          <cell r="Q220">
            <v>50</v>
          </cell>
          <cell r="R220">
            <v>15</v>
          </cell>
          <cell r="S220">
            <v>30</v>
          </cell>
          <cell r="T220" t="str">
            <v>ГКО-3</v>
          </cell>
        </row>
        <row r="221">
          <cell r="A221" t="str">
            <v>KZ8SK2003975</v>
          </cell>
          <cell r="B221" t="str">
            <v>63/n</v>
          </cell>
          <cell r="C221">
            <v>35480</v>
          </cell>
          <cell r="D221">
            <v>35509</v>
          </cell>
          <cell r="E221">
            <v>28</v>
          </cell>
          <cell r="F221">
            <v>97.76</v>
          </cell>
          <cell r="G221">
            <v>96.54</v>
          </cell>
          <cell r="H221">
            <v>30.89</v>
          </cell>
          <cell r="I221">
            <v>1000000000</v>
          </cell>
          <cell r="J221">
            <v>9181874</v>
          </cell>
          <cell r="K221">
            <v>896596265.55999994</v>
          </cell>
          <cell r="L221">
            <v>8497634</v>
          </cell>
          <cell r="M221">
            <v>830689749.75999999</v>
          </cell>
          <cell r="N221">
            <v>89.7</v>
          </cell>
          <cell r="O221">
            <v>8</v>
          </cell>
          <cell r="P221">
            <v>100</v>
          </cell>
          <cell r="S221">
            <v>50</v>
          </cell>
          <cell r="T221" t="str">
            <v>Ноты-28</v>
          </cell>
        </row>
        <row r="222">
          <cell r="A222" t="str">
            <v>KZ8EK0703972</v>
          </cell>
          <cell r="B222" t="str">
            <v>64/n</v>
          </cell>
          <cell r="C222">
            <v>35481</v>
          </cell>
          <cell r="D222">
            <v>35496</v>
          </cell>
          <cell r="E222">
            <v>14</v>
          </cell>
          <cell r="F222">
            <v>98.86</v>
          </cell>
          <cell r="G222">
            <v>98.31</v>
          </cell>
          <cell r="H222">
            <v>32.29</v>
          </cell>
          <cell r="I222">
            <v>1000000000</v>
          </cell>
          <cell r="J222">
            <v>12746771</v>
          </cell>
          <cell r="K222">
            <v>1259438645.29</v>
          </cell>
          <cell r="L222">
            <v>11688706</v>
          </cell>
          <cell r="M222">
            <v>1155512634.99</v>
          </cell>
          <cell r="N222">
            <v>125.9</v>
          </cell>
          <cell r="O222">
            <v>10</v>
          </cell>
          <cell r="P222">
            <v>100</v>
          </cell>
          <cell r="Q222">
            <v>140.4</v>
          </cell>
          <cell r="R222">
            <v>142.1</v>
          </cell>
          <cell r="S222">
            <v>50</v>
          </cell>
          <cell r="T222" t="str">
            <v>Ноты-14</v>
          </cell>
        </row>
        <row r="223">
          <cell r="A223" t="str">
            <v>KZ43K2905976</v>
          </cell>
          <cell r="B223" t="str">
            <v>122/3</v>
          </cell>
          <cell r="C223">
            <v>35486</v>
          </cell>
          <cell r="D223">
            <v>35579</v>
          </cell>
          <cell r="E223">
            <v>93</v>
          </cell>
          <cell r="F223">
            <v>94.26</v>
          </cell>
          <cell r="G223">
            <v>93.4</v>
          </cell>
          <cell r="H223">
            <v>24.36</v>
          </cell>
          <cell r="I223">
            <v>650000000</v>
          </cell>
          <cell r="J223">
            <v>17635395</v>
          </cell>
          <cell r="K223">
            <v>1659848743.0999999</v>
          </cell>
          <cell r="L223">
            <v>6902522</v>
          </cell>
          <cell r="M223">
            <v>649782088.78999996</v>
          </cell>
          <cell r="N223">
            <v>255.4</v>
          </cell>
          <cell r="O223">
            <v>6</v>
          </cell>
          <cell r="P223">
            <v>100</v>
          </cell>
          <cell r="Q223">
            <v>30</v>
          </cell>
          <cell r="R223">
            <v>15</v>
          </cell>
          <cell r="S223">
            <v>30</v>
          </cell>
          <cell r="T223" t="str">
            <v>ГКО-3</v>
          </cell>
        </row>
        <row r="224">
          <cell r="A224" t="str">
            <v>KZ8SK2703970</v>
          </cell>
          <cell r="B224" t="str">
            <v>65/n</v>
          </cell>
          <cell r="C224">
            <v>35487</v>
          </cell>
          <cell r="D224">
            <v>35516</v>
          </cell>
          <cell r="E224">
            <v>28</v>
          </cell>
          <cell r="F224">
            <v>97.76</v>
          </cell>
          <cell r="G224">
            <v>96.82</v>
          </cell>
          <cell r="H224">
            <v>30.89</v>
          </cell>
          <cell r="I224">
            <v>500000000</v>
          </cell>
          <cell r="J224">
            <v>9770081</v>
          </cell>
          <cell r="K224">
            <v>953882808.69000006</v>
          </cell>
          <cell r="L224">
            <v>8723099</v>
          </cell>
          <cell r="M224">
            <v>852739832.92999995</v>
          </cell>
          <cell r="N224">
            <v>190.8</v>
          </cell>
          <cell r="O224">
            <v>9</v>
          </cell>
          <cell r="P224">
            <v>100</v>
          </cell>
          <cell r="S224">
            <v>60</v>
          </cell>
          <cell r="T224" t="str">
            <v>Ноты-28</v>
          </cell>
        </row>
        <row r="225">
          <cell r="A225" t="str">
            <v>KZ8EK1403978</v>
          </cell>
          <cell r="B225" t="str">
            <v>66/n</v>
          </cell>
          <cell r="C225">
            <v>35488</v>
          </cell>
          <cell r="D225">
            <v>35503</v>
          </cell>
          <cell r="E225">
            <v>14</v>
          </cell>
          <cell r="F225">
            <v>98.87</v>
          </cell>
          <cell r="G225">
            <v>98.5</v>
          </cell>
          <cell r="H225">
            <v>32</v>
          </cell>
          <cell r="I225">
            <v>500000000</v>
          </cell>
          <cell r="J225">
            <v>7002948</v>
          </cell>
          <cell r="K225">
            <v>691956519.63999999</v>
          </cell>
          <cell r="L225">
            <v>6114303</v>
          </cell>
          <cell r="M225">
            <v>604494815.03999996</v>
          </cell>
          <cell r="N225">
            <v>138.4</v>
          </cell>
          <cell r="O225">
            <v>9</v>
          </cell>
          <cell r="P225">
            <v>100</v>
          </cell>
          <cell r="Q225">
            <v>140.4</v>
          </cell>
          <cell r="R225">
            <v>138.19999999999999</v>
          </cell>
          <cell r="S225">
            <v>60</v>
          </cell>
          <cell r="T225" t="str">
            <v>Ноты-14</v>
          </cell>
        </row>
        <row r="226">
          <cell r="A226" t="str">
            <v>KZ46K0409974</v>
          </cell>
          <cell r="B226" t="str">
            <v>35/6</v>
          </cell>
          <cell r="C226">
            <v>35492</v>
          </cell>
          <cell r="D226">
            <v>35677</v>
          </cell>
          <cell r="E226">
            <v>185</v>
          </cell>
          <cell r="F226">
            <v>88.39</v>
          </cell>
          <cell r="G226">
            <v>88.11</v>
          </cell>
          <cell r="H226">
            <v>26.27</v>
          </cell>
          <cell r="I226">
            <v>670000000</v>
          </cell>
          <cell r="J226">
            <v>37966779</v>
          </cell>
          <cell r="K226">
            <v>3328118305.5100002</v>
          </cell>
          <cell r="L226">
            <v>7598322</v>
          </cell>
          <cell r="M226">
            <v>671103190.35000002</v>
          </cell>
          <cell r="N226">
            <v>496.7</v>
          </cell>
          <cell r="O226">
            <v>10</v>
          </cell>
          <cell r="P226">
            <v>100</v>
          </cell>
          <cell r="Q226">
            <v>30</v>
          </cell>
          <cell r="R226">
            <v>30</v>
          </cell>
          <cell r="S226">
            <v>30</v>
          </cell>
          <cell r="T226" t="str">
            <v>ГКО-6</v>
          </cell>
        </row>
        <row r="227">
          <cell r="A227" t="str">
            <v>KZ43K0506974</v>
          </cell>
          <cell r="B227" t="str">
            <v>123/3</v>
          </cell>
          <cell r="C227">
            <v>35493</v>
          </cell>
          <cell r="D227">
            <v>35586</v>
          </cell>
          <cell r="E227">
            <v>93</v>
          </cell>
          <cell r="F227">
            <v>94.83</v>
          </cell>
          <cell r="G227">
            <v>94.69</v>
          </cell>
          <cell r="H227">
            <v>21.81</v>
          </cell>
          <cell r="I227">
            <v>650000000</v>
          </cell>
          <cell r="J227">
            <v>51840378</v>
          </cell>
          <cell r="K227">
            <v>4838538201.46</v>
          </cell>
          <cell r="L227">
            <v>6852441</v>
          </cell>
          <cell r="M227">
            <v>649999936.25</v>
          </cell>
          <cell r="N227">
            <v>744.4</v>
          </cell>
          <cell r="O227">
            <v>11</v>
          </cell>
          <cell r="P227">
            <v>100</v>
          </cell>
          <cell r="Q227">
            <v>30</v>
          </cell>
          <cell r="R227">
            <v>15</v>
          </cell>
          <cell r="S227">
            <v>30</v>
          </cell>
          <cell r="T227" t="str">
            <v>ГКО-3</v>
          </cell>
        </row>
        <row r="228">
          <cell r="A228" t="str">
            <v>KZ8SK0304979</v>
          </cell>
          <cell r="B228" t="str">
            <v>67/n</v>
          </cell>
          <cell r="C228">
            <v>35494</v>
          </cell>
          <cell r="D228">
            <v>35523</v>
          </cell>
          <cell r="E228">
            <v>28</v>
          </cell>
          <cell r="F228">
            <v>98.02</v>
          </cell>
          <cell r="G228">
            <v>97.74</v>
          </cell>
          <cell r="H228">
            <v>27.23</v>
          </cell>
          <cell r="I228">
            <v>500000000</v>
          </cell>
          <cell r="J228">
            <v>15311646</v>
          </cell>
          <cell r="K228">
            <v>1495766008.5699999</v>
          </cell>
          <cell r="L228">
            <v>8141993</v>
          </cell>
          <cell r="M228">
            <v>798051261.94000006</v>
          </cell>
          <cell r="N228">
            <v>299.2</v>
          </cell>
          <cell r="O228">
            <v>11</v>
          </cell>
          <cell r="P228">
            <v>100</v>
          </cell>
          <cell r="S228">
            <v>60</v>
          </cell>
          <cell r="T228" t="str">
            <v>Ноты-28</v>
          </cell>
        </row>
        <row r="229">
          <cell r="A229" t="str">
            <v>KZ8EK2103973</v>
          </cell>
          <cell r="B229" t="str">
            <v>68/n</v>
          </cell>
          <cell r="C229">
            <v>35495</v>
          </cell>
          <cell r="D229">
            <v>35510</v>
          </cell>
          <cell r="E229">
            <v>14</v>
          </cell>
          <cell r="F229">
            <v>98.97</v>
          </cell>
          <cell r="G229">
            <v>98.83</v>
          </cell>
          <cell r="H229">
            <v>29.14</v>
          </cell>
          <cell r="I229">
            <v>1000000000</v>
          </cell>
          <cell r="J229">
            <v>17755548</v>
          </cell>
          <cell r="K229">
            <v>1753972058.4000001</v>
          </cell>
          <cell r="L229">
            <v>11151364</v>
          </cell>
          <cell r="M229">
            <v>1103636110.9000001</v>
          </cell>
          <cell r="N229">
            <v>175.4</v>
          </cell>
          <cell r="O229">
            <v>12</v>
          </cell>
          <cell r="P229">
            <v>100</v>
          </cell>
          <cell r="S229">
            <v>60</v>
          </cell>
          <cell r="T229" t="str">
            <v>Ноты-14</v>
          </cell>
        </row>
        <row r="230">
          <cell r="A230" t="str">
            <v>KZ4CK1203983</v>
          </cell>
          <cell r="B230" t="str">
            <v>8/12</v>
          </cell>
          <cell r="C230">
            <v>35499</v>
          </cell>
          <cell r="D230">
            <v>35866</v>
          </cell>
          <cell r="E230">
            <v>367</v>
          </cell>
          <cell r="F230">
            <v>78.44</v>
          </cell>
          <cell r="G230">
            <v>78.11</v>
          </cell>
          <cell r="H230">
            <v>27.49</v>
          </cell>
          <cell r="I230">
            <v>300000000</v>
          </cell>
          <cell r="J230">
            <v>24783310</v>
          </cell>
          <cell r="K230">
            <v>1906546984.01</v>
          </cell>
          <cell r="L230">
            <v>3825764</v>
          </cell>
          <cell r="M230">
            <v>299999986.24000001</v>
          </cell>
          <cell r="N230">
            <v>635.5</v>
          </cell>
          <cell r="O230">
            <v>11</v>
          </cell>
          <cell r="P230">
            <v>100</v>
          </cell>
          <cell r="Q230">
            <v>50</v>
          </cell>
          <cell r="R230">
            <v>30</v>
          </cell>
          <cell r="S230">
            <v>30</v>
          </cell>
          <cell r="T230" t="str">
            <v>ГКО-12</v>
          </cell>
        </row>
        <row r="231">
          <cell r="A231" t="str">
            <v>KZ43K1206970</v>
          </cell>
          <cell r="B231" t="str">
            <v>124/3</v>
          </cell>
          <cell r="C231">
            <v>35500</v>
          </cell>
          <cell r="D231">
            <v>35593</v>
          </cell>
          <cell r="E231">
            <v>93</v>
          </cell>
          <cell r="F231">
            <v>94.96</v>
          </cell>
          <cell r="G231">
            <v>94.74</v>
          </cell>
          <cell r="H231">
            <v>21.23</v>
          </cell>
          <cell r="I231">
            <v>650000000</v>
          </cell>
          <cell r="J231">
            <v>21322626</v>
          </cell>
          <cell r="K231">
            <v>2014378254.0899999</v>
          </cell>
          <cell r="L231">
            <v>6870695</v>
          </cell>
          <cell r="M231">
            <v>652193653.12</v>
          </cell>
          <cell r="N231">
            <v>309.89999999999998</v>
          </cell>
          <cell r="O231">
            <v>10</v>
          </cell>
          <cell r="P231">
            <v>100</v>
          </cell>
          <cell r="Q231">
            <v>50</v>
          </cell>
          <cell r="R231">
            <v>30</v>
          </cell>
          <cell r="S231">
            <v>30</v>
          </cell>
          <cell r="T231" t="str">
            <v>ГКО-3</v>
          </cell>
        </row>
        <row r="232">
          <cell r="A232" t="str">
            <v>KZ8SK1004973</v>
          </cell>
          <cell r="B232" t="str">
            <v>69/n</v>
          </cell>
          <cell r="C232">
            <v>35501</v>
          </cell>
          <cell r="D232">
            <v>35530</v>
          </cell>
          <cell r="E232">
            <v>28</v>
          </cell>
          <cell r="F232">
            <v>97.91</v>
          </cell>
          <cell r="G232">
            <v>97.68</v>
          </cell>
          <cell r="H232">
            <v>28.777751299999998</v>
          </cell>
          <cell r="I232">
            <v>500000000</v>
          </cell>
          <cell r="J232">
            <v>6880010</v>
          </cell>
          <cell r="K232">
            <v>672954265.5</v>
          </cell>
          <cell r="L232">
            <v>5276547</v>
          </cell>
          <cell r="M232">
            <v>516612358.69999999</v>
          </cell>
          <cell r="N232">
            <v>134.5908531</v>
          </cell>
          <cell r="O232">
            <v>10</v>
          </cell>
          <cell r="P232">
            <v>100</v>
          </cell>
          <cell r="Q232">
            <v>139.80000000000001</v>
          </cell>
          <cell r="R232">
            <v>142.4</v>
          </cell>
          <cell r="S232">
            <v>50</v>
          </cell>
          <cell r="T232" t="str">
            <v>Ноты-28</v>
          </cell>
        </row>
        <row r="233">
          <cell r="A233" t="str">
            <v>KZ8EK2803977</v>
          </cell>
          <cell r="B233" t="str">
            <v>70/n</v>
          </cell>
          <cell r="C233">
            <v>35502</v>
          </cell>
          <cell r="D233">
            <v>35517</v>
          </cell>
          <cell r="E233">
            <v>14</v>
          </cell>
          <cell r="F233">
            <v>98.86</v>
          </cell>
          <cell r="G233">
            <v>98.72</v>
          </cell>
          <cell r="H233">
            <v>32.288084159999997</v>
          </cell>
          <cell r="I233">
            <v>500000000</v>
          </cell>
          <cell r="J233">
            <v>6297986</v>
          </cell>
          <cell r="K233">
            <v>622506962.10000002</v>
          </cell>
          <cell r="L233">
            <v>5853986</v>
          </cell>
          <cell r="M233">
            <v>578706992.10000002</v>
          </cell>
          <cell r="N233">
            <v>124.5013924</v>
          </cell>
          <cell r="O233">
            <v>9</v>
          </cell>
          <cell r="P233">
            <v>100</v>
          </cell>
          <cell r="S233">
            <v>60</v>
          </cell>
          <cell r="T233" t="str">
            <v>Ноты-14</v>
          </cell>
        </row>
        <row r="234">
          <cell r="A234" t="str">
            <v>KZ46K1809974</v>
          </cell>
          <cell r="B234" t="str">
            <v>36/6</v>
          </cell>
          <cell r="C234">
            <v>35506</v>
          </cell>
          <cell r="D234">
            <v>35691</v>
          </cell>
          <cell r="E234">
            <v>185</v>
          </cell>
          <cell r="F234">
            <v>88.78</v>
          </cell>
          <cell r="G234">
            <v>88.5</v>
          </cell>
          <cell r="H234">
            <v>25.275963050000001</v>
          </cell>
          <cell r="I234">
            <v>600000000</v>
          </cell>
          <cell r="J234">
            <v>24488587</v>
          </cell>
          <cell r="K234">
            <v>2512701329</v>
          </cell>
          <cell r="L234">
            <v>6759202</v>
          </cell>
          <cell r="M234">
            <v>599861818.5</v>
          </cell>
          <cell r="N234">
            <v>418.78355479999999</v>
          </cell>
          <cell r="O234">
            <v>7</v>
          </cell>
          <cell r="P234">
            <v>100</v>
          </cell>
          <cell r="Q234">
            <v>30</v>
          </cell>
          <cell r="R234">
            <v>30</v>
          </cell>
          <cell r="S234">
            <v>30</v>
          </cell>
          <cell r="T234" t="str">
            <v>ГКО-6</v>
          </cell>
        </row>
        <row r="235">
          <cell r="A235" t="str">
            <v>KZ43K1906975</v>
          </cell>
          <cell r="B235" t="str">
            <v>125/3</v>
          </cell>
          <cell r="C235">
            <v>35507</v>
          </cell>
          <cell r="D235">
            <v>35600</v>
          </cell>
          <cell r="E235">
            <v>93</v>
          </cell>
          <cell r="F235">
            <v>94.67</v>
          </cell>
          <cell r="G235">
            <v>94.27</v>
          </cell>
          <cell r="H235">
            <v>22.520333789999999</v>
          </cell>
          <cell r="I235">
            <v>650000000</v>
          </cell>
          <cell r="J235">
            <v>8256132</v>
          </cell>
          <cell r="K235">
            <v>779941054.29999995</v>
          </cell>
          <cell r="L235">
            <v>7343304</v>
          </cell>
          <cell r="M235">
            <v>649999983</v>
          </cell>
          <cell r="N235">
            <v>119.99093139999999</v>
          </cell>
          <cell r="O235">
            <v>8</v>
          </cell>
          <cell r="P235">
            <v>100</v>
          </cell>
          <cell r="Q235">
            <v>50</v>
          </cell>
          <cell r="R235">
            <v>15</v>
          </cell>
          <cell r="S235">
            <v>30</v>
          </cell>
          <cell r="T235" t="str">
            <v>ГКО-3</v>
          </cell>
        </row>
        <row r="236">
          <cell r="A236" t="str">
            <v>KZ8SK1704978</v>
          </cell>
          <cell r="B236" t="str">
            <v>71/n</v>
          </cell>
          <cell r="C236">
            <v>35508</v>
          </cell>
          <cell r="D236">
            <v>35537</v>
          </cell>
          <cell r="E236">
            <v>28</v>
          </cell>
          <cell r="F236">
            <v>97.91</v>
          </cell>
          <cell r="G236">
            <v>97.7</v>
          </cell>
          <cell r="H236">
            <v>28.777751299999998</v>
          </cell>
          <cell r="I236">
            <v>1000000000</v>
          </cell>
          <cell r="J236">
            <v>18933522</v>
          </cell>
          <cell r="K236">
            <v>1852078965</v>
          </cell>
          <cell r="L236">
            <v>15410618</v>
          </cell>
          <cell r="M236">
            <v>1508802672</v>
          </cell>
          <cell r="N236">
            <v>185.2078965</v>
          </cell>
          <cell r="O236">
            <v>10</v>
          </cell>
          <cell r="P236">
            <v>100</v>
          </cell>
          <cell r="Q236">
            <v>138.19999999999999</v>
          </cell>
          <cell r="R236">
            <v>142.4</v>
          </cell>
          <cell r="S236">
            <v>50</v>
          </cell>
          <cell r="T236" t="str">
            <v>Ноты-28</v>
          </cell>
        </row>
        <row r="237">
          <cell r="A237" t="str">
            <v>KZ8EK0404976</v>
          </cell>
          <cell r="B237" t="str">
            <v>72/n</v>
          </cell>
          <cell r="C237">
            <v>35509</v>
          </cell>
          <cell r="D237">
            <v>35524</v>
          </cell>
          <cell r="E237">
            <v>14</v>
          </cell>
          <cell r="F237">
            <v>98.9</v>
          </cell>
          <cell r="G237">
            <v>98.81</v>
          </cell>
          <cell r="H237">
            <v>31.14256825</v>
          </cell>
          <cell r="I237">
            <v>1000000000</v>
          </cell>
          <cell r="J237">
            <v>12546016</v>
          </cell>
          <cell r="K237">
            <v>1240265280</v>
          </cell>
          <cell r="L237">
            <v>9095156</v>
          </cell>
          <cell r="M237">
            <v>1240265280</v>
          </cell>
          <cell r="N237">
            <v>124.026528</v>
          </cell>
          <cell r="O237">
            <v>10</v>
          </cell>
          <cell r="P237">
            <v>100</v>
          </cell>
          <cell r="Q237">
            <v>138.19999999999999</v>
          </cell>
          <cell r="R237">
            <v>142.65</v>
          </cell>
          <cell r="S237">
            <v>50</v>
          </cell>
          <cell r="T237" t="str">
            <v>Ноты-14</v>
          </cell>
        </row>
        <row r="238">
          <cell r="A238" t="str">
            <v>KZ43K2606970</v>
          </cell>
          <cell r="B238" t="str">
            <v>126/3</v>
          </cell>
          <cell r="C238">
            <v>35514</v>
          </cell>
          <cell r="D238">
            <v>35607</v>
          </cell>
          <cell r="E238">
            <v>93</v>
          </cell>
          <cell r="F238">
            <v>94.66</v>
          </cell>
          <cell r="G238">
            <v>94.42</v>
          </cell>
          <cell r="H238">
            <v>22.564969359999999</v>
          </cell>
          <cell r="I238">
            <v>650000000</v>
          </cell>
          <cell r="J238">
            <v>14769853</v>
          </cell>
          <cell r="K238">
            <v>1395543819</v>
          </cell>
          <cell r="L238">
            <v>6865138</v>
          </cell>
          <cell r="M238">
            <v>649996108.60000002</v>
          </cell>
          <cell r="N238">
            <v>214.6990491</v>
          </cell>
          <cell r="O238">
            <v>6</v>
          </cell>
          <cell r="P238">
            <v>100</v>
          </cell>
          <cell r="Q238">
            <v>50</v>
          </cell>
          <cell r="R238">
            <v>15</v>
          </cell>
          <cell r="S238">
            <v>30</v>
          </cell>
          <cell r="T238" t="str">
            <v>ГКО-3</v>
          </cell>
        </row>
        <row r="239">
          <cell r="A239" t="str">
            <v>KZ8SK2404975</v>
          </cell>
          <cell r="B239" t="str">
            <v>73/n</v>
          </cell>
          <cell r="C239">
            <v>35515</v>
          </cell>
          <cell r="D239">
            <v>35544</v>
          </cell>
          <cell r="E239">
            <v>28</v>
          </cell>
          <cell r="F239">
            <v>97.84</v>
          </cell>
          <cell r="G239">
            <v>97.55</v>
          </cell>
          <cell r="H239">
            <v>29.76287817</v>
          </cell>
          <cell r="I239">
            <v>1000000000</v>
          </cell>
          <cell r="J239">
            <v>22569532</v>
          </cell>
          <cell r="K239">
            <v>2207514703</v>
          </cell>
          <cell r="L239">
            <v>20836313</v>
          </cell>
          <cell r="M239">
            <v>2038611752</v>
          </cell>
          <cell r="N239">
            <v>220.75147029999999</v>
          </cell>
          <cell r="O239">
            <v>12</v>
          </cell>
          <cell r="P239">
            <v>100</v>
          </cell>
          <cell r="S239">
            <v>50</v>
          </cell>
          <cell r="T239" t="str">
            <v>Ноты-28</v>
          </cell>
        </row>
        <row r="240">
          <cell r="A240" t="str">
            <v>KZ8EK1104972</v>
          </cell>
          <cell r="B240" t="str">
            <v>74/n</v>
          </cell>
          <cell r="C240">
            <v>35516</v>
          </cell>
          <cell r="D240">
            <v>35531</v>
          </cell>
          <cell r="E240">
            <v>14</v>
          </cell>
          <cell r="F240">
            <v>98.88</v>
          </cell>
          <cell r="G240">
            <v>98.77</v>
          </cell>
          <cell r="H240">
            <v>31.71521036</v>
          </cell>
          <cell r="I240">
            <v>750000000</v>
          </cell>
          <cell r="J240">
            <v>8743200</v>
          </cell>
          <cell r="K240">
            <v>864215047.60000002</v>
          </cell>
          <cell r="L240">
            <v>6898531</v>
          </cell>
          <cell r="M240">
            <v>682112699.29999995</v>
          </cell>
          <cell r="N240">
            <v>115.228673</v>
          </cell>
          <cell r="O240">
            <v>11</v>
          </cell>
          <cell r="P240">
            <v>100</v>
          </cell>
          <cell r="S240">
            <v>50</v>
          </cell>
          <cell r="T240" t="str">
            <v>Ноты-14</v>
          </cell>
        </row>
        <row r="241">
          <cell r="A241" t="str">
            <v>KZ46K0210976</v>
          </cell>
          <cell r="B241" t="str">
            <v>37/6</v>
          </cell>
          <cell r="C241">
            <v>35520</v>
          </cell>
          <cell r="D241">
            <v>35705</v>
          </cell>
          <cell r="E241">
            <v>185</v>
          </cell>
          <cell r="F241">
            <v>88.8</v>
          </cell>
          <cell r="G241">
            <v>88.25</v>
          </cell>
          <cell r="H241">
            <v>25.225225229999999</v>
          </cell>
          <cell r="I241">
            <v>600000000</v>
          </cell>
          <cell r="J241">
            <v>18499026</v>
          </cell>
          <cell r="K241">
            <v>1635172520</v>
          </cell>
          <cell r="L241">
            <v>6756145</v>
          </cell>
          <cell r="M241">
            <v>599882391.60000002</v>
          </cell>
          <cell r="N241">
            <v>272.52875330000001</v>
          </cell>
          <cell r="O241">
            <v>7</v>
          </cell>
          <cell r="P241">
            <v>100</v>
          </cell>
          <cell r="Q241">
            <v>30</v>
          </cell>
          <cell r="R241">
            <v>30</v>
          </cell>
          <cell r="S241">
            <v>30</v>
          </cell>
          <cell r="T241" t="str">
            <v>ГКО-6</v>
          </cell>
        </row>
        <row r="242">
          <cell r="A242" t="str">
            <v>KZ87K0704972</v>
          </cell>
          <cell r="B242" t="str">
            <v>75/n</v>
          </cell>
          <cell r="C242">
            <v>35520</v>
          </cell>
          <cell r="D242">
            <v>35527</v>
          </cell>
          <cell r="E242">
            <v>7</v>
          </cell>
          <cell r="F242">
            <v>99.48</v>
          </cell>
          <cell r="G242">
            <v>99.37</v>
          </cell>
          <cell r="H242">
            <v>31.711566810000001</v>
          </cell>
          <cell r="I242">
            <v>500000000</v>
          </cell>
          <cell r="J242">
            <v>34415436</v>
          </cell>
          <cell r="K242">
            <v>3422733976</v>
          </cell>
          <cell r="L242">
            <v>31687991</v>
          </cell>
          <cell r="M242">
            <v>3152178989</v>
          </cell>
          <cell r="N242">
            <v>684.54679520000002</v>
          </cell>
          <cell r="O242">
            <v>7</v>
          </cell>
          <cell r="P242">
            <v>100</v>
          </cell>
          <cell r="S242">
            <v>50</v>
          </cell>
          <cell r="T242" t="str">
            <v>Ноты-07</v>
          </cell>
        </row>
        <row r="243">
          <cell r="A243" t="str">
            <v>KZ43K0307977</v>
          </cell>
          <cell r="B243" t="str">
            <v>127/3</v>
          </cell>
          <cell r="C243">
            <v>35521</v>
          </cell>
          <cell r="D243">
            <v>35614</v>
          </cell>
          <cell r="E243">
            <v>93</v>
          </cell>
          <cell r="F243">
            <v>94.25</v>
          </cell>
          <cell r="G243">
            <v>92.01</v>
          </cell>
          <cell r="H243">
            <v>24.40318302</v>
          </cell>
          <cell r="I243">
            <v>500000000</v>
          </cell>
          <cell r="J243">
            <v>8749785</v>
          </cell>
          <cell r="K243">
            <v>824661079.20000005</v>
          </cell>
          <cell r="L243">
            <v>5002343</v>
          </cell>
          <cell r="M243">
            <v>471086016</v>
          </cell>
          <cell r="N243">
            <v>164.93221579999999</v>
          </cell>
          <cell r="O243">
            <v>5</v>
          </cell>
          <cell r="P243">
            <v>100</v>
          </cell>
          <cell r="Q243">
            <v>50</v>
          </cell>
          <cell r="R243">
            <v>15</v>
          </cell>
          <cell r="S243">
            <v>30</v>
          </cell>
          <cell r="T243" t="str">
            <v>ГКО-3</v>
          </cell>
        </row>
        <row r="244">
          <cell r="A244" t="str">
            <v>KZ8SK0205978</v>
          </cell>
          <cell r="B244" t="str">
            <v>76/n</v>
          </cell>
          <cell r="C244">
            <v>35522</v>
          </cell>
          <cell r="D244">
            <v>35552</v>
          </cell>
          <cell r="E244">
            <v>28</v>
          </cell>
          <cell r="F244">
            <v>97.91</v>
          </cell>
          <cell r="G244">
            <v>97.84</v>
          </cell>
          <cell r="H244">
            <v>28.777751299999998</v>
          </cell>
          <cell r="I244">
            <v>750000000</v>
          </cell>
          <cell r="J244">
            <v>19321836</v>
          </cell>
          <cell r="K244">
            <v>1884575269</v>
          </cell>
          <cell r="L244">
            <v>5012541</v>
          </cell>
          <cell r="M244">
            <v>490778233.10000002</v>
          </cell>
          <cell r="N244">
            <v>251.2767025</v>
          </cell>
          <cell r="O244">
            <v>7</v>
          </cell>
          <cell r="P244">
            <v>100</v>
          </cell>
          <cell r="S244">
            <v>50</v>
          </cell>
          <cell r="T244" t="str">
            <v>Ноты-28</v>
          </cell>
        </row>
        <row r="245">
          <cell r="A245" t="str">
            <v>KZ8EK1804977</v>
          </cell>
          <cell r="B245" t="str">
            <v>77/n</v>
          </cell>
          <cell r="C245">
            <v>35523</v>
          </cell>
          <cell r="D245">
            <v>35538</v>
          </cell>
          <cell r="E245">
            <v>14</v>
          </cell>
          <cell r="F245">
            <v>98.97</v>
          </cell>
          <cell r="G245">
            <v>98.94</v>
          </cell>
          <cell r="H245">
            <v>29.140143479999999</v>
          </cell>
          <cell r="I245">
            <v>750000000</v>
          </cell>
          <cell r="J245">
            <v>16059208</v>
          </cell>
          <cell r="K245">
            <v>1587831014</v>
          </cell>
          <cell r="L245">
            <v>2722573</v>
          </cell>
          <cell r="M245">
            <v>269453405.39999998</v>
          </cell>
          <cell r="N245">
            <v>211.71080190000001</v>
          </cell>
          <cell r="O245">
            <v>12</v>
          </cell>
          <cell r="P245">
            <v>100</v>
          </cell>
          <cell r="S245">
            <v>50</v>
          </cell>
          <cell r="T245" t="str">
            <v>Ноты-14</v>
          </cell>
        </row>
        <row r="246">
          <cell r="A246" t="str">
            <v>KZ4CK0904987</v>
          </cell>
          <cell r="B246" t="str">
            <v>9/12</v>
          </cell>
          <cell r="C246">
            <v>35527</v>
          </cell>
          <cell r="D246">
            <v>35894</v>
          </cell>
          <cell r="E246">
            <v>367</v>
          </cell>
          <cell r="F246">
            <v>79.260000000000005</v>
          </cell>
          <cell r="G246">
            <v>78.7</v>
          </cell>
          <cell r="H246">
            <v>26.167045170000002</v>
          </cell>
          <cell r="I246">
            <v>350000000</v>
          </cell>
          <cell r="J246">
            <v>17990763</v>
          </cell>
          <cell r="K246">
            <v>1403562925</v>
          </cell>
          <cell r="L246">
            <v>4415589</v>
          </cell>
          <cell r="M246">
            <v>349999938.10000002</v>
          </cell>
          <cell r="N246">
            <v>401.01797850000003</v>
          </cell>
          <cell r="O246">
            <v>9</v>
          </cell>
          <cell r="P246">
            <v>100</v>
          </cell>
          <cell r="Q246">
            <v>50</v>
          </cell>
          <cell r="R246">
            <v>30</v>
          </cell>
          <cell r="S246">
            <v>30</v>
          </cell>
          <cell r="T246" t="str">
            <v>ГКО-12</v>
          </cell>
        </row>
        <row r="247">
          <cell r="A247" t="str">
            <v>KZ43K1007972</v>
          </cell>
          <cell r="B247" t="str">
            <v>128/3</v>
          </cell>
          <cell r="C247">
            <v>35528</v>
          </cell>
          <cell r="D247">
            <v>35621</v>
          </cell>
          <cell r="E247">
            <v>93</v>
          </cell>
          <cell r="F247">
            <v>94.52</v>
          </cell>
          <cell r="G247">
            <v>94.25</v>
          </cell>
          <cell r="H247">
            <v>23.190859079999999</v>
          </cell>
          <cell r="I247">
            <v>500000000</v>
          </cell>
          <cell r="J247">
            <v>17869354</v>
          </cell>
          <cell r="K247">
            <v>1676720799</v>
          </cell>
          <cell r="L247">
            <v>5289735</v>
          </cell>
          <cell r="M247">
            <v>500000033.80000001</v>
          </cell>
          <cell r="N247">
            <v>335.34415990000002</v>
          </cell>
          <cell r="O247">
            <v>11</v>
          </cell>
          <cell r="P247">
            <v>100</v>
          </cell>
          <cell r="Q247">
            <v>50</v>
          </cell>
          <cell r="R247">
            <v>15</v>
          </cell>
          <cell r="S247">
            <v>30</v>
          </cell>
          <cell r="T247" t="str">
            <v>ГКО-3</v>
          </cell>
        </row>
        <row r="248">
          <cell r="A248" t="str">
            <v>KZ8SK0805975</v>
          </cell>
          <cell r="B248" t="str">
            <v>78/n</v>
          </cell>
          <cell r="C248">
            <v>35529</v>
          </cell>
          <cell r="D248">
            <v>35558</v>
          </cell>
          <cell r="E248">
            <v>28</v>
          </cell>
          <cell r="F248">
            <v>98.07</v>
          </cell>
          <cell r="G248">
            <v>98.03</v>
          </cell>
          <cell r="H248">
            <v>26.531313610000002</v>
          </cell>
          <cell r="I248">
            <v>250000000</v>
          </cell>
          <cell r="J248">
            <v>12748651</v>
          </cell>
          <cell r="K248">
            <v>1248420109</v>
          </cell>
          <cell r="L248">
            <v>2549304</v>
          </cell>
          <cell r="M248">
            <v>250000127.09999999</v>
          </cell>
          <cell r="N248">
            <v>499.36804339999998</v>
          </cell>
          <cell r="O248">
            <v>9</v>
          </cell>
          <cell r="P248">
            <v>100</v>
          </cell>
          <cell r="S248">
            <v>60</v>
          </cell>
          <cell r="T248" t="str">
            <v>Ноты-28</v>
          </cell>
        </row>
        <row r="249">
          <cell r="A249" t="str">
            <v>KZ8EK2504972</v>
          </cell>
          <cell r="B249" t="str">
            <v>79/n</v>
          </cell>
          <cell r="C249">
            <v>35530</v>
          </cell>
          <cell r="D249">
            <v>35545</v>
          </cell>
          <cell r="E249">
            <v>14</v>
          </cell>
          <cell r="F249">
            <v>99.13</v>
          </cell>
          <cell r="G249">
            <v>99.1</v>
          </cell>
          <cell r="H249">
            <v>24.57379199</v>
          </cell>
          <cell r="I249">
            <v>250000000</v>
          </cell>
          <cell r="J249">
            <v>17755465</v>
          </cell>
          <cell r="K249">
            <v>1758219648</v>
          </cell>
          <cell r="L249">
            <v>2521943</v>
          </cell>
          <cell r="M249">
            <v>250000102</v>
          </cell>
          <cell r="N249">
            <v>703.28785919999996</v>
          </cell>
          <cell r="O249">
            <v>11</v>
          </cell>
          <cell r="P249">
            <v>100</v>
          </cell>
          <cell r="S249">
            <v>50</v>
          </cell>
          <cell r="T249" t="str">
            <v>Ноты-14</v>
          </cell>
        </row>
        <row r="250">
          <cell r="A250" t="str">
            <v>KZ46K1610976</v>
          </cell>
          <cell r="B250" t="str">
            <v>38/6</v>
          </cell>
          <cell r="C250">
            <v>35534</v>
          </cell>
          <cell r="D250">
            <v>35719</v>
          </cell>
          <cell r="E250">
            <v>185</v>
          </cell>
          <cell r="F250">
            <v>89.08</v>
          </cell>
          <cell r="G250">
            <v>88.85</v>
          </cell>
          <cell r="H250">
            <v>24.517287830000001</v>
          </cell>
          <cell r="I250">
            <v>580000000</v>
          </cell>
          <cell r="J250">
            <v>30132048</v>
          </cell>
          <cell r="K250">
            <v>2667995863</v>
          </cell>
          <cell r="L250">
            <v>6512370</v>
          </cell>
          <cell r="M250">
            <v>579999891.5</v>
          </cell>
          <cell r="N250">
            <v>459.99928670000003</v>
          </cell>
          <cell r="O250">
            <v>9</v>
          </cell>
          <cell r="P250">
            <v>100</v>
          </cell>
          <cell r="Q250">
            <v>30</v>
          </cell>
          <cell r="R250">
            <v>30</v>
          </cell>
          <cell r="S250">
            <v>30</v>
          </cell>
          <cell r="T250" t="str">
            <v>ГКО-6</v>
          </cell>
        </row>
        <row r="251">
          <cell r="A251" t="str">
            <v>KZ43K1707977</v>
          </cell>
          <cell r="B251" t="str">
            <v>129/3</v>
          </cell>
          <cell r="C251">
            <v>35535</v>
          </cell>
          <cell r="D251">
            <v>35628</v>
          </cell>
          <cell r="E251">
            <v>93</v>
          </cell>
          <cell r="F251">
            <v>94.76</v>
          </cell>
          <cell r="G251">
            <v>94.57</v>
          </cell>
          <cell r="H251">
            <v>22.11903757</v>
          </cell>
          <cell r="I251">
            <v>500000000</v>
          </cell>
          <cell r="J251">
            <v>12698101</v>
          </cell>
          <cell r="K251">
            <v>1198663360</v>
          </cell>
          <cell r="L251">
            <v>5276625</v>
          </cell>
          <cell r="M251">
            <v>500000013.39999998</v>
          </cell>
          <cell r="N251">
            <v>239.73267200000001</v>
          </cell>
          <cell r="O251">
            <v>7</v>
          </cell>
          <cell r="P251">
            <v>100</v>
          </cell>
          <cell r="Q251">
            <v>50</v>
          </cell>
          <cell r="R251">
            <v>15</v>
          </cell>
          <cell r="S251">
            <v>30</v>
          </cell>
          <cell r="T251" t="str">
            <v>ГКО-3</v>
          </cell>
        </row>
        <row r="252">
          <cell r="A252" t="str">
            <v>KZ8SK1505972</v>
          </cell>
          <cell r="B252" t="str">
            <v>80/n</v>
          </cell>
          <cell r="C252">
            <v>35536</v>
          </cell>
          <cell r="D252">
            <v>35565</v>
          </cell>
          <cell r="E252">
            <v>28</v>
          </cell>
          <cell r="F252">
            <v>98.25</v>
          </cell>
          <cell r="G252">
            <v>98.22</v>
          </cell>
          <cell r="H252">
            <v>23.155216280000001</v>
          </cell>
          <cell r="I252">
            <v>500000000</v>
          </cell>
          <cell r="J252">
            <v>22734142</v>
          </cell>
          <cell r="K252">
            <v>2230901290</v>
          </cell>
          <cell r="L252">
            <v>5088920</v>
          </cell>
          <cell r="M252">
            <v>500000094.89999998</v>
          </cell>
          <cell r="N252">
            <v>446.18025799999998</v>
          </cell>
          <cell r="O252">
            <v>13</v>
          </cell>
          <cell r="P252">
            <v>100</v>
          </cell>
          <cell r="S252">
            <v>50</v>
          </cell>
          <cell r="T252" t="str">
            <v>Ноты-28</v>
          </cell>
        </row>
        <row r="253">
          <cell r="A253" t="str">
            <v>KZ87K2504974</v>
          </cell>
          <cell r="B253" t="str">
            <v>81/n</v>
          </cell>
          <cell r="C253">
            <v>35537</v>
          </cell>
          <cell r="D253">
            <v>35545</v>
          </cell>
          <cell r="E253">
            <v>7</v>
          </cell>
          <cell r="F253">
            <v>99.6</v>
          </cell>
          <cell r="G253">
            <v>99.59</v>
          </cell>
          <cell r="H253">
            <v>24.364123159304199</v>
          </cell>
          <cell r="I253">
            <v>500000000</v>
          </cell>
          <cell r="J253">
            <v>16037851</v>
          </cell>
          <cell r="K253">
            <v>1596734480.5899999</v>
          </cell>
          <cell r="L253">
            <v>5019901</v>
          </cell>
          <cell r="M253">
            <v>500000108.77999997</v>
          </cell>
          <cell r="N253">
            <v>319.34689611800002</v>
          </cell>
          <cell r="O253">
            <v>11</v>
          </cell>
          <cell r="P253">
            <v>100</v>
          </cell>
          <cell r="S253">
            <v>50</v>
          </cell>
          <cell r="T253" t="str">
            <v>Ноты-07</v>
          </cell>
        </row>
        <row r="254">
          <cell r="A254" t="str">
            <v>KZ43K2407973</v>
          </cell>
          <cell r="B254" t="str">
            <v>130/3</v>
          </cell>
          <cell r="C254">
            <v>35542</v>
          </cell>
          <cell r="D254">
            <v>35635</v>
          </cell>
          <cell r="E254">
            <v>93</v>
          </cell>
          <cell r="F254">
            <v>94.85</v>
          </cell>
          <cell r="G254">
            <v>94.58</v>
          </cell>
          <cell r="H254">
            <v>21.718502900000001</v>
          </cell>
          <cell r="I254">
            <v>500000000</v>
          </cell>
          <cell r="J254">
            <v>21195510</v>
          </cell>
          <cell r="K254">
            <v>2004610688</v>
          </cell>
          <cell r="L254">
            <v>8271895</v>
          </cell>
          <cell r="M254">
            <v>784445914.29999995</v>
          </cell>
          <cell r="N254">
            <v>400.92213750000002</v>
          </cell>
          <cell r="O254">
            <v>12</v>
          </cell>
          <cell r="P254">
            <v>100</v>
          </cell>
          <cell r="Q254">
            <v>50</v>
          </cell>
          <cell r="R254">
            <v>15</v>
          </cell>
          <cell r="S254">
            <v>30</v>
          </cell>
          <cell r="T254" t="str">
            <v>ГКО-3</v>
          </cell>
        </row>
        <row r="255">
          <cell r="A255" t="str">
            <v>KZ8EK0805975</v>
          </cell>
          <cell r="B255" t="str">
            <v>82/n</v>
          </cell>
          <cell r="C255">
            <v>35543</v>
          </cell>
          <cell r="D255">
            <v>35558</v>
          </cell>
          <cell r="E255">
            <v>14</v>
          </cell>
          <cell r="F255">
            <v>99.19</v>
          </cell>
          <cell r="G255">
            <v>99.15</v>
          </cell>
          <cell r="H255">
            <v>22.865208190000001</v>
          </cell>
          <cell r="I255">
            <v>1000000000</v>
          </cell>
          <cell r="J255">
            <v>29378925</v>
          </cell>
          <cell r="K255">
            <v>2912144512</v>
          </cell>
          <cell r="L255">
            <v>14228791</v>
          </cell>
          <cell r="M255">
            <v>1411331032</v>
          </cell>
          <cell r="N255">
            <v>291.21445119999998</v>
          </cell>
          <cell r="O255">
            <v>10</v>
          </cell>
          <cell r="P255">
            <v>100</v>
          </cell>
          <cell r="S255">
            <v>50</v>
          </cell>
          <cell r="T255" t="str">
            <v>Ноты-14</v>
          </cell>
        </row>
        <row r="256">
          <cell r="A256" t="str">
            <v>KZ8SK2305974</v>
          </cell>
          <cell r="B256" t="str">
            <v>83/n</v>
          </cell>
          <cell r="C256">
            <v>35544</v>
          </cell>
          <cell r="D256">
            <v>35573</v>
          </cell>
          <cell r="E256">
            <v>28</v>
          </cell>
          <cell r="F256">
            <v>98.41</v>
          </cell>
          <cell r="G256">
            <v>98.37</v>
          </cell>
          <cell r="H256">
            <v>21.00396301</v>
          </cell>
          <cell r="I256">
            <v>1500000000</v>
          </cell>
          <cell r="J256">
            <v>42223245</v>
          </cell>
          <cell r="K256">
            <v>4152135908</v>
          </cell>
          <cell r="L256">
            <v>23523551</v>
          </cell>
          <cell r="M256">
            <v>2314925730</v>
          </cell>
          <cell r="N256">
            <v>276.80906049999999</v>
          </cell>
          <cell r="O256">
            <v>12</v>
          </cell>
          <cell r="P256">
            <v>100</v>
          </cell>
          <cell r="S256">
            <v>50</v>
          </cell>
          <cell r="T256" t="str">
            <v>Ноты-28</v>
          </cell>
        </row>
        <row r="257">
          <cell r="A257" t="str">
            <v>KZ46K3010977</v>
          </cell>
          <cell r="B257" t="str">
            <v>39/6</v>
          </cell>
          <cell r="C257">
            <v>35548</v>
          </cell>
          <cell r="D257">
            <v>35733</v>
          </cell>
          <cell r="E257">
            <v>185</v>
          </cell>
          <cell r="F257">
            <v>89.7</v>
          </cell>
          <cell r="G257">
            <v>89.64</v>
          </cell>
          <cell r="H257">
            <v>22.965440359999999</v>
          </cell>
          <cell r="I257">
            <v>650000000</v>
          </cell>
          <cell r="J257">
            <v>33293385</v>
          </cell>
          <cell r="K257">
            <v>2972964987</v>
          </cell>
          <cell r="L257">
            <v>7245770</v>
          </cell>
          <cell r="M257">
            <v>650000020.39999998</v>
          </cell>
          <cell r="N257">
            <v>457.37922880000002</v>
          </cell>
          <cell r="O257">
            <v>10</v>
          </cell>
          <cell r="P257">
            <v>100</v>
          </cell>
          <cell r="Q257">
            <v>30</v>
          </cell>
          <cell r="R257">
            <v>30</v>
          </cell>
          <cell r="S257">
            <v>30</v>
          </cell>
          <cell r="T257" t="str">
            <v>ГКО-6</v>
          </cell>
        </row>
        <row r="258">
          <cell r="A258" t="str">
            <v>KZ43K3107978</v>
          </cell>
          <cell r="B258" t="str">
            <v>131/3</v>
          </cell>
          <cell r="C258">
            <v>35549</v>
          </cell>
          <cell r="D258">
            <v>35642</v>
          </cell>
          <cell r="E258">
            <v>93</v>
          </cell>
          <cell r="F258">
            <v>95.23</v>
          </cell>
          <cell r="G258">
            <v>95.06</v>
          </cell>
          <cell r="H258">
            <v>20.035703030000001</v>
          </cell>
          <cell r="I258">
            <v>600000000</v>
          </cell>
          <cell r="J258">
            <v>13229002</v>
          </cell>
          <cell r="K258">
            <v>1255528531</v>
          </cell>
          <cell r="L258">
            <v>6300572</v>
          </cell>
          <cell r="M258">
            <v>599999970.39999998</v>
          </cell>
          <cell r="N258">
            <v>209.25475520000001</v>
          </cell>
          <cell r="O258">
            <v>11</v>
          </cell>
          <cell r="P258">
            <v>100</v>
          </cell>
          <cell r="Q258">
            <v>50</v>
          </cell>
          <cell r="R258">
            <v>15</v>
          </cell>
          <cell r="S258">
            <v>30</v>
          </cell>
          <cell r="T258" t="str">
            <v>ГКО-3</v>
          </cell>
        </row>
        <row r="259">
          <cell r="A259" t="str">
            <v>KZ4CK0705988</v>
          </cell>
          <cell r="B259" t="str">
            <v>10/12</v>
          </cell>
          <cell r="C259">
            <v>35555</v>
          </cell>
          <cell r="D259">
            <v>35922</v>
          </cell>
          <cell r="E259">
            <v>367</v>
          </cell>
          <cell r="F259">
            <v>81.569999999999993</v>
          </cell>
          <cell r="G259">
            <v>81.3</v>
          </cell>
          <cell r="H259">
            <v>22.594090959999999</v>
          </cell>
          <cell r="I259">
            <v>400000000</v>
          </cell>
          <cell r="J259">
            <v>25267299</v>
          </cell>
          <cell r="K259">
            <v>2033800022</v>
          </cell>
          <cell r="L259">
            <v>6135478</v>
          </cell>
          <cell r="M259">
            <v>500129168.80000001</v>
          </cell>
          <cell r="N259">
            <v>508.45000549999997</v>
          </cell>
          <cell r="O259">
            <v>11</v>
          </cell>
          <cell r="P259">
            <v>100</v>
          </cell>
          <cell r="Q259">
            <v>50</v>
          </cell>
          <cell r="R259">
            <v>50</v>
          </cell>
          <cell r="S259">
            <v>30</v>
          </cell>
          <cell r="T259" t="str">
            <v>ГКО-12</v>
          </cell>
        </row>
        <row r="260">
          <cell r="A260" t="str">
            <v>KZ43K0708976</v>
          </cell>
          <cell r="B260" t="str">
            <v>132/3</v>
          </cell>
          <cell r="C260">
            <v>35556</v>
          </cell>
          <cell r="D260">
            <v>35649</v>
          </cell>
          <cell r="E260">
            <v>93</v>
          </cell>
          <cell r="F260">
            <v>95.69</v>
          </cell>
          <cell r="G260">
            <v>95.42</v>
          </cell>
          <cell r="H260">
            <v>18.016511650000002</v>
          </cell>
          <cell r="I260">
            <v>600000000</v>
          </cell>
          <cell r="J260">
            <v>23326393</v>
          </cell>
          <cell r="K260">
            <v>2216284834</v>
          </cell>
          <cell r="L260">
            <v>6270119</v>
          </cell>
          <cell r="M260">
            <v>600000012.5</v>
          </cell>
          <cell r="N260">
            <v>369.3808057</v>
          </cell>
          <cell r="O260">
            <v>10</v>
          </cell>
          <cell r="P260">
            <v>100</v>
          </cell>
          <cell r="Q260">
            <v>50</v>
          </cell>
          <cell r="R260">
            <v>25</v>
          </cell>
          <cell r="S260">
            <v>30</v>
          </cell>
          <cell r="T260" t="str">
            <v>ГКО-3</v>
          </cell>
        </row>
        <row r="261">
          <cell r="A261" t="str">
            <v>KZ8SK0506979</v>
          </cell>
          <cell r="B261" t="str">
            <v>84/n</v>
          </cell>
          <cell r="C261">
            <v>35557</v>
          </cell>
          <cell r="D261">
            <v>35586</v>
          </cell>
          <cell r="E261">
            <v>28</v>
          </cell>
          <cell r="F261">
            <v>98.65</v>
          </cell>
          <cell r="G261">
            <v>98.55</v>
          </cell>
          <cell r="H261">
            <v>17.79016726</v>
          </cell>
          <cell r="I261">
            <v>750000000</v>
          </cell>
          <cell r="J261">
            <v>15499990</v>
          </cell>
          <cell r="K261">
            <v>1527389852</v>
          </cell>
          <cell r="L261">
            <v>7602415</v>
          </cell>
          <cell r="M261">
            <v>750000142.89999998</v>
          </cell>
          <cell r="N261">
            <v>203.65198029999999</v>
          </cell>
          <cell r="O261">
            <v>10</v>
          </cell>
          <cell r="P261">
            <v>100</v>
          </cell>
          <cell r="S261">
            <v>60</v>
          </cell>
          <cell r="T261" t="str">
            <v>Ноты-28</v>
          </cell>
        </row>
        <row r="262">
          <cell r="A262" t="str">
            <v>KZ8EK2205976</v>
          </cell>
          <cell r="B262" t="str">
            <v>85/n</v>
          </cell>
          <cell r="C262">
            <v>35558</v>
          </cell>
          <cell r="D262">
            <v>35572</v>
          </cell>
          <cell r="E262">
            <v>14</v>
          </cell>
          <cell r="F262">
            <v>99.36</v>
          </cell>
          <cell r="G262">
            <v>99.33</v>
          </cell>
          <cell r="H262">
            <v>16.747181959999999</v>
          </cell>
          <cell r="I262">
            <v>750000000</v>
          </cell>
          <cell r="J262">
            <v>29867816</v>
          </cell>
          <cell r="K262">
            <v>2965792528</v>
          </cell>
          <cell r="L262">
            <v>7548444</v>
          </cell>
          <cell r="M262">
            <v>750000073</v>
          </cell>
          <cell r="N262">
            <v>395.4390037</v>
          </cell>
          <cell r="O262">
            <v>9</v>
          </cell>
          <cell r="P262">
            <v>100</v>
          </cell>
          <cell r="Q262">
            <v>138.19999999999999</v>
          </cell>
          <cell r="R262">
            <v>144.5</v>
          </cell>
          <cell r="S262">
            <v>0</v>
          </cell>
          <cell r="T262" t="str">
            <v>Ноты-14</v>
          </cell>
        </row>
        <row r="263">
          <cell r="A263" t="str">
            <v>KZ46K1311971</v>
          </cell>
          <cell r="B263" t="str">
            <v>40/6</v>
          </cell>
          <cell r="C263">
            <v>35562</v>
          </cell>
          <cell r="D263">
            <v>35747</v>
          </cell>
          <cell r="E263">
            <v>185</v>
          </cell>
          <cell r="F263">
            <v>90.95</v>
          </cell>
          <cell r="G263">
            <v>90.89</v>
          </cell>
          <cell r="H263">
            <v>19.90104453</v>
          </cell>
          <cell r="I263">
            <v>700000000</v>
          </cell>
          <cell r="J263">
            <v>33512293</v>
          </cell>
          <cell r="K263">
            <v>3028497386</v>
          </cell>
          <cell r="L263">
            <v>7696637</v>
          </cell>
          <cell r="M263">
            <v>699999988.20000005</v>
          </cell>
          <cell r="N263">
            <v>432.64248370000001</v>
          </cell>
          <cell r="O263">
            <v>10</v>
          </cell>
          <cell r="P263">
            <v>100</v>
          </cell>
          <cell r="Q263">
            <v>30</v>
          </cell>
          <cell r="R263">
            <v>50</v>
          </cell>
          <cell r="S263">
            <v>30</v>
          </cell>
          <cell r="T263" t="str">
            <v>ГКО-6</v>
          </cell>
        </row>
        <row r="264">
          <cell r="A264" t="str">
            <v>KZ43K1408972</v>
          </cell>
          <cell r="B264" t="str">
            <v>133/3</v>
          </cell>
          <cell r="C264">
            <v>35563</v>
          </cell>
          <cell r="D264">
            <v>35656</v>
          </cell>
          <cell r="E264">
            <v>93</v>
          </cell>
          <cell r="F264">
            <v>95.87</v>
          </cell>
          <cell r="G264">
            <v>95.81</v>
          </cell>
          <cell r="H264">
            <v>17.23166788</v>
          </cell>
          <cell r="I264">
            <v>550000000</v>
          </cell>
          <cell r="J264">
            <v>23254040</v>
          </cell>
          <cell r="K264">
            <v>2220237633</v>
          </cell>
          <cell r="L264">
            <v>6266303</v>
          </cell>
          <cell r="M264">
            <v>600738627.5</v>
          </cell>
          <cell r="N264">
            <v>403.6795697</v>
          </cell>
          <cell r="O264">
            <v>12</v>
          </cell>
          <cell r="P264">
            <v>100</v>
          </cell>
          <cell r="Q264">
            <v>50</v>
          </cell>
          <cell r="R264">
            <v>25</v>
          </cell>
          <cell r="S264">
            <v>30</v>
          </cell>
          <cell r="T264" t="str">
            <v>ГКО-3</v>
          </cell>
        </row>
        <row r="265">
          <cell r="A265" t="str">
            <v>KZ8SK1206975</v>
          </cell>
          <cell r="B265" t="str">
            <v>86/n</v>
          </cell>
          <cell r="C265">
            <v>35564</v>
          </cell>
          <cell r="D265">
            <v>35593</v>
          </cell>
          <cell r="E265">
            <v>28</v>
          </cell>
          <cell r="F265">
            <v>98.89</v>
          </cell>
          <cell r="G265">
            <v>98.85</v>
          </cell>
          <cell r="H265">
            <v>14.59197088</v>
          </cell>
          <cell r="I265">
            <v>250000000</v>
          </cell>
          <cell r="J265">
            <v>17315860</v>
          </cell>
          <cell r="K265">
            <v>1709795206</v>
          </cell>
          <cell r="L265">
            <v>2528049</v>
          </cell>
          <cell r="M265">
            <v>250000131.30000001</v>
          </cell>
          <cell r="N265">
            <v>683.91808230000004</v>
          </cell>
          <cell r="O265">
            <v>8</v>
          </cell>
          <cell r="P265">
            <v>100</v>
          </cell>
          <cell r="Q265">
            <v>138.19999999999999</v>
          </cell>
          <cell r="R265">
            <v>142.75</v>
          </cell>
          <cell r="S265">
            <v>50</v>
          </cell>
          <cell r="T265" t="str">
            <v>Ноты-28</v>
          </cell>
        </row>
        <row r="266">
          <cell r="A266" t="str">
            <v>KZ8EK3005979</v>
          </cell>
          <cell r="B266" t="str">
            <v>87/n</v>
          </cell>
          <cell r="C266">
            <v>35565</v>
          </cell>
          <cell r="D266">
            <v>35580</v>
          </cell>
          <cell r="E266">
            <v>14</v>
          </cell>
          <cell r="F266">
            <v>99.55</v>
          </cell>
          <cell r="G266">
            <v>99.53</v>
          </cell>
          <cell r="H266">
            <v>11.752888</v>
          </cell>
          <cell r="I266">
            <v>250000000</v>
          </cell>
          <cell r="J266">
            <v>19101849</v>
          </cell>
          <cell r="K266">
            <v>1899915407</v>
          </cell>
          <cell r="L266">
            <v>2511278</v>
          </cell>
          <cell r="M266">
            <v>250000143.80000001</v>
          </cell>
          <cell r="N266">
            <v>759.96616289999997</v>
          </cell>
          <cell r="O266">
            <v>10</v>
          </cell>
          <cell r="P266">
            <v>100</v>
          </cell>
          <cell r="S266">
            <v>60</v>
          </cell>
          <cell r="T266" t="str">
            <v>Ноты-14</v>
          </cell>
        </row>
        <row r="267">
          <cell r="A267" t="str">
            <v>KZ43K2108977</v>
          </cell>
          <cell r="B267" t="str">
            <v>134/3</v>
          </cell>
          <cell r="C267">
            <v>35570</v>
          </cell>
          <cell r="D267">
            <v>35663</v>
          </cell>
          <cell r="E267">
            <v>93</v>
          </cell>
          <cell r="F267">
            <v>96.48</v>
          </cell>
          <cell r="G267">
            <v>96.34</v>
          </cell>
          <cell r="H267">
            <v>14.593698180000001</v>
          </cell>
          <cell r="I267">
            <v>650000000</v>
          </cell>
          <cell r="J267">
            <v>27208619</v>
          </cell>
          <cell r="K267">
            <v>2608192181</v>
          </cell>
          <cell r="L267">
            <v>6965300</v>
          </cell>
          <cell r="M267">
            <v>671983380.70000005</v>
          </cell>
          <cell r="N267">
            <v>401.26033560000002</v>
          </cell>
          <cell r="O267">
            <v>11</v>
          </cell>
          <cell r="P267">
            <v>100</v>
          </cell>
          <cell r="Q267">
            <v>50</v>
          </cell>
          <cell r="R267">
            <v>25</v>
          </cell>
          <cell r="S267">
            <v>30</v>
          </cell>
          <cell r="T267" t="str">
            <v>ГКО-3</v>
          </cell>
        </row>
        <row r="268">
          <cell r="A268" t="str">
            <v>KZ8SK1906970</v>
          </cell>
          <cell r="B268" t="str">
            <v>88/n</v>
          </cell>
          <cell r="C268">
            <v>35571</v>
          </cell>
          <cell r="D268">
            <v>35600</v>
          </cell>
          <cell r="E268">
            <v>28</v>
          </cell>
          <cell r="F268">
            <v>99.08</v>
          </cell>
          <cell r="G268">
            <v>98.94</v>
          </cell>
          <cell r="H268">
            <v>12.071053689999999</v>
          </cell>
          <cell r="I268">
            <v>1000000000</v>
          </cell>
          <cell r="J268">
            <v>27456028</v>
          </cell>
          <cell r="K268">
            <v>2714562756</v>
          </cell>
          <cell r="L268">
            <v>12616530</v>
          </cell>
          <cell r="M268">
            <v>1250000131</v>
          </cell>
          <cell r="N268">
            <v>271.45627560000003</v>
          </cell>
          <cell r="O268">
            <v>13</v>
          </cell>
          <cell r="P268">
            <v>100</v>
          </cell>
          <cell r="S268">
            <v>50</v>
          </cell>
          <cell r="T268" t="str">
            <v>Ноты-28</v>
          </cell>
        </row>
        <row r="269">
          <cell r="A269" t="str">
            <v>KZ8EK0606977</v>
          </cell>
          <cell r="B269" t="str">
            <v>89/n</v>
          </cell>
          <cell r="C269">
            <v>35572</v>
          </cell>
          <cell r="D269">
            <v>35587</v>
          </cell>
          <cell r="E269">
            <v>14</v>
          </cell>
          <cell r="F269">
            <v>99.59</v>
          </cell>
          <cell r="G269">
            <v>99.5</v>
          </cell>
          <cell r="H269">
            <v>10.70388593</v>
          </cell>
          <cell r="I269">
            <v>1500000000</v>
          </cell>
          <cell r="J269">
            <v>20929872</v>
          </cell>
          <cell r="K269">
            <v>2083210463</v>
          </cell>
          <cell r="L269">
            <v>15086946</v>
          </cell>
          <cell r="M269">
            <v>1502460073</v>
          </cell>
          <cell r="N269">
            <v>138.8806975</v>
          </cell>
          <cell r="O269">
            <v>11</v>
          </cell>
          <cell r="P269">
            <v>100</v>
          </cell>
          <cell r="S269">
            <v>60</v>
          </cell>
          <cell r="T269" t="str">
            <v>Ноты-14</v>
          </cell>
        </row>
        <row r="270">
          <cell r="A270" t="str">
            <v>KZ46K2711971</v>
          </cell>
          <cell r="B270" t="str">
            <v>41/6</v>
          </cell>
          <cell r="C270">
            <v>35576</v>
          </cell>
          <cell r="D270">
            <v>35761</v>
          </cell>
          <cell r="E270">
            <v>185</v>
          </cell>
          <cell r="F270">
            <v>92.49</v>
          </cell>
          <cell r="G270">
            <v>92.17</v>
          </cell>
          <cell r="H270">
            <v>16.239593469999999</v>
          </cell>
          <cell r="I270">
            <v>750000000</v>
          </cell>
          <cell r="J270">
            <v>30862425</v>
          </cell>
          <cell r="K270">
            <v>2828213201</v>
          </cell>
          <cell r="L270">
            <v>8564885</v>
          </cell>
          <cell r="M270">
            <v>792065258.79999995</v>
          </cell>
          <cell r="N270">
            <v>377.09509350000002</v>
          </cell>
          <cell r="O270">
            <v>11</v>
          </cell>
          <cell r="P270">
            <v>100</v>
          </cell>
          <cell r="Q270">
            <v>30</v>
          </cell>
          <cell r="R270">
            <v>50</v>
          </cell>
          <cell r="S270">
            <v>30</v>
          </cell>
          <cell r="T270" t="str">
            <v>ГКО-6</v>
          </cell>
        </row>
        <row r="271">
          <cell r="A271" t="str">
            <v>KZ43K2808972</v>
          </cell>
          <cell r="B271" t="str">
            <v>135/3</v>
          </cell>
          <cell r="C271">
            <v>35577</v>
          </cell>
          <cell r="D271">
            <v>35670</v>
          </cell>
          <cell r="E271">
            <v>93</v>
          </cell>
          <cell r="F271">
            <v>97.02</v>
          </cell>
          <cell r="G271">
            <v>96.75</v>
          </cell>
          <cell r="H271">
            <v>12.28612657</v>
          </cell>
          <cell r="I271">
            <v>700000000</v>
          </cell>
          <cell r="J271">
            <v>19378599</v>
          </cell>
          <cell r="K271">
            <v>1869551557</v>
          </cell>
          <cell r="L271">
            <v>7215541</v>
          </cell>
          <cell r="M271">
            <v>699999982.39999998</v>
          </cell>
          <cell r="N271">
            <v>267.07879389999999</v>
          </cell>
          <cell r="O271">
            <v>11</v>
          </cell>
          <cell r="P271">
            <v>100</v>
          </cell>
          <cell r="Q271">
            <v>50</v>
          </cell>
          <cell r="R271">
            <v>25</v>
          </cell>
          <cell r="S271">
            <v>30</v>
          </cell>
          <cell r="T271" t="str">
            <v>ГКО-3</v>
          </cell>
        </row>
        <row r="272">
          <cell r="A272" t="str">
            <v>KZ8EK1206975</v>
          </cell>
          <cell r="B272" t="str">
            <v>90/n</v>
          </cell>
          <cell r="C272">
            <v>35578</v>
          </cell>
          <cell r="D272">
            <v>35593</v>
          </cell>
          <cell r="E272">
            <v>14</v>
          </cell>
          <cell r="F272">
            <v>99.62</v>
          </cell>
          <cell r="G272">
            <v>99.6</v>
          </cell>
          <cell r="H272">
            <v>9.9176872110000005</v>
          </cell>
          <cell r="I272">
            <v>250000000</v>
          </cell>
          <cell r="J272">
            <v>9773621</v>
          </cell>
          <cell r="K272">
            <v>972995984.39999998</v>
          </cell>
          <cell r="L272">
            <v>2509656</v>
          </cell>
          <cell r="M272">
            <v>250000148.90000001</v>
          </cell>
          <cell r="N272">
            <v>389.1983937</v>
          </cell>
          <cell r="O272">
            <v>8</v>
          </cell>
          <cell r="P272">
            <v>100</v>
          </cell>
          <cell r="S272">
            <v>50</v>
          </cell>
          <cell r="T272" t="str">
            <v>Ноты-14</v>
          </cell>
        </row>
        <row r="273">
          <cell r="A273" t="str">
            <v>KZ4CK0406983</v>
          </cell>
          <cell r="B273" t="str">
            <v>11/12</v>
          </cell>
          <cell r="C273">
            <v>35583</v>
          </cell>
          <cell r="D273">
            <v>35950</v>
          </cell>
          <cell r="E273">
            <v>367</v>
          </cell>
          <cell r="F273">
            <v>86.4</v>
          </cell>
          <cell r="G273">
            <v>85.82</v>
          </cell>
          <cell r="H273">
            <v>15.74074074</v>
          </cell>
          <cell r="I273">
            <v>450000000</v>
          </cell>
          <cell r="J273">
            <v>29778947</v>
          </cell>
          <cell r="K273">
            <v>2525163161</v>
          </cell>
          <cell r="L273">
            <v>5321774</v>
          </cell>
          <cell r="M273">
            <v>459744822.19999999</v>
          </cell>
          <cell r="N273">
            <v>561.14736900000003</v>
          </cell>
          <cell r="O273">
            <v>9</v>
          </cell>
          <cell r="P273">
            <v>100</v>
          </cell>
          <cell r="Q273">
            <v>50</v>
          </cell>
          <cell r="R273">
            <v>50</v>
          </cell>
          <cell r="S273">
            <v>30</v>
          </cell>
          <cell r="T273" t="str">
            <v>ГКО-12</v>
          </cell>
        </row>
        <row r="274">
          <cell r="A274" t="str">
            <v>KZ43K0409971</v>
          </cell>
          <cell r="B274" t="str">
            <v>136/3</v>
          </cell>
          <cell r="C274">
            <v>35584</v>
          </cell>
          <cell r="D274">
            <v>35677</v>
          </cell>
          <cell r="E274">
            <v>93</v>
          </cell>
          <cell r="F274">
            <v>97.49</v>
          </cell>
          <cell r="G274">
            <v>97.15</v>
          </cell>
          <cell r="H274">
            <v>10.29849215</v>
          </cell>
          <cell r="I274">
            <v>500000000</v>
          </cell>
          <cell r="J274">
            <v>16583895</v>
          </cell>
          <cell r="K274">
            <v>1607511328</v>
          </cell>
          <cell r="L274">
            <v>5299401</v>
          </cell>
          <cell r="M274">
            <v>516533954.10000002</v>
          </cell>
          <cell r="N274">
            <v>321.50226559999999</v>
          </cell>
          <cell r="O274">
            <v>10</v>
          </cell>
          <cell r="P274">
            <v>100</v>
          </cell>
          <cell r="Q274">
            <v>50</v>
          </cell>
          <cell r="R274">
            <v>25</v>
          </cell>
          <cell r="S274">
            <v>30</v>
          </cell>
          <cell r="T274" t="str">
            <v>ГКО-3</v>
          </cell>
        </row>
        <row r="275">
          <cell r="A275" t="str">
            <v>KZ8SK0307972</v>
          </cell>
          <cell r="B275" t="str">
            <v>91/n</v>
          </cell>
          <cell r="C275">
            <v>35585</v>
          </cell>
          <cell r="D275">
            <v>35614</v>
          </cell>
          <cell r="E275">
            <v>28</v>
          </cell>
          <cell r="F275">
            <v>99.23</v>
          </cell>
          <cell r="G275">
            <v>99.09</v>
          </cell>
          <cell r="H275">
            <v>10.0876751</v>
          </cell>
          <cell r="I275">
            <v>1000000000</v>
          </cell>
          <cell r="J275">
            <v>21071888</v>
          </cell>
          <cell r="K275">
            <v>2088076844</v>
          </cell>
          <cell r="L275">
            <v>12024946</v>
          </cell>
          <cell r="M275">
            <v>1193178661</v>
          </cell>
          <cell r="N275">
            <v>208.8076844</v>
          </cell>
          <cell r="O275">
            <v>12</v>
          </cell>
          <cell r="P275">
            <v>100</v>
          </cell>
          <cell r="S275">
            <v>60</v>
          </cell>
          <cell r="T275" t="str">
            <v>Ноты-28</v>
          </cell>
        </row>
        <row r="276">
          <cell r="A276" t="str">
            <v>KZ8EK2006978</v>
          </cell>
          <cell r="B276" t="str">
            <v>92/n</v>
          </cell>
          <cell r="C276">
            <v>35586</v>
          </cell>
          <cell r="D276">
            <v>35601</v>
          </cell>
          <cell r="E276">
            <v>14</v>
          </cell>
          <cell r="F276">
            <v>99.6</v>
          </cell>
          <cell r="G276">
            <v>99.53</v>
          </cell>
          <cell r="H276">
            <v>10.441767069999999</v>
          </cell>
          <cell r="I276">
            <v>1000000000</v>
          </cell>
          <cell r="J276">
            <v>16130890</v>
          </cell>
          <cell r="K276">
            <v>1605730167</v>
          </cell>
          <cell r="L276">
            <v>10040280</v>
          </cell>
          <cell r="M276">
            <v>1000000059</v>
          </cell>
          <cell r="N276">
            <v>160.57301670000001</v>
          </cell>
          <cell r="O276">
            <v>11</v>
          </cell>
          <cell r="P276">
            <v>100</v>
          </cell>
          <cell r="S276">
            <v>60</v>
          </cell>
          <cell r="T276" t="str">
            <v>Ноты-14</v>
          </cell>
        </row>
        <row r="277">
          <cell r="A277" t="str">
            <v>KZ46K1112973</v>
          </cell>
          <cell r="B277" t="str">
            <v>42/6</v>
          </cell>
          <cell r="C277">
            <v>35590</v>
          </cell>
          <cell r="D277">
            <v>35775</v>
          </cell>
          <cell r="E277">
            <v>185</v>
          </cell>
          <cell r="F277">
            <v>93.23</v>
          </cell>
          <cell r="G277">
            <v>92.86</v>
          </cell>
          <cell r="H277">
            <v>14.52322214</v>
          </cell>
          <cell r="I277">
            <v>600000000</v>
          </cell>
          <cell r="J277">
            <v>25706946</v>
          </cell>
          <cell r="K277">
            <v>2375758650</v>
          </cell>
          <cell r="L277">
            <v>6436520</v>
          </cell>
          <cell r="M277">
            <v>600001541.20000005</v>
          </cell>
          <cell r="N277">
            <v>395.95977499999998</v>
          </cell>
          <cell r="O277">
            <v>11</v>
          </cell>
          <cell r="P277">
            <v>100</v>
          </cell>
          <cell r="Q277">
            <v>30</v>
          </cell>
          <cell r="R277">
            <v>50</v>
          </cell>
          <cell r="S277">
            <v>30</v>
          </cell>
          <cell r="T277" t="str">
            <v>ГКО-6</v>
          </cell>
        </row>
        <row r="278">
          <cell r="A278" t="str">
            <v>KZ43K1109976</v>
          </cell>
          <cell r="B278" t="str">
            <v>137/3</v>
          </cell>
          <cell r="C278">
            <v>35591</v>
          </cell>
          <cell r="D278">
            <v>35684</v>
          </cell>
          <cell r="E278">
            <v>93</v>
          </cell>
          <cell r="F278">
            <v>97.41</v>
          </cell>
          <cell r="G278">
            <v>97.13</v>
          </cell>
          <cell r="H278">
            <v>10.63545837</v>
          </cell>
          <cell r="I278">
            <v>600000000</v>
          </cell>
          <cell r="J278">
            <v>16051478</v>
          </cell>
          <cell r="K278">
            <v>1552344141</v>
          </cell>
          <cell r="L278">
            <v>6203244</v>
          </cell>
          <cell r="M278">
            <v>604258335.5</v>
          </cell>
          <cell r="N278">
            <v>258.72402340000002</v>
          </cell>
          <cell r="O278">
            <v>9</v>
          </cell>
          <cell r="P278">
            <v>100</v>
          </cell>
          <cell r="Q278">
            <v>50</v>
          </cell>
          <cell r="R278">
            <v>25</v>
          </cell>
          <cell r="S278">
            <v>30</v>
          </cell>
          <cell r="T278" t="str">
            <v>ГКО-3</v>
          </cell>
        </row>
        <row r="279">
          <cell r="A279" t="str">
            <v>KZ8SK1007977</v>
          </cell>
          <cell r="B279" t="str">
            <v>93/n</v>
          </cell>
          <cell r="C279">
            <v>35592</v>
          </cell>
          <cell r="D279">
            <v>35621</v>
          </cell>
          <cell r="E279">
            <v>28</v>
          </cell>
          <cell r="F279">
            <v>99.25</v>
          </cell>
          <cell r="G279">
            <v>99.22</v>
          </cell>
          <cell r="H279">
            <v>9.8236775820000002</v>
          </cell>
          <cell r="I279">
            <v>250000000</v>
          </cell>
          <cell r="J279">
            <v>11618656</v>
          </cell>
          <cell r="K279">
            <v>1151012936</v>
          </cell>
          <cell r="L279">
            <v>2518768</v>
          </cell>
          <cell r="M279">
            <v>250000089.5</v>
          </cell>
          <cell r="N279">
            <v>460.40517419999998</v>
          </cell>
          <cell r="O279">
            <v>11</v>
          </cell>
          <cell r="P279">
            <v>100</v>
          </cell>
          <cell r="Q279">
            <v>139.4</v>
          </cell>
          <cell r="R279">
            <v>142.65</v>
          </cell>
          <cell r="S279">
            <v>50</v>
          </cell>
          <cell r="T279" t="str">
            <v>Ноты-28</v>
          </cell>
        </row>
        <row r="280">
          <cell r="A280" t="str">
            <v>KZ8EK2706975</v>
          </cell>
          <cell r="B280" t="str">
            <v>94/n</v>
          </cell>
          <cell r="C280">
            <v>35593</v>
          </cell>
          <cell r="D280">
            <v>35608</v>
          </cell>
          <cell r="E280">
            <v>14</v>
          </cell>
          <cell r="F280">
            <v>99.63</v>
          </cell>
          <cell r="G280">
            <v>99.61</v>
          </cell>
          <cell r="H280">
            <v>9.65572618689162</v>
          </cell>
          <cell r="I280">
            <v>250000000</v>
          </cell>
          <cell r="J280">
            <v>10455386</v>
          </cell>
          <cell r="K280">
            <v>1040688759.79</v>
          </cell>
          <cell r="L280">
            <v>2509215</v>
          </cell>
          <cell r="M280">
            <v>250000129.44</v>
          </cell>
          <cell r="N280">
            <v>416.27550391599999</v>
          </cell>
          <cell r="O280">
            <v>9</v>
          </cell>
          <cell r="P280">
            <v>100</v>
          </cell>
          <cell r="S280">
            <v>60</v>
          </cell>
          <cell r="T280" t="str">
            <v>Ноты-14</v>
          </cell>
        </row>
        <row r="281">
          <cell r="A281" t="str">
            <v>KZ43K1809971</v>
          </cell>
          <cell r="B281" t="str">
            <v>138/3</v>
          </cell>
          <cell r="C281">
            <v>35598</v>
          </cell>
          <cell r="D281">
            <v>35691</v>
          </cell>
          <cell r="E281">
            <v>93</v>
          </cell>
          <cell r="F281">
            <v>97.33</v>
          </cell>
          <cell r="G281">
            <v>97.15</v>
          </cell>
          <cell r="H281">
            <v>10.972978526661899</v>
          </cell>
          <cell r="I281">
            <v>500000000</v>
          </cell>
          <cell r="J281">
            <v>13638709</v>
          </cell>
          <cell r="K281">
            <v>1322294198.21</v>
          </cell>
          <cell r="L281">
            <v>5507125</v>
          </cell>
          <cell r="M281">
            <v>535981773.14999998</v>
          </cell>
          <cell r="N281">
            <v>264.45883964199999</v>
          </cell>
          <cell r="O281">
            <v>10</v>
          </cell>
          <cell r="P281">
            <v>100</v>
          </cell>
          <cell r="Q281">
            <v>50</v>
          </cell>
          <cell r="R281">
            <v>25</v>
          </cell>
          <cell r="S281">
            <v>30</v>
          </cell>
          <cell r="T281" t="str">
            <v>ГКО-3</v>
          </cell>
        </row>
        <row r="282">
          <cell r="A282" t="str">
            <v>KZ8SK1707972</v>
          </cell>
          <cell r="B282" t="str">
            <v>95/n</v>
          </cell>
          <cell r="C282">
            <v>35599</v>
          </cell>
          <cell r="D282">
            <v>35628</v>
          </cell>
          <cell r="E282">
            <v>28</v>
          </cell>
          <cell r="F282">
            <v>99.15</v>
          </cell>
          <cell r="G282">
            <v>99.11</v>
          </cell>
          <cell r="H282">
            <v>11.1447302067574</v>
          </cell>
          <cell r="I282">
            <v>1000000000</v>
          </cell>
          <cell r="J282">
            <v>22597145</v>
          </cell>
          <cell r="K282">
            <v>2237644652.02</v>
          </cell>
          <cell r="L282">
            <v>10713113</v>
          </cell>
          <cell r="M282">
            <v>1062202520.25</v>
          </cell>
          <cell r="N282">
            <v>223.764465202</v>
          </cell>
          <cell r="O282">
            <v>10</v>
          </cell>
          <cell r="P282">
            <v>100</v>
          </cell>
          <cell r="Q282">
            <v>139.5</v>
          </cell>
          <cell r="R282">
            <v>145.1</v>
          </cell>
          <cell r="S282">
            <v>50</v>
          </cell>
          <cell r="T282" t="str">
            <v>Ноты-28</v>
          </cell>
        </row>
        <row r="283">
          <cell r="A283" t="str">
            <v>KZ8EK0407970</v>
          </cell>
          <cell r="B283" t="str">
            <v>96/n</v>
          </cell>
          <cell r="C283">
            <v>35600</v>
          </cell>
          <cell r="D283">
            <v>35615</v>
          </cell>
          <cell r="E283">
            <v>14</v>
          </cell>
          <cell r="F283">
            <v>99.52</v>
          </cell>
          <cell r="G283">
            <v>98.98</v>
          </cell>
          <cell r="H283">
            <v>12.540192926045099</v>
          </cell>
          <cell r="I283">
            <v>1000000000</v>
          </cell>
          <cell r="J283">
            <v>6051763</v>
          </cell>
          <cell r="K283">
            <v>602287952.96000004</v>
          </cell>
          <cell r="L283">
            <v>6051763</v>
          </cell>
          <cell r="M283">
            <v>602287952.96000004</v>
          </cell>
          <cell r="N283">
            <v>60.228795296000001</v>
          </cell>
          <cell r="O283">
            <v>10</v>
          </cell>
          <cell r="P283">
            <v>100</v>
          </cell>
          <cell r="S283">
            <v>50</v>
          </cell>
          <cell r="T283" t="str">
            <v>Ноты-14</v>
          </cell>
        </row>
        <row r="284">
          <cell r="A284" t="str">
            <v>KZ46K2512973</v>
          </cell>
          <cell r="B284" t="str">
            <v>43/6</v>
          </cell>
          <cell r="C284">
            <v>35604</v>
          </cell>
          <cell r="D284">
            <v>35789</v>
          </cell>
          <cell r="E284">
            <v>185</v>
          </cell>
          <cell r="F284">
            <v>93</v>
          </cell>
          <cell r="G284">
            <v>92.86</v>
          </cell>
          <cell r="H284">
            <v>15.0537634408602</v>
          </cell>
          <cell r="I284">
            <v>600000000</v>
          </cell>
          <cell r="J284">
            <v>18852626</v>
          </cell>
          <cell r="K284">
            <v>1735194562.95</v>
          </cell>
          <cell r="L284">
            <v>6525740</v>
          </cell>
          <cell r="M284">
            <v>606896121.20000005</v>
          </cell>
          <cell r="N284">
            <v>289.19909382499998</v>
          </cell>
          <cell r="O284">
            <v>9</v>
          </cell>
          <cell r="P284">
            <v>100</v>
          </cell>
          <cell r="Q284">
            <v>30</v>
          </cell>
          <cell r="R284">
            <v>50</v>
          </cell>
          <cell r="S284">
            <v>30</v>
          </cell>
          <cell r="T284" t="str">
            <v>ГКО-6</v>
          </cell>
        </row>
        <row r="285">
          <cell r="A285" t="str">
            <v>KZ43K2509976</v>
          </cell>
          <cell r="B285" t="str">
            <v>139/3</v>
          </cell>
          <cell r="C285">
            <v>35605</v>
          </cell>
          <cell r="D285">
            <v>35698</v>
          </cell>
          <cell r="E285">
            <v>93</v>
          </cell>
          <cell r="F285">
            <v>96.81</v>
          </cell>
          <cell r="G285">
            <v>96.38</v>
          </cell>
          <cell r="H285">
            <v>13.1804565644045</v>
          </cell>
          <cell r="I285">
            <v>500000000</v>
          </cell>
          <cell r="J285">
            <v>10339100</v>
          </cell>
          <cell r="K285">
            <v>991011601.80999994</v>
          </cell>
          <cell r="L285">
            <v>5164865</v>
          </cell>
          <cell r="M285">
            <v>500000085.38</v>
          </cell>
          <cell r="N285">
            <v>198.20232036199999</v>
          </cell>
          <cell r="O285">
            <v>10</v>
          </cell>
          <cell r="P285">
            <v>100</v>
          </cell>
          <cell r="Q285">
            <v>50</v>
          </cell>
          <cell r="R285">
            <v>25</v>
          </cell>
          <cell r="S285">
            <v>30</v>
          </cell>
          <cell r="T285" t="str">
            <v>ГКО-3</v>
          </cell>
        </row>
        <row r="286">
          <cell r="A286" t="str">
            <v>KZ8EK1107975</v>
          </cell>
          <cell r="B286" t="str">
            <v>97/n</v>
          </cell>
          <cell r="C286">
            <v>35607</v>
          </cell>
          <cell r="D286">
            <v>35622</v>
          </cell>
          <cell r="E286">
            <v>14</v>
          </cell>
          <cell r="F286">
            <v>99.49</v>
          </cell>
          <cell r="G286">
            <v>99.4</v>
          </cell>
          <cell r="H286">
            <v>13.327972660568999</v>
          </cell>
          <cell r="I286">
            <v>250000000</v>
          </cell>
          <cell r="J286">
            <v>10586809</v>
          </cell>
          <cell r="K286">
            <v>1051108109.99</v>
          </cell>
          <cell r="L286">
            <v>2512833</v>
          </cell>
          <cell r="M286">
            <v>250000095.30000001</v>
          </cell>
          <cell r="N286">
            <v>420.44324399599998</v>
          </cell>
          <cell r="O286">
            <v>10</v>
          </cell>
          <cell r="P286">
            <v>100</v>
          </cell>
          <cell r="Q286">
            <v>139.5</v>
          </cell>
          <cell r="R286">
            <v>142.69999999999999</v>
          </cell>
          <cell r="S286">
            <v>50</v>
          </cell>
          <cell r="T286" t="str">
            <v>Ноты-14</v>
          </cell>
        </row>
        <row r="287">
          <cell r="A287" t="str">
            <v>KZ52K0107998</v>
          </cell>
          <cell r="B287" t="str">
            <v>1/24</v>
          </cell>
          <cell r="C287">
            <v>35611</v>
          </cell>
          <cell r="D287">
            <v>36342</v>
          </cell>
          <cell r="E287">
            <v>731</v>
          </cell>
          <cell r="H287">
            <v>20.99</v>
          </cell>
          <cell r="I287">
            <v>200000000</v>
          </cell>
          <cell r="J287">
            <v>1712586</v>
          </cell>
          <cell r="K287">
            <v>1712586000</v>
          </cell>
          <cell r="L287">
            <v>200000</v>
          </cell>
          <cell r="M287">
            <v>200000000</v>
          </cell>
          <cell r="N287">
            <v>856.29300000000001</v>
          </cell>
          <cell r="O287">
            <v>12</v>
          </cell>
          <cell r="P287">
            <v>1000</v>
          </cell>
          <cell r="Q287">
            <v>70</v>
          </cell>
          <cell r="R287">
            <v>70</v>
          </cell>
          <cell r="S287">
            <v>50</v>
          </cell>
          <cell r="T287" t="str">
            <v>ГКО-24</v>
          </cell>
        </row>
        <row r="288">
          <cell r="A288" t="str">
            <v>KZ43K0210973</v>
          </cell>
          <cell r="B288" t="str">
            <v>140/3</v>
          </cell>
          <cell r="C288">
            <v>35612</v>
          </cell>
          <cell r="D288">
            <v>35705</v>
          </cell>
          <cell r="E288">
            <v>93</v>
          </cell>
          <cell r="F288">
            <v>96.83</v>
          </cell>
          <cell r="G288">
            <v>96.62</v>
          </cell>
          <cell r="H288">
            <v>13.0951151502634</v>
          </cell>
          <cell r="I288">
            <v>500000000</v>
          </cell>
          <cell r="J288">
            <v>21401702</v>
          </cell>
          <cell r="K288">
            <v>2057253958.9300001</v>
          </cell>
          <cell r="L288">
            <v>5239162</v>
          </cell>
          <cell r="M288">
            <v>507309056.06999999</v>
          </cell>
          <cell r="N288">
            <v>411.45079178600002</v>
          </cell>
          <cell r="O288">
            <v>12</v>
          </cell>
          <cell r="P288">
            <v>100</v>
          </cell>
          <cell r="Q288">
            <v>50</v>
          </cell>
          <cell r="R288">
            <v>25</v>
          </cell>
          <cell r="S288">
            <v>30</v>
          </cell>
          <cell r="T288" t="str">
            <v>ГКО-3</v>
          </cell>
        </row>
        <row r="289">
          <cell r="A289" t="str">
            <v>KZ87K1007979</v>
          </cell>
          <cell r="B289" t="str">
            <v>98/n</v>
          </cell>
          <cell r="C289">
            <v>35613</v>
          </cell>
          <cell r="D289">
            <v>35621</v>
          </cell>
          <cell r="E289">
            <v>7</v>
          </cell>
          <cell r="F289">
            <v>99.79</v>
          </cell>
          <cell r="G289">
            <v>99.75</v>
          </cell>
          <cell r="H289">
            <v>10.942980258542599</v>
          </cell>
          <cell r="I289">
            <v>500000000</v>
          </cell>
          <cell r="J289">
            <v>20276675</v>
          </cell>
          <cell r="K289">
            <v>2022231939.04</v>
          </cell>
          <cell r="L289">
            <v>12772921</v>
          </cell>
          <cell r="M289">
            <v>1274546767.1199999</v>
          </cell>
          <cell r="N289">
            <v>404.446387808</v>
          </cell>
          <cell r="O289">
            <v>12</v>
          </cell>
          <cell r="P289">
            <v>100</v>
          </cell>
          <cell r="S289">
            <v>60</v>
          </cell>
          <cell r="T289" t="str">
            <v>Ноты-07</v>
          </cell>
        </row>
        <row r="290">
          <cell r="A290" t="str">
            <v>KZ8EK1807970</v>
          </cell>
          <cell r="B290" t="str">
            <v>99/n</v>
          </cell>
          <cell r="C290">
            <v>35614</v>
          </cell>
          <cell r="D290">
            <v>35629</v>
          </cell>
          <cell r="E290">
            <v>14</v>
          </cell>
          <cell r="F290">
            <v>99.54</v>
          </cell>
          <cell r="G290">
            <v>99.49</v>
          </cell>
          <cell r="H290">
            <v>12.0152702431182</v>
          </cell>
          <cell r="I290">
            <v>500000000</v>
          </cell>
          <cell r="J290">
            <v>18545474</v>
          </cell>
          <cell r="K290">
            <v>1844186001.8800001</v>
          </cell>
          <cell r="L290">
            <v>7471076</v>
          </cell>
          <cell r="M290">
            <v>743643280.36000001</v>
          </cell>
          <cell r="N290">
            <v>368.837200376</v>
          </cell>
          <cell r="O290">
            <v>11</v>
          </cell>
          <cell r="P290">
            <v>100</v>
          </cell>
          <cell r="S290">
            <v>60</v>
          </cell>
          <cell r="T290" t="str">
            <v>Ноты-14</v>
          </cell>
        </row>
        <row r="291">
          <cell r="A291" t="str">
            <v>KZ46K0801980</v>
          </cell>
          <cell r="B291" t="str">
            <v>44/6</v>
          </cell>
          <cell r="C291">
            <v>35618</v>
          </cell>
          <cell r="D291">
            <v>35803</v>
          </cell>
          <cell r="E291">
            <v>185</v>
          </cell>
          <cell r="F291">
            <v>93.11</v>
          </cell>
          <cell r="G291">
            <v>92.96</v>
          </cell>
          <cell r="H291">
            <v>14.799699280421001</v>
          </cell>
          <cell r="I291">
            <v>600000000</v>
          </cell>
          <cell r="J291">
            <v>21361607</v>
          </cell>
          <cell r="K291">
            <v>1974980021.52</v>
          </cell>
          <cell r="L291">
            <v>6510421</v>
          </cell>
          <cell r="M291">
            <v>606174784.02999997</v>
          </cell>
          <cell r="N291">
            <v>329.16333692000001</v>
          </cell>
          <cell r="O291">
            <v>10</v>
          </cell>
          <cell r="P291">
            <v>100</v>
          </cell>
          <cell r="Q291">
            <v>30</v>
          </cell>
          <cell r="R291">
            <v>50</v>
          </cell>
          <cell r="S291">
            <v>30</v>
          </cell>
          <cell r="T291" t="str">
            <v>ГКО-6</v>
          </cell>
        </row>
        <row r="292">
          <cell r="A292" t="str">
            <v>KZ43K0910978</v>
          </cell>
          <cell r="B292" t="str">
            <v>141/3</v>
          </cell>
          <cell r="C292">
            <v>35619</v>
          </cell>
          <cell r="D292">
            <v>35712</v>
          </cell>
          <cell r="E292">
            <v>93</v>
          </cell>
          <cell r="F292">
            <v>96.89</v>
          </cell>
          <cell r="G292">
            <v>96.77</v>
          </cell>
          <cell r="H292">
            <v>12.839302301579099</v>
          </cell>
          <cell r="I292">
            <v>400000000</v>
          </cell>
          <cell r="J292">
            <v>15754987</v>
          </cell>
          <cell r="K292">
            <v>1517243620.45</v>
          </cell>
          <cell r="L292">
            <v>4234460</v>
          </cell>
          <cell r="M292">
            <v>410254863.41000003</v>
          </cell>
          <cell r="N292">
            <v>379.3109051125</v>
          </cell>
          <cell r="O292">
            <v>11</v>
          </cell>
          <cell r="P292">
            <v>100</v>
          </cell>
          <cell r="Q292">
            <v>50</v>
          </cell>
          <cell r="R292">
            <v>25</v>
          </cell>
          <cell r="S292">
            <v>30</v>
          </cell>
          <cell r="T292" t="str">
            <v>ГКО-3</v>
          </cell>
        </row>
        <row r="293">
          <cell r="A293" t="str">
            <v>KZ8SK0708971</v>
          </cell>
          <cell r="B293" t="str">
            <v>100/n</v>
          </cell>
          <cell r="C293">
            <v>35620</v>
          </cell>
          <cell r="D293">
            <v>35649</v>
          </cell>
          <cell r="E293">
            <v>28</v>
          </cell>
          <cell r="F293">
            <v>99.05</v>
          </cell>
          <cell r="G293">
            <v>98.94</v>
          </cell>
          <cell r="H293">
            <v>12.468450277637601</v>
          </cell>
          <cell r="I293">
            <v>1000000000</v>
          </cell>
          <cell r="J293">
            <v>17551249</v>
          </cell>
          <cell r="K293">
            <v>1736459689.77</v>
          </cell>
          <cell r="L293">
            <v>10095570</v>
          </cell>
          <cell r="M293">
            <v>1000000114.3099999</v>
          </cell>
          <cell r="N293">
            <v>173.645968977</v>
          </cell>
          <cell r="O293">
            <v>11</v>
          </cell>
          <cell r="P293">
            <v>100</v>
          </cell>
          <cell r="S293">
            <v>60</v>
          </cell>
          <cell r="T293" t="str">
            <v>Ноты-28</v>
          </cell>
        </row>
        <row r="294">
          <cell r="A294" t="str">
            <v>KZ8EK2507975</v>
          </cell>
          <cell r="B294" t="str">
            <v>101/n</v>
          </cell>
          <cell r="C294">
            <v>35621</v>
          </cell>
          <cell r="D294">
            <v>35636</v>
          </cell>
          <cell r="E294">
            <v>14</v>
          </cell>
          <cell r="F294">
            <v>99.51</v>
          </cell>
          <cell r="G294">
            <v>99.46</v>
          </cell>
          <cell r="H294">
            <v>12.8027333936286</v>
          </cell>
          <cell r="I294">
            <v>1000000000</v>
          </cell>
          <cell r="J294">
            <v>18367134</v>
          </cell>
          <cell r="K294">
            <v>1825110063.04</v>
          </cell>
          <cell r="L294">
            <v>10048800</v>
          </cell>
          <cell r="M294">
            <v>1000000068.8</v>
          </cell>
          <cell r="N294">
            <v>182.51100630400001</v>
          </cell>
          <cell r="O294">
            <v>10</v>
          </cell>
          <cell r="P294">
            <v>100</v>
          </cell>
          <cell r="Q294">
            <v>139.65</v>
          </cell>
          <cell r="R294">
            <v>145.15</v>
          </cell>
          <cell r="S294">
            <v>50</v>
          </cell>
          <cell r="T294" t="str">
            <v>Ноты-14</v>
          </cell>
        </row>
        <row r="295">
          <cell r="A295" t="str">
            <v>KZ4CK1607985</v>
          </cell>
          <cell r="B295" t="str">
            <v>12/12</v>
          </cell>
          <cell r="C295">
            <v>35625</v>
          </cell>
          <cell r="D295">
            <v>35992</v>
          </cell>
          <cell r="E295">
            <v>367</v>
          </cell>
          <cell r="F295">
            <v>86.69</v>
          </cell>
          <cell r="G295">
            <v>86.24</v>
          </cell>
          <cell r="H295">
            <v>15.3535586572846</v>
          </cell>
          <cell r="I295">
            <v>600000000</v>
          </cell>
          <cell r="J295">
            <v>22721590</v>
          </cell>
          <cell r="K295">
            <v>1946681256.8900001</v>
          </cell>
          <cell r="L295">
            <v>6921337</v>
          </cell>
          <cell r="M295">
            <v>599999962.89999998</v>
          </cell>
          <cell r="N295">
            <v>324.44687614833299</v>
          </cell>
          <cell r="O295">
            <v>8</v>
          </cell>
          <cell r="P295">
            <v>100</v>
          </cell>
          <cell r="Q295">
            <v>30</v>
          </cell>
          <cell r="R295">
            <v>50</v>
          </cell>
          <cell r="S295">
            <v>30</v>
          </cell>
          <cell r="T295" t="str">
            <v>ГКО-12</v>
          </cell>
        </row>
        <row r="296">
          <cell r="A296" t="str">
            <v>KZ43K1610973</v>
          </cell>
          <cell r="B296" t="str">
            <v>142/3</v>
          </cell>
          <cell r="C296">
            <v>35626</v>
          </cell>
          <cell r="D296">
            <v>35719</v>
          </cell>
          <cell r="E296">
            <v>93</v>
          </cell>
          <cell r="F296">
            <v>96.75</v>
          </cell>
          <cell r="G296">
            <v>96.58</v>
          </cell>
          <cell r="H296">
            <v>13.436692506459901</v>
          </cell>
          <cell r="I296">
            <v>500000000</v>
          </cell>
          <cell r="J296">
            <v>12456946</v>
          </cell>
          <cell r="K296">
            <v>1196990130.3699999</v>
          </cell>
          <cell r="L296">
            <v>5233313</v>
          </cell>
          <cell r="M296">
            <v>506328315.75</v>
          </cell>
          <cell r="N296">
            <v>239.398026074</v>
          </cell>
          <cell r="O296">
            <v>9</v>
          </cell>
          <cell r="P296">
            <v>100</v>
          </cell>
          <cell r="Q296">
            <v>50</v>
          </cell>
          <cell r="R296">
            <v>25</v>
          </cell>
          <cell r="S296">
            <v>30</v>
          </cell>
          <cell r="T296" t="str">
            <v>ГКО-3</v>
          </cell>
        </row>
        <row r="297">
          <cell r="A297" t="str">
            <v>KZ8SK1408977</v>
          </cell>
          <cell r="B297" t="str">
            <v>102/n</v>
          </cell>
          <cell r="C297">
            <v>35627</v>
          </cell>
          <cell r="D297">
            <v>35656</v>
          </cell>
          <cell r="E297">
            <v>28</v>
          </cell>
          <cell r="F297">
            <v>98.78</v>
          </cell>
          <cell r="G297">
            <v>98.11</v>
          </cell>
          <cell r="H297">
            <v>16.055881757440801</v>
          </cell>
          <cell r="I297">
            <v>750000000</v>
          </cell>
          <cell r="J297">
            <v>6848571</v>
          </cell>
          <cell r="K297">
            <v>676482093.23000002</v>
          </cell>
          <cell r="L297">
            <v>6848571</v>
          </cell>
          <cell r="M297">
            <v>676482093.23000002</v>
          </cell>
          <cell r="N297">
            <v>90.197612430666695</v>
          </cell>
          <cell r="O297">
            <v>7</v>
          </cell>
          <cell r="P297">
            <v>100</v>
          </cell>
          <cell r="S297">
            <v>50</v>
          </cell>
          <cell r="T297" t="str">
            <v>Ноты-28</v>
          </cell>
        </row>
        <row r="298">
          <cell r="A298" t="str">
            <v>KZ8EK0108974</v>
          </cell>
          <cell r="B298" t="str">
            <v>103/n</v>
          </cell>
          <cell r="C298">
            <v>35628</v>
          </cell>
          <cell r="D298">
            <v>35643</v>
          </cell>
          <cell r="E298">
            <v>14</v>
          </cell>
          <cell r="F298">
            <v>99.4</v>
          </cell>
          <cell r="G298">
            <v>99.15</v>
          </cell>
          <cell r="H298">
            <v>15.6941649899395</v>
          </cell>
          <cell r="I298">
            <v>750000000</v>
          </cell>
          <cell r="J298">
            <v>11993022</v>
          </cell>
          <cell r="K298">
            <v>1190095533.05</v>
          </cell>
          <cell r="L298">
            <v>8426251</v>
          </cell>
          <cell r="M298">
            <v>837547261.35000002</v>
          </cell>
          <cell r="N298">
            <v>158.679404406667</v>
          </cell>
          <cell r="O298">
            <v>10</v>
          </cell>
          <cell r="P298">
            <v>100</v>
          </cell>
          <cell r="Q298">
            <v>139.85</v>
          </cell>
          <cell r="R298">
            <v>145.25</v>
          </cell>
          <cell r="S298">
            <v>50</v>
          </cell>
          <cell r="T298" t="str">
            <v>Ноты-14</v>
          </cell>
        </row>
        <row r="299">
          <cell r="A299" t="str">
            <v>KZ46K2201981</v>
          </cell>
          <cell r="B299" t="str">
            <v>45/6</v>
          </cell>
          <cell r="C299">
            <v>35632</v>
          </cell>
          <cell r="D299">
            <v>35817</v>
          </cell>
          <cell r="E299">
            <v>185</v>
          </cell>
          <cell r="F299">
            <v>93.04</v>
          </cell>
          <cell r="G299">
            <v>92.94</v>
          </cell>
          <cell r="H299">
            <v>14.961306964746299</v>
          </cell>
          <cell r="I299">
            <v>600000000</v>
          </cell>
          <cell r="J299">
            <v>18166316</v>
          </cell>
          <cell r="K299">
            <v>1677429575.3</v>
          </cell>
          <cell r="L299">
            <v>6448762</v>
          </cell>
          <cell r="M299">
            <v>600000123.27999997</v>
          </cell>
          <cell r="N299">
            <v>279.57159588333298</v>
          </cell>
          <cell r="O299">
            <v>9</v>
          </cell>
          <cell r="P299">
            <v>100</v>
          </cell>
          <cell r="Q299">
            <v>30</v>
          </cell>
          <cell r="R299">
            <v>50</v>
          </cell>
          <cell r="S299">
            <v>30</v>
          </cell>
          <cell r="T299" t="str">
            <v>ГКО-6</v>
          </cell>
        </row>
        <row r="300">
          <cell r="A300" t="str">
            <v>KZ43K2310979</v>
          </cell>
          <cell r="B300" t="str">
            <v>143/3</v>
          </cell>
          <cell r="C300">
            <v>35633</v>
          </cell>
          <cell r="D300">
            <v>35726</v>
          </cell>
          <cell r="E300">
            <v>93</v>
          </cell>
          <cell r="F300">
            <v>96.72</v>
          </cell>
          <cell r="G300">
            <v>96.5</v>
          </cell>
          <cell r="H300">
            <v>13.564929693962</v>
          </cell>
          <cell r="I300">
            <v>500000000</v>
          </cell>
          <cell r="J300">
            <v>13380610</v>
          </cell>
          <cell r="K300">
            <v>1282891521.4100001</v>
          </cell>
          <cell r="L300">
            <v>5179840</v>
          </cell>
          <cell r="M300">
            <v>500905458.69</v>
          </cell>
          <cell r="N300">
            <v>256.57830428199998</v>
          </cell>
          <cell r="O300">
            <v>10</v>
          </cell>
          <cell r="P300">
            <v>100</v>
          </cell>
          <cell r="Q300">
            <v>50</v>
          </cell>
          <cell r="R300">
            <v>25</v>
          </cell>
          <cell r="S300">
            <v>30</v>
          </cell>
          <cell r="T300" t="str">
            <v>ГКО-3</v>
          </cell>
        </row>
        <row r="301">
          <cell r="A301" t="str">
            <v>KZ8SK2108972</v>
          </cell>
          <cell r="B301" t="str">
            <v>104/n</v>
          </cell>
          <cell r="C301">
            <v>35634</v>
          </cell>
          <cell r="D301">
            <v>35663</v>
          </cell>
          <cell r="E301">
            <v>28</v>
          </cell>
          <cell r="F301">
            <v>98.98</v>
          </cell>
          <cell r="G301">
            <v>98.95</v>
          </cell>
          <cell r="H301">
            <v>13.3966457870276</v>
          </cell>
          <cell r="I301">
            <v>500000000</v>
          </cell>
          <cell r="J301">
            <v>12644407</v>
          </cell>
          <cell r="K301">
            <v>1247931253.0899999</v>
          </cell>
          <cell r="L301">
            <v>5051524</v>
          </cell>
          <cell r="M301">
            <v>500000099.80000001</v>
          </cell>
          <cell r="N301">
            <v>249.58625061800001</v>
          </cell>
          <cell r="O301">
            <v>11</v>
          </cell>
          <cell r="P301">
            <v>100</v>
          </cell>
          <cell r="S301">
            <v>50</v>
          </cell>
          <cell r="T301" t="str">
            <v>Ноты-28</v>
          </cell>
        </row>
        <row r="302">
          <cell r="A302" t="str">
            <v>KZ8EK0808979</v>
          </cell>
          <cell r="B302" t="str">
            <v>105/n</v>
          </cell>
          <cell r="C302">
            <v>35635</v>
          </cell>
          <cell r="D302">
            <v>35650</v>
          </cell>
          <cell r="E302">
            <v>14</v>
          </cell>
          <cell r="F302">
            <v>99.53</v>
          </cell>
          <cell r="G302">
            <v>99.5</v>
          </cell>
          <cell r="H302">
            <v>12.277705214508201</v>
          </cell>
          <cell r="I302">
            <v>500000000</v>
          </cell>
          <cell r="J302">
            <v>19937466</v>
          </cell>
          <cell r="K302">
            <v>1983027464.1500001</v>
          </cell>
          <cell r="L302">
            <v>8730379</v>
          </cell>
          <cell r="M302">
            <v>868892441.51999998</v>
          </cell>
          <cell r="N302">
            <v>396.60549283</v>
          </cell>
          <cell r="O302">
            <v>14</v>
          </cell>
          <cell r="P302">
            <v>100</v>
          </cell>
          <cell r="S302">
            <v>50</v>
          </cell>
          <cell r="T302" t="str">
            <v>Ноты-14</v>
          </cell>
        </row>
        <row r="303">
          <cell r="A303" t="str">
            <v>KZ4CK3007986</v>
          </cell>
          <cell r="B303" t="str">
            <v>13/12</v>
          </cell>
          <cell r="C303">
            <v>35639</v>
          </cell>
          <cell r="D303">
            <v>36006</v>
          </cell>
          <cell r="E303">
            <v>367</v>
          </cell>
          <cell r="F303">
            <v>86.51</v>
          </cell>
          <cell r="G303">
            <v>86.25</v>
          </cell>
          <cell r="H303">
            <v>15.593572997341299</v>
          </cell>
          <cell r="I303">
            <v>600000000</v>
          </cell>
          <cell r="J303">
            <v>14121506</v>
          </cell>
          <cell r="K303">
            <v>1202873129.22</v>
          </cell>
          <cell r="L303">
            <v>6935441</v>
          </cell>
          <cell r="M303">
            <v>599999979.63999999</v>
          </cell>
          <cell r="N303">
            <v>200.47885486999999</v>
          </cell>
          <cell r="O303">
            <v>10</v>
          </cell>
          <cell r="P303">
            <v>100</v>
          </cell>
          <cell r="Q303">
            <v>50</v>
          </cell>
          <cell r="R303">
            <v>50</v>
          </cell>
          <cell r="S303">
            <v>30</v>
          </cell>
          <cell r="T303" t="str">
            <v>ГКО-12</v>
          </cell>
        </row>
        <row r="304">
          <cell r="A304" t="str">
            <v>KZ43K3010974</v>
          </cell>
          <cell r="B304" t="str">
            <v>144/3</v>
          </cell>
          <cell r="C304">
            <v>35640</v>
          </cell>
          <cell r="D304">
            <v>35733</v>
          </cell>
          <cell r="E304">
            <v>93</v>
          </cell>
          <cell r="F304">
            <v>96.66</v>
          </cell>
          <cell r="G304">
            <v>96.49</v>
          </cell>
          <cell r="H304">
            <v>13.821642871922201</v>
          </cell>
          <cell r="I304">
            <v>600000000</v>
          </cell>
          <cell r="J304">
            <v>17071764</v>
          </cell>
          <cell r="K304">
            <v>1639262887.8</v>
          </cell>
          <cell r="L304">
            <v>6207283</v>
          </cell>
          <cell r="M304">
            <v>600000073.75</v>
          </cell>
          <cell r="N304">
            <v>273.21048130000003</v>
          </cell>
          <cell r="O304">
            <v>11</v>
          </cell>
          <cell r="P304">
            <v>100</v>
          </cell>
          <cell r="Q304">
            <v>50</v>
          </cell>
          <cell r="R304">
            <v>25</v>
          </cell>
          <cell r="S304">
            <v>30</v>
          </cell>
          <cell r="T304" t="str">
            <v>ГКО-3</v>
          </cell>
        </row>
        <row r="305">
          <cell r="A305" t="str">
            <v>KZ98K2509970</v>
          </cell>
          <cell r="B305" t="str">
            <v>106/n</v>
          </cell>
          <cell r="C305">
            <v>35641</v>
          </cell>
          <cell r="D305">
            <v>35698</v>
          </cell>
          <cell r="E305">
            <v>56</v>
          </cell>
          <cell r="F305">
            <v>97.98</v>
          </cell>
          <cell r="G305">
            <v>97.95</v>
          </cell>
          <cell r="H305">
            <v>13.400694019187601</v>
          </cell>
          <cell r="I305">
            <v>800000000</v>
          </cell>
          <cell r="J305">
            <v>29158491</v>
          </cell>
          <cell r="K305">
            <v>2841695023.23</v>
          </cell>
          <cell r="L305">
            <v>8183845</v>
          </cell>
          <cell r="M305">
            <v>801846348.79999995</v>
          </cell>
          <cell r="N305">
            <v>355.21187790375001</v>
          </cell>
          <cell r="O305">
            <v>13</v>
          </cell>
          <cell r="P305">
            <v>100</v>
          </cell>
          <cell r="S305">
            <v>50</v>
          </cell>
          <cell r="T305" t="str">
            <v>Ноты-56</v>
          </cell>
        </row>
        <row r="306">
          <cell r="A306" t="str">
            <v>KZ46K0502984</v>
          </cell>
          <cell r="B306" t="str">
            <v>46/6</v>
          </cell>
          <cell r="C306">
            <v>35646</v>
          </cell>
          <cell r="D306">
            <v>35831</v>
          </cell>
          <cell r="E306">
            <v>185</v>
          </cell>
          <cell r="F306">
            <v>93.09</v>
          </cell>
          <cell r="G306">
            <v>93.02</v>
          </cell>
          <cell r="H306">
            <v>14.8458481039854</v>
          </cell>
          <cell r="I306">
            <v>600000000</v>
          </cell>
          <cell r="J306">
            <v>19671397</v>
          </cell>
          <cell r="K306">
            <v>1818963769.73</v>
          </cell>
          <cell r="L306">
            <v>6445338</v>
          </cell>
          <cell r="M306">
            <v>600000123.40999997</v>
          </cell>
          <cell r="N306">
            <v>303.16062828833299</v>
          </cell>
          <cell r="O306">
            <v>11</v>
          </cell>
          <cell r="P306">
            <v>100</v>
          </cell>
          <cell r="Q306">
            <v>30</v>
          </cell>
          <cell r="R306">
            <v>50</v>
          </cell>
          <cell r="S306">
            <v>30</v>
          </cell>
          <cell r="T306" t="str">
            <v>ГКО-6</v>
          </cell>
        </row>
        <row r="307">
          <cell r="A307" t="str">
            <v>KZ43K0611972</v>
          </cell>
          <cell r="B307" t="str">
            <v>145/3</v>
          </cell>
          <cell r="C307">
            <v>35647</v>
          </cell>
          <cell r="D307">
            <v>35740</v>
          </cell>
          <cell r="E307">
            <v>93</v>
          </cell>
          <cell r="F307">
            <v>96.72</v>
          </cell>
          <cell r="G307">
            <v>96.62</v>
          </cell>
          <cell r="H307">
            <v>13.564929693962</v>
          </cell>
          <cell r="I307">
            <v>700000000</v>
          </cell>
          <cell r="J307">
            <v>25161334</v>
          </cell>
          <cell r="K307">
            <v>2425340534.9099998</v>
          </cell>
          <cell r="L307">
            <v>7237643</v>
          </cell>
          <cell r="M307">
            <v>699999980.96000004</v>
          </cell>
          <cell r="N307">
            <v>346.47721927285698</v>
          </cell>
          <cell r="O307">
            <v>9</v>
          </cell>
          <cell r="P307">
            <v>100</v>
          </cell>
          <cell r="Q307">
            <v>50</v>
          </cell>
          <cell r="R307">
            <v>25</v>
          </cell>
          <cell r="S307">
            <v>30</v>
          </cell>
          <cell r="T307" t="str">
            <v>ГКО-3</v>
          </cell>
        </row>
        <row r="308">
          <cell r="A308" t="str">
            <v>KZ98K0210977</v>
          </cell>
          <cell r="B308" t="str">
            <v>107/n</v>
          </cell>
          <cell r="C308">
            <v>35648</v>
          </cell>
          <cell r="D308">
            <v>35705</v>
          </cell>
          <cell r="E308">
            <v>56</v>
          </cell>
          <cell r="F308">
            <v>98.07</v>
          </cell>
          <cell r="G308">
            <v>98.04</v>
          </cell>
          <cell r="H308">
            <v>12.7918833486286</v>
          </cell>
          <cell r="I308">
            <v>750000000</v>
          </cell>
          <cell r="J308">
            <v>28673074.755072899</v>
          </cell>
          <cell r="K308">
            <v>2811968441.23</v>
          </cell>
          <cell r="L308">
            <v>11207752</v>
          </cell>
          <cell r="M308">
            <v>1099144671.1900001</v>
          </cell>
          <cell r="N308">
            <v>374.92912549733302</v>
          </cell>
          <cell r="O308">
            <v>13</v>
          </cell>
          <cell r="P308">
            <v>100</v>
          </cell>
          <cell r="S308">
            <v>50</v>
          </cell>
          <cell r="T308" t="str">
            <v>Ноты-56</v>
          </cell>
        </row>
        <row r="309">
          <cell r="A309" t="str">
            <v>KZ8EK2208970</v>
          </cell>
          <cell r="B309" t="str">
            <v>108/n</v>
          </cell>
          <cell r="C309">
            <v>35649</v>
          </cell>
          <cell r="D309">
            <v>35664</v>
          </cell>
          <cell r="E309">
            <v>14</v>
          </cell>
          <cell r="F309">
            <v>99.58</v>
          </cell>
          <cell r="G309">
            <v>99.56</v>
          </cell>
          <cell r="H309">
            <v>10.9660574412533</v>
          </cell>
          <cell r="I309">
            <v>750000000</v>
          </cell>
          <cell r="J309">
            <v>32563153</v>
          </cell>
          <cell r="K309">
            <v>3328676881.7600002</v>
          </cell>
          <cell r="L309">
            <v>7531279</v>
          </cell>
          <cell r="M309">
            <v>750000028.55999994</v>
          </cell>
          <cell r="N309">
            <v>443.82358423466701</v>
          </cell>
          <cell r="O309">
            <v>13</v>
          </cell>
          <cell r="P309">
            <v>100</v>
          </cell>
          <cell r="S309">
            <v>50</v>
          </cell>
          <cell r="T309" t="str">
            <v>Ноты-14</v>
          </cell>
        </row>
        <row r="310">
          <cell r="A310" t="str">
            <v>KZ52K1208993</v>
          </cell>
          <cell r="B310" t="str">
            <v>2/24</v>
          </cell>
          <cell r="C310">
            <v>35653</v>
          </cell>
          <cell r="D310">
            <v>36384</v>
          </cell>
          <cell r="E310">
            <v>731</v>
          </cell>
          <cell r="F310">
            <v>90.91</v>
          </cell>
          <cell r="G310">
            <v>90.91</v>
          </cell>
          <cell r="H310">
            <v>16</v>
          </cell>
          <cell r="I310">
            <v>200000000</v>
          </cell>
          <cell r="J310">
            <v>967348</v>
          </cell>
          <cell r="K310">
            <v>967348000</v>
          </cell>
          <cell r="L310">
            <v>94584</v>
          </cell>
          <cell r="M310">
            <v>94584000</v>
          </cell>
          <cell r="N310">
            <v>483.67399999999998</v>
          </cell>
          <cell r="O310">
            <v>8</v>
          </cell>
          <cell r="P310">
            <v>1000</v>
          </cell>
          <cell r="Q310">
            <v>50</v>
          </cell>
          <cell r="R310">
            <v>70</v>
          </cell>
          <cell r="S310">
            <v>50</v>
          </cell>
          <cell r="T310" t="str">
            <v>ГКО-24</v>
          </cell>
        </row>
        <row r="311">
          <cell r="A311" t="str">
            <v>KZ43K1311978</v>
          </cell>
          <cell r="B311" t="str">
            <v>146/3</v>
          </cell>
          <cell r="C311">
            <v>35654</v>
          </cell>
          <cell r="D311">
            <v>35747</v>
          </cell>
          <cell r="E311">
            <v>93</v>
          </cell>
          <cell r="F311">
            <v>96.92</v>
          </cell>
          <cell r="G311">
            <v>96.84</v>
          </cell>
          <cell r="H311">
            <v>12.711514651258801</v>
          </cell>
          <cell r="I311">
            <v>700000000</v>
          </cell>
          <cell r="J311">
            <v>29320267</v>
          </cell>
          <cell r="K311">
            <v>2832537542.1999998</v>
          </cell>
          <cell r="L311">
            <v>7222242</v>
          </cell>
          <cell r="M311">
            <v>700000044.53999996</v>
          </cell>
          <cell r="N311">
            <v>404.64822031428599</v>
          </cell>
          <cell r="O311">
            <v>11</v>
          </cell>
          <cell r="P311">
            <v>100</v>
          </cell>
          <cell r="Q311">
            <v>50</v>
          </cell>
          <cell r="R311">
            <v>25</v>
          </cell>
          <cell r="S311">
            <v>30</v>
          </cell>
          <cell r="T311" t="str">
            <v>ГКО-3</v>
          </cell>
        </row>
        <row r="312">
          <cell r="A312" t="str">
            <v>KZ8EK2908975</v>
          </cell>
          <cell r="B312" t="str">
            <v>109/n</v>
          </cell>
          <cell r="C312">
            <v>35656</v>
          </cell>
          <cell r="D312">
            <v>35671</v>
          </cell>
          <cell r="E312">
            <v>14</v>
          </cell>
          <cell r="F312">
            <v>99.63</v>
          </cell>
          <cell r="G312">
            <v>99.62</v>
          </cell>
          <cell r="H312">
            <v>9.65572618689162</v>
          </cell>
          <cell r="I312">
            <v>750000000</v>
          </cell>
          <cell r="J312">
            <v>25759708</v>
          </cell>
          <cell r="K312">
            <v>2564405178.6500001</v>
          </cell>
          <cell r="L312">
            <v>7527665</v>
          </cell>
          <cell r="M312">
            <v>749999978.88999999</v>
          </cell>
          <cell r="N312">
            <v>341.92069048666701</v>
          </cell>
          <cell r="O312">
            <v>11</v>
          </cell>
          <cell r="P312">
            <v>100</v>
          </cell>
          <cell r="S312">
            <v>60</v>
          </cell>
          <cell r="T312" t="str">
            <v>Ноты-14</v>
          </cell>
        </row>
        <row r="313">
          <cell r="A313" t="str">
            <v>KZ46K1902985</v>
          </cell>
          <cell r="B313" t="str">
            <v>47/6</v>
          </cell>
          <cell r="C313">
            <v>35660</v>
          </cell>
          <cell r="D313">
            <v>35845</v>
          </cell>
          <cell r="E313">
            <v>185</v>
          </cell>
          <cell r="F313">
            <v>93.53</v>
          </cell>
          <cell r="G313">
            <v>93.32</v>
          </cell>
          <cell r="H313">
            <v>13.8351331123704</v>
          </cell>
          <cell r="I313">
            <v>600000000</v>
          </cell>
          <cell r="J313">
            <v>24868169</v>
          </cell>
          <cell r="K313">
            <v>2309954628.0100002</v>
          </cell>
          <cell r="L313">
            <v>6415495</v>
          </cell>
          <cell r="M313">
            <v>599999962</v>
          </cell>
          <cell r="N313">
            <v>384.99243800166698</v>
          </cell>
          <cell r="O313">
            <v>10</v>
          </cell>
          <cell r="P313">
            <v>100</v>
          </cell>
          <cell r="Q313">
            <v>30</v>
          </cell>
          <cell r="R313">
            <v>50</v>
          </cell>
          <cell r="S313">
            <v>30</v>
          </cell>
          <cell r="T313" t="str">
            <v>ГКО-6</v>
          </cell>
        </row>
        <row r="314">
          <cell r="A314" t="str">
            <v>KZ43K2011973</v>
          </cell>
          <cell r="B314" t="str">
            <v>147/3</v>
          </cell>
          <cell r="C314">
            <v>35661</v>
          </cell>
          <cell r="D314">
            <v>35754</v>
          </cell>
          <cell r="E314">
            <v>93</v>
          </cell>
          <cell r="F314">
            <v>97.04</v>
          </cell>
          <cell r="G314">
            <v>96.66</v>
          </cell>
          <cell r="H314">
            <v>12.2011541632316</v>
          </cell>
          <cell r="I314">
            <v>700000000</v>
          </cell>
          <cell r="J314">
            <v>27616479</v>
          </cell>
          <cell r="K314">
            <v>2670588962.9200001</v>
          </cell>
          <cell r="L314">
            <v>7213335</v>
          </cell>
          <cell r="M314">
            <v>700000007.84000003</v>
          </cell>
          <cell r="N314">
            <v>381.51270898857098</v>
          </cell>
          <cell r="O314">
            <v>13</v>
          </cell>
          <cell r="P314">
            <v>100</v>
          </cell>
          <cell r="Q314">
            <v>50</v>
          </cell>
          <cell r="R314">
            <v>25</v>
          </cell>
          <cell r="S314">
            <v>30</v>
          </cell>
          <cell r="T314" t="str">
            <v>ГКО-3</v>
          </cell>
        </row>
        <row r="315">
          <cell r="A315" t="str">
            <v>KZ8SK1809976</v>
          </cell>
          <cell r="B315" t="str">
            <v>110/n</v>
          </cell>
          <cell r="C315">
            <v>35662</v>
          </cell>
          <cell r="D315">
            <v>35691</v>
          </cell>
          <cell r="E315">
            <v>28</v>
          </cell>
          <cell r="F315">
            <v>99.13</v>
          </cell>
          <cell r="G315">
            <v>99.05</v>
          </cell>
          <cell r="H315">
            <v>11.409260566932399</v>
          </cell>
          <cell r="I315">
            <v>600000000</v>
          </cell>
          <cell r="J315">
            <v>23164537</v>
          </cell>
          <cell r="K315">
            <v>2291276848.6999998</v>
          </cell>
          <cell r="L315">
            <v>10594363</v>
          </cell>
          <cell r="M315">
            <v>1050214196.5</v>
          </cell>
          <cell r="N315">
            <v>381.87947478333302</v>
          </cell>
          <cell r="O315">
            <v>10</v>
          </cell>
          <cell r="P315">
            <v>100</v>
          </cell>
          <cell r="Q315">
            <v>141.05000000000001</v>
          </cell>
          <cell r="R315">
            <v>145.35</v>
          </cell>
          <cell r="S315">
            <v>60</v>
          </cell>
          <cell r="T315" t="str">
            <v>Ноты-28</v>
          </cell>
        </row>
        <row r="316">
          <cell r="A316" t="str">
            <v>KZ98K1710975</v>
          </cell>
          <cell r="B316" t="str">
            <v>111/n</v>
          </cell>
          <cell r="C316">
            <v>35663</v>
          </cell>
          <cell r="D316">
            <v>35720</v>
          </cell>
          <cell r="E316">
            <v>56</v>
          </cell>
          <cell r="F316">
            <v>98.1</v>
          </cell>
          <cell r="G316">
            <v>97.97</v>
          </cell>
          <cell r="H316">
            <v>12.5891946992865</v>
          </cell>
          <cell r="I316">
            <v>600000000</v>
          </cell>
          <cell r="J316">
            <v>16193671</v>
          </cell>
          <cell r="K316">
            <v>1581801439.3900001</v>
          </cell>
          <cell r="L316">
            <v>7715093</v>
          </cell>
          <cell r="M316">
            <v>756866422.58000004</v>
          </cell>
          <cell r="N316">
            <v>263.63357323166701</v>
          </cell>
          <cell r="O316">
            <v>10</v>
          </cell>
          <cell r="P316">
            <v>100</v>
          </cell>
          <cell r="S316">
            <v>60</v>
          </cell>
          <cell r="T316" t="str">
            <v>Ноты-56</v>
          </cell>
        </row>
        <row r="317">
          <cell r="A317" t="str">
            <v>KZ4CK2708980</v>
          </cell>
          <cell r="B317" t="str">
            <v>14/12</v>
          </cell>
          <cell r="C317">
            <v>35667</v>
          </cell>
          <cell r="D317">
            <v>36034</v>
          </cell>
          <cell r="E317">
            <v>367</v>
          </cell>
          <cell r="F317">
            <v>87.2</v>
          </cell>
          <cell r="G317">
            <v>86.96</v>
          </cell>
          <cell r="H317">
            <v>14.678899082568799</v>
          </cell>
          <cell r="I317">
            <v>500000000</v>
          </cell>
          <cell r="J317">
            <v>24174209</v>
          </cell>
          <cell r="K317">
            <v>2088267986.47</v>
          </cell>
          <cell r="L317">
            <v>5855190</v>
          </cell>
          <cell r="M317">
            <v>510450893.33999997</v>
          </cell>
          <cell r="N317">
            <v>417.65359729400001</v>
          </cell>
          <cell r="O317">
            <v>11</v>
          </cell>
          <cell r="P317">
            <v>100</v>
          </cell>
          <cell r="Q317">
            <v>50</v>
          </cell>
          <cell r="R317">
            <v>50</v>
          </cell>
          <cell r="S317">
            <v>30</v>
          </cell>
          <cell r="T317" t="str">
            <v>ГКО-12</v>
          </cell>
        </row>
        <row r="318">
          <cell r="A318" t="str">
            <v>KZ43K2711978</v>
          </cell>
          <cell r="B318" t="str">
            <v>148/3</v>
          </cell>
          <cell r="C318">
            <v>35668</v>
          </cell>
          <cell r="D318">
            <v>35761</v>
          </cell>
          <cell r="E318">
            <v>93</v>
          </cell>
          <cell r="F318">
            <v>97.05</v>
          </cell>
          <cell r="G318">
            <v>96.96</v>
          </cell>
          <cell r="H318">
            <v>12.158681092220499</v>
          </cell>
          <cell r="I318">
            <v>700000000</v>
          </cell>
          <cell r="J318">
            <v>20818174</v>
          </cell>
          <cell r="K318">
            <v>2014054090.3900001</v>
          </cell>
          <cell r="L318">
            <v>7217843</v>
          </cell>
          <cell r="M318">
            <v>699999956.98000002</v>
          </cell>
          <cell r="N318">
            <v>287.722012912857</v>
          </cell>
          <cell r="O318">
            <v>11</v>
          </cell>
          <cell r="P318">
            <v>100</v>
          </cell>
          <cell r="Q318">
            <v>50</v>
          </cell>
          <cell r="R318">
            <v>25</v>
          </cell>
          <cell r="S318">
            <v>30</v>
          </cell>
          <cell r="T318" t="str">
            <v>ГКО-3</v>
          </cell>
        </row>
        <row r="319">
          <cell r="A319" t="str">
            <v>KZ98K2310973</v>
          </cell>
          <cell r="B319" t="str">
            <v>112/n</v>
          </cell>
          <cell r="C319">
            <v>35669</v>
          </cell>
          <cell r="D319">
            <v>35726</v>
          </cell>
          <cell r="E319">
            <v>56</v>
          </cell>
          <cell r="F319">
            <v>98.16</v>
          </cell>
          <cell r="G319">
            <v>98.12</v>
          </cell>
          <cell r="H319">
            <v>12.184189079054599</v>
          </cell>
          <cell r="I319">
            <v>400000000</v>
          </cell>
          <cell r="J319">
            <v>15736309</v>
          </cell>
          <cell r="K319">
            <v>1541639210.25</v>
          </cell>
          <cell r="L319">
            <v>4074872</v>
          </cell>
          <cell r="M319">
            <v>400000023.16000003</v>
          </cell>
          <cell r="N319">
            <v>385.40980256249998</v>
          </cell>
          <cell r="O319">
            <v>12</v>
          </cell>
          <cell r="P319">
            <v>100</v>
          </cell>
          <cell r="S319">
            <v>60</v>
          </cell>
          <cell r="T319" t="str">
            <v>Ноты-56</v>
          </cell>
        </row>
        <row r="320">
          <cell r="A320" t="str">
            <v>KZ96K1010974</v>
          </cell>
          <cell r="B320" t="str">
            <v>113/n</v>
          </cell>
          <cell r="C320">
            <v>35670</v>
          </cell>
          <cell r="D320">
            <v>35713</v>
          </cell>
          <cell r="E320">
            <v>42</v>
          </cell>
          <cell r="F320">
            <v>98.66</v>
          </cell>
          <cell r="G320">
            <v>98.58</v>
          </cell>
          <cell r="H320">
            <v>11.771065612541401</v>
          </cell>
          <cell r="I320">
            <v>400000000</v>
          </cell>
          <cell r="J320">
            <v>13231325</v>
          </cell>
          <cell r="K320">
            <v>1303763757.3099999</v>
          </cell>
          <cell r="L320">
            <v>7568645</v>
          </cell>
          <cell r="M320">
            <v>746717175.14999998</v>
          </cell>
          <cell r="N320">
            <v>325.94093932750002</v>
          </cell>
          <cell r="O320">
            <v>12</v>
          </cell>
          <cell r="P320">
            <v>100</v>
          </cell>
          <cell r="S320">
            <v>60</v>
          </cell>
          <cell r="T320" t="str">
            <v>Ноты-42</v>
          </cell>
        </row>
        <row r="321">
          <cell r="A321" t="str">
            <v>KZ46K0503982</v>
          </cell>
          <cell r="B321" t="str">
            <v>48/6</v>
          </cell>
          <cell r="C321">
            <v>35674</v>
          </cell>
          <cell r="D321">
            <v>35859</v>
          </cell>
          <cell r="E321">
            <v>185</v>
          </cell>
          <cell r="F321">
            <v>93.55</v>
          </cell>
          <cell r="G321">
            <v>93.31</v>
          </cell>
          <cell r="H321">
            <v>13.7894174238375</v>
          </cell>
          <cell r="I321">
            <v>700000000</v>
          </cell>
          <cell r="J321">
            <v>22008608</v>
          </cell>
          <cell r="K321">
            <v>2051225118.5899999</v>
          </cell>
          <cell r="L321">
            <v>7482434</v>
          </cell>
          <cell r="M321">
            <v>699999990.76999998</v>
          </cell>
          <cell r="N321">
            <v>293.032159798571</v>
          </cell>
          <cell r="O321">
            <v>12</v>
          </cell>
          <cell r="P321">
            <v>100</v>
          </cell>
          <cell r="Q321">
            <v>30</v>
          </cell>
          <cell r="R321">
            <v>50</v>
          </cell>
          <cell r="S321">
            <v>30</v>
          </cell>
          <cell r="T321" t="str">
            <v>ГКО-6</v>
          </cell>
        </row>
        <row r="322">
          <cell r="A322" t="str">
            <v>KZ43K0412975</v>
          </cell>
          <cell r="B322" t="str">
            <v>149/3</v>
          </cell>
          <cell r="C322">
            <v>35675</v>
          </cell>
          <cell r="D322">
            <v>35768</v>
          </cell>
          <cell r="E322">
            <v>93</v>
          </cell>
          <cell r="F322">
            <v>97.04</v>
          </cell>
          <cell r="G322">
            <v>96.93</v>
          </cell>
          <cell r="H322">
            <v>12.2011541632316</v>
          </cell>
          <cell r="I322">
            <v>750000000</v>
          </cell>
          <cell r="J322">
            <v>19902345</v>
          </cell>
          <cell r="K322">
            <v>1924996122.99</v>
          </cell>
          <cell r="L322">
            <v>7728946</v>
          </cell>
          <cell r="M322">
            <v>749999993.53999996</v>
          </cell>
          <cell r="N322">
            <v>256.66614973200001</v>
          </cell>
          <cell r="O322">
            <v>11</v>
          </cell>
          <cell r="P322">
            <v>100</v>
          </cell>
          <cell r="Q322">
            <v>50</v>
          </cell>
          <cell r="R322">
            <v>25</v>
          </cell>
          <cell r="S322">
            <v>30</v>
          </cell>
          <cell r="T322" t="str">
            <v>ГКО-3</v>
          </cell>
        </row>
        <row r="323">
          <cell r="A323" t="str">
            <v>KZ98K3010978</v>
          </cell>
          <cell r="B323" t="str">
            <v>114/n</v>
          </cell>
          <cell r="C323">
            <v>35676</v>
          </cell>
          <cell r="D323">
            <v>35733</v>
          </cell>
          <cell r="E323">
            <v>56</v>
          </cell>
          <cell r="F323">
            <v>98.2</v>
          </cell>
          <cell r="G323">
            <v>98.11</v>
          </cell>
          <cell r="H323">
            <v>11.9144602851324</v>
          </cell>
          <cell r="I323">
            <v>200000000</v>
          </cell>
          <cell r="J323">
            <v>12223658</v>
          </cell>
          <cell r="K323">
            <v>1198043551.0999999</v>
          </cell>
          <cell r="L323">
            <v>6113062</v>
          </cell>
          <cell r="M323">
            <v>600290168.09000003</v>
          </cell>
          <cell r="N323">
            <v>599.02177555000003</v>
          </cell>
          <cell r="O323">
            <v>10</v>
          </cell>
          <cell r="P323">
            <v>100</v>
          </cell>
          <cell r="S323">
            <v>65</v>
          </cell>
          <cell r="T323" t="str">
            <v>Ноты-56</v>
          </cell>
        </row>
        <row r="324">
          <cell r="A324" t="str">
            <v>KZ8SK0310976</v>
          </cell>
          <cell r="B324" t="str">
            <v>115/n</v>
          </cell>
          <cell r="C324">
            <v>35677</v>
          </cell>
          <cell r="D324">
            <v>35706</v>
          </cell>
          <cell r="E324">
            <v>28</v>
          </cell>
          <cell r="F324">
            <v>99.13</v>
          </cell>
          <cell r="G324">
            <v>99.01</v>
          </cell>
          <cell r="H324">
            <v>11.409260566932399</v>
          </cell>
          <cell r="I324">
            <v>200000000</v>
          </cell>
          <cell r="J324">
            <v>12327953</v>
          </cell>
          <cell r="K324">
            <v>1220230795.53</v>
          </cell>
          <cell r="L324">
            <v>7170916</v>
          </cell>
          <cell r="M324">
            <v>710842266.21000004</v>
          </cell>
          <cell r="N324">
            <v>610.11539776500001</v>
          </cell>
          <cell r="O324">
            <v>9</v>
          </cell>
          <cell r="P324">
            <v>100</v>
          </cell>
          <cell r="S324">
            <v>65</v>
          </cell>
          <cell r="T324" t="str">
            <v>Ноты-28</v>
          </cell>
        </row>
        <row r="325">
          <cell r="A325" t="str">
            <v>KZ52K0909997</v>
          </cell>
          <cell r="B325" t="str">
            <v>3/24</v>
          </cell>
          <cell r="C325">
            <v>35681</v>
          </cell>
          <cell r="D325">
            <v>36412</v>
          </cell>
          <cell r="E325">
            <v>731</v>
          </cell>
          <cell r="F325">
            <v>92.24</v>
          </cell>
          <cell r="G325">
            <v>92.24</v>
          </cell>
          <cell r="H325">
            <v>14.95</v>
          </cell>
          <cell r="I325">
            <v>200000000</v>
          </cell>
          <cell r="J325">
            <v>1607144</v>
          </cell>
          <cell r="K325">
            <v>1607144000</v>
          </cell>
          <cell r="L325">
            <v>200000</v>
          </cell>
          <cell r="M325">
            <v>200000000</v>
          </cell>
          <cell r="N325">
            <v>803.572</v>
          </cell>
          <cell r="O325">
            <v>9</v>
          </cell>
          <cell r="P325">
            <v>1000</v>
          </cell>
          <cell r="Q325">
            <v>50</v>
          </cell>
          <cell r="R325">
            <v>100</v>
          </cell>
          <cell r="S325">
            <v>50</v>
          </cell>
          <cell r="T325" t="str">
            <v>ГКО-24</v>
          </cell>
        </row>
        <row r="326">
          <cell r="A326" t="str">
            <v>KZ43K1112970</v>
          </cell>
          <cell r="B326" t="str">
            <v>150/3</v>
          </cell>
          <cell r="C326">
            <v>35682</v>
          </cell>
          <cell r="D326">
            <v>35775</v>
          </cell>
          <cell r="E326">
            <v>93</v>
          </cell>
          <cell r="F326">
            <v>97.03</v>
          </cell>
          <cell r="G326">
            <v>96.98</v>
          </cell>
          <cell r="H326">
            <v>12.2436359888694</v>
          </cell>
          <cell r="I326">
            <v>750000000</v>
          </cell>
          <cell r="J326">
            <v>22206510</v>
          </cell>
          <cell r="K326">
            <v>2149281617.71</v>
          </cell>
          <cell r="L326">
            <v>7729493</v>
          </cell>
          <cell r="M326">
            <v>750000106.42999995</v>
          </cell>
          <cell r="N326">
            <v>286.57088236133302</v>
          </cell>
          <cell r="O326">
            <v>10</v>
          </cell>
          <cell r="P326">
            <v>100</v>
          </cell>
          <cell r="Q326">
            <v>50</v>
          </cell>
          <cell r="R326">
            <v>100</v>
          </cell>
          <cell r="S326">
            <v>30</v>
          </cell>
          <cell r="T326" t="str">
            <v>ГКО-3</v>
          </cell>
        </row>
        <row r="327">
          <cell r="A327" t="str">
            <v>KZ8ZK1610973</v>
          </cell>
          <cell r="B327" t="str">
            <v>116/n</v>
          </cell>
          <cell r="C327">
            <v>35683</v>
          </cell>
          <cell r="D327">
            <v>35719</v>
          </cell>
          <cell r="E327">
            <v>35</v>
          </cell>
          <cell r="F327">
            <v>98.88</v>
          </cell>
          <cell r="G327">
            <v>98.85</v>
          </cell>
          <cell r="H327">
            <v>11.779935275081</v>
          </cell>
          <cell r="I327">
            <v>200000000</v>
          </cell>
          <cell r="J327">
            <v>14141084</v>
          </cell>
          <cell r="K327">
            <v>1396400160.6099999</v>
          </cell>
          <cell r="L327">
            <v>2550299</v>
          </cell>
          <cell r="M327">
            <v>252164051.25</v>
          </cell>
          <cell r="N327">
            <v>698.20008030500003</v>
          </cell>
          <cell r="O327">
            <v>10</v>
          </cell>
          <cell r="P327">
            <v>100</v>
          </cell>
          <cell r="S327">
            <v>70</v>
          </cell>
          <cell r="T327" t="str">
            <v>Ноты-35</v>
          </cell>
        </row>
        <row r="328">
          <cell r="A328" t="str">
            <v>KZ8SK1010971</v>
          </cell>
          <cell r="B328" t="str">
            <v>117/n</v>
          </cell>
          <cell r="C328">
            <v>35684</v>
          </cell>
          <cell r="D328">
            <v>35713</v>
          </cell>
          <cell r="E328">
            <v>28</v>
          </cell>
          <cell r="F328">
            <v>99.11</v>
          </cell>
          <cell r="G328">
            <v>99.09</v>
          </cell>
          <cell r="H328">
            <v>11.673897689436</v>
          </cell>
          <cell r="I328">
            <v>200000000</v>
          </cell>
          <cell r="J328">
            <v>11067775</v>
          </cell>
          <cell r="K328">
            <v>1095846190.01</v>
          </cell>
          <cell r="L328">
            <v>3240880</v>
          </cell>
          <cell r="M328">
            <v>321194747.68000001</v>
          </cell>
          <cell r="N328">
            <v>547.92309500500005</v>
          </cell>
          <cell r="O328">
            <v>8</v>
          </cell>
          <cell r="P328">
            <v>100</v>
          </cell>
          <cell r="S328">
            <v>70</v>
          </cell>
          <cell r="T328" t="str">
            <v>Ноты-28</v>
          </cell>
        </row>
        <row r="329">
          <cell r="A329" t="str">
            <v>KZ46K1903983</v>
          </cell>
          <cell r="B329" t="str">
            <v>49/6</v>
          </cell>
          <cell r="C329">
            <v>35688</v>
          </cell>
          <cell r="D329">
            <v>35873</v>
          </cell>
          <cell r="E329">
            <v>185</v>
          </cell>
          <cell r="F329">
            <v>93.6</v>
          </cell>
          <cell r="G329">
            <v>93.46</v>
          </cell>
          <cell r="H329">
            <v>13.675213675213699</v>
          </cell>
          <cell r="I329">
            <v>600000000</v>
          </cell>
          <cell r="J329">
            <v>20244358</v>
          </cell>
          <cell r="K329">
            <v>1891393905.8299999</v>
          </cell>
          <cell r="L329">
            <v>6409724</v>
          </cell>
          <cell r="M329">
            <v>599999886.44000006</v>
          </cell>
          <cell r="N329">
            <v>315.23231763833297</v>
          </cell>
          <cell r="O329">
            <v>8</v>
          </cell>
          <cell r="P329">
            <v>100</v>
          </cell>
          <cell r="Q329">
            <v>30</v>
          </cell>
          <cell r="R329">
            <v>100</v>
          </cell>
          <cell r="S329">
            <v>30</v>
          </cell>
          <cell r="T329" t="str">
            <v>ГКО-6</v>
          </cell>
        </row>
        <row r="330">
          <cell r="A330" t="str">
            <v>KZ43K1812975</v>
          </cell>
          <cell r="B330" t="str">
            <v>151/3</v>
          </cell>
          <cell r="C330">
            <v>35689</v>
          </cell>
          <cell r="D330">
            <v>35782</v>
          </cell>
          <cell r="E330">
            <v>93</v>
          </cell>
          <cell r="F330">
            <v>97</v>
          </cell>
          <cell r="G330">
            <v>96.97</v>
          </cell>
          <cell r="H330">
            <v>12.3711340206186</v>
          </cell>
          <cell r="I330">
            <v>750000000</v>
          </cell>
          <cell r="J330">
            <v>16805172</v>
          </cell>
          <cell r="K330">
            <v>1628748592.54</v>
          </cell>
          <cell r="L330">
            <v>7732200</v>
          </cell>
          <cell r="M330">
            <v>750000017.37</v>
          </cell>
          <cell r="N330">
            <v>217.166479005333</v>
          </cell>
          <cell r="O330">
            <v>8</v>
          </cell>
          <cell r="P330">
            <v>100</v>
          </cell>
          <cell r="Q330">
            <v>50</v>
          </cell>
          <cell r="R330">
            <v>100</v>
          </cell>
          <cell r="S330">
            <v>30</v>
          </cell>
          <cell r="T330" t="str">
            <v>ГКО-3</v>
          </cell>
        </row>
        <row r="331">
          <cell r="A331" t="str">
            <v>KZ8SK1610978</v>
          </cell>
          <cell r="B331" t="str">
            <v>118/n</v>
          </cell>
          <cell r="C331">
            <v>35690</v>
          </cell>
          <cell r="D331">
            <v>35719</v>
          </cell>
          <cell r="E331">
            <v>28</v>
          </cell>
          <cell r="F331">
            <v>99.09</v>
          </cell>
          <cell r="G331">
            <v>99.07</v>
          </cell>
          <cell r="H331">
            <v>11.938641638914101</v>
          </cell>
          <cell r="I331">
            <v>500000000</v>
          </cell>
          <cell r="J331">
            <v>7953407</v>
          </cell>
          <cell r="K331">
            <v>787765277.75999999</v>
          </cell>
          <cell r="L331">
            <v>2785577</v>
          </cell>
          <cell r="M331">
            <v>276022373.66000003</v>
          </cell>
          <cell r="N331">
            <v>157.55305555199999</v>
          </cell>
          <cell r="O331">
            <v>8</v>
          </cell>
          <cell r="P331">
            <v>100</v>
          </cell>
          <cell r="S331">
            <v>60</v>
          </cell>
          <cell r="T331" t="str">
            <v>Ноты-28</v>
          </cell>
        </row>
        <row r="332">
          <cell r="A332" t="str">
            <v>KZ93K1010971</v>
          </cell>
          <cell r="B332" t="str">
            <v>119/n</v>
          </cell>
          <cell r="C332">
            <v>35691</v>
          </cell>
          <cell r="D332">
            <v>35713</v>
          </cell>
          <cell r="E332">
            <v>21</v>
          </cell>
          <cell r="F332">
            <v>99.35</v>
          </cell>
          <cell r="G332">
            <v>99.33</v>
          </cell>
          <cell r="H332">
            <v>11.3403791310184</v>
          </cell>
          <cell r="I332">
            <v>500000000</v>
          </cell>
          <cell r="J332">
            <v>10559951</v>
          </cell>
          <cell r="K332">
            <v>1048252585.02</v>
          </cell>
          <cell r="L332">
            <v>1400003</v>
          </cell>
          <cell r="M332">
            <v>139089534.55000001</v>
          </cell>
          <cell r="N332">
            <v>209.65051700399999</v>
          </cell>
          <cell r="O332">
            <v>11</v>
          </cell>
          <cell r="P332">
            <v>100</v>
          </cell>
          <cell r="S332">
            <v>60</v>
          </cell>
          <cell r="T332" t="str">
            <v>Ноты-21</v>
          </cell>
        </row>
        <row r="333">
          <cell r="A333" t="str">
            <v>KZ4CK2409985</v>
          </cell>
          <cell r="B333" t="str">
            <v>15/12</v>
          </cell>
          <cell r="C333">
            <v>35695</v>
          </cell>
          <cell r="D333">
            <v>36062</v>
          </cell>
          <cell r="E333">
            <v>367</v>
          </cell>
          <cell r="F333">
            <v>87.78</v>
          </cell>
          <cell r="G333">
            <v>87.5</v>
          </cell>
          <cell r="H333">
            <v>13.9211665527455</v>
          </cell>
          <cell r="I333">
            <v>300000000</v>
          </cell>
          <cell r="J333">
            <v>17543836</v>
          </cell>
          <cell r="K333">
            <v>1527690998.9400001</v>
          </cell>
          <cell r="L333">
            <v>3416320</v>
          </cell>
          <cell r="M333">
            <v>299999949.67000002</v>
          </cell>
          <cell r="N333">
            <v>509.23033298000001</v>
          </cell>
          <cell r="O333">
            <v>12</v>
          </cell>
          <cell r="P333">
            <v>100</v>
          </cell>
          <cell r="Q333">
            <v>50</v>
          </cell>
          <cell r="R333">
            <v>100</v>
          </cell>
          <cell r="S333">
            <v>30</v>
          </cell>
          <cell r="T333" t="str">
            <v>ГКО-12</v>
          </cell>
        </row>
        <row r="334">
          <cell r="A334" t="str">
            <v>KZ43K2512970</v>
          </cell>
          <cell r="B334" t="str">
            <v>152/3</v>
          </cell>
          <cell r="C334">
            <v>35696</v>
          </cell>
          <cell r="D334">
            <v>35789</v>
          </cell>
          <cell r="E334">
            <v>93</v>
          </cell>
          <cell r="F334">
            <v>97.12</v>
          </cell>
          <cell r="G334">
            <v>97.04</v>
          </cell>
          <cell r="H334">
            <v>11.8616144975288</v>
          </cell>
          <cell r="I334">
            <v>400000000</v>
          </cell>
          <cell r="J334">
            <v>11281946</v>
          </cell>
          <cell r="K334">
            <v>1093531599.29</v>
          </cell>
          <cell r="L334">
            <v>4236242</v>
          </cell>
          <cell r="M334">
            <v>411394177.32999998</v>
          </cell>
          <cell r="N334">
            <v>273.38289982250001</v>
          </cell>
          <cell r="O334">
            <v>13</v>
          </cell>
          <cell r="P334">
            <v>100</v>
          </cell>
          <cell r="Q334">
            <v>50</v>
          </cell>
          <cell r="R334">
            <v>100</v>
          </cell>
          <cell r="S334">
            <v>30</v>
          </cell>
          <cell r="T334" t="str">
            <v>ГКО-3</v>
          </cell>
        </row>
        <row r="335">
          <cell r="A335" t="str">
            <v>KZ8EK0910973</v>
          </cell>
          <cell r="B335" t="str">
            <v>120/n</v>
          </cell>
          <cell r="C335">
            <v>35697</v>
          </cell>
          <cell r="D335">
            <v>35712</v>
          </cell>
          <cell r="E335">
            <v>14</v>
          </cell>
          <cell r="F335">
            <v>99.56</v>
          </cell>
          <cell r="G335">
            <v>99.54</v>
          </cell>
          <cell r="H335">
            <v>11.4905584572117</v>
          </cell>
          <cell r="I335">
            <v>500000000</v>
          </cell>
          <cell r="J335">
            <v>9446248</v>
          </cell>
          <cell r="K335">
            <v>940123722.09000003</v>
          </cell>
          <cell r="L335">
            <v>5022116</v>
          </cell>
          <cell r="M335">
            <v>500000003.49000001</v>
          </cell>
          <cell r="N335">
            <v>188.02474441800001</v>
          </cell>
          <cell r="O335">
            <v>10</v>
          </cell>
          <cell r="P335">
            <v>100</v>
          </cell>
          <cell r="S335">
            <v>60</v>
          </cell>
          <cell r="T335" t="str">
            <v>Ноты-14</v>
          </cell>
        </row>
        <row r="336">
          <cell r="A336" t="str">
            <v>KZ8LK1710971</v>
          </cell>
          <cell r="B336" t="str">
            <v>121/n</v>
          </cell>
          <cell r="C336">
            <v>35698</v>
          </cell>
          <cell r="D336">
            <v>35720</v>
          </cell>
          <cell r="E336">
            <v>21</v>
          </cell>
          <cell r="F336">
            <v>99.31</v>
          </cell>
          <cell r="G336">
            <v>99.27</v>
          </cell>
          <cell r="H336">
            <v>12.0430973718658</v>
          </cell>
          <cell r="I336">
            <v>500000000</v>
          </cell>
          <cell r="J336">
            <v>8983628</v>
          </cell>
          <cell r="K336">
            <v>891751814.66999996</v>
          </cell>
          <cell r="L336">
            <v>5034619</v>
          </cell>
          <cell r="M336">
            <v>500000011.44</v>
          </cell>
          <cell r="N336">
            <v>178.350362934</v>
          </cell>
          <cell r="O336">
            <v>11</v>
          </cell>
          <cell r="P336">
            <v>100</v>
          </cell>
          <cell r="S336">
            <v>60</v>
          </cell>
          <cell r="T336" t="str">
            <v>Ноты-21</v>
          </cell>
        </row>
        <row r="337">
          <cell r="A337" t="str">
            <v>KZ46K0204987</v>
          </cell>
          <cell r="B337" t="str">
            <v>50/6</v>
          </cell>
          <cell r="C337">
            <v>35702</v>
          </cell>
          <cell r="D337">
            <v>35887</v>
          </cell>
          <cell r="E337">
            <v>185</v>
          </cell>
          <cell r="F337">
            <v>93.64</v>
          </cell>
          <cell r="G337">
            <v>93.49</v>
          </cell>
          <cell r="H337">
            <v>13.5839384878257</v>
          </cell>
          <cell r="I337">
            <v>600000000</v>
          </cell>
          <cell r="J337">
            <v>18522014</v>
          </cell>
          <cell r="K337">
            <v>1728580522.53</v>
          </cell>
          <cell r="L337">
            <v>6407307</v>
          </cell>
          <cell r="M337">
            <v>599999999.63999999</v>
          </cell>
          <cell r="N337">
            <v>288.09675375500001</v>
          </cell>
          <cell r="O337">
            <v>9</v>
          </cell>
          <cell r="P337">
            <v>100</v>
          </cell>
          <cell r="Q337">
            <v>50</v>
          </cell>
          <cell r="R337">
            <v>100</v>
          </cell>
          <cell r="S337">
            <v>30</v>
          </cell>
          <cell r="T337" t="str">
            <v>ГКО-6</v>
          </cell>
        </row>
        <row r="338">
          <cell r="A338" t="str">
            <v>KZ8EK1410973</v>
          </cell>
          <cell r="B338" t="str">
            <v>122/n</v>
          </cell>
          <cell r="C338">
            <v>35702</v>
          </cell>
          <cell r="D338">
            <v>35717</v>
          </cell>
          <cell r="E338">
            <v>14</v>
          </cell>
          <cell r="F338">
            <v>98.78</v>
          </cell>
          <cell r="G338">
            <v>98.78</v>
          </cell>
          <cell r="H338">
            <v>12.844705405952601</v>
          </cell>
          <cell r="I338">
            <v>800000000</v>
          </cell>
          <cell r="J338">
            <v>14311378</v>
          </cell>
          <cell r="K338">
            <v>1412720773.2</v>
          </cell>
          <cell r="L338">
            <v>6903381</v>
          </cell>
          <cell r="M338">
            <v>681915975.17999995</v>
          </cell>
          <cell r="N338">
            <v>470.90692439999998</v>
          </cell>
          <cell r="O338">
            <v>0</v>
          </cell>
          <cell r="P338">
            <v>100</v>
          </cell>
          <cell r="S338">
            <v>60</v>
          </cell>
          <cell r="T338" t="str">
            <v>Ноты-14</v>
          </cell>
        </row>
        <row r="339">
          <cell r="A339" t="str">
            <v>KZ43K0101982</v>
          </cell>
          <cell r="B339" t="str">
            <v>153/3</v>
          </cell>
          <cell r="C339">
            <v>35703</v>
          </cell>
          <cell r="D339">
            <v>35796</v>
          </cell>
          <cell r="E339">
            <v>93</v>
          </cell>
          <cell r="F339">
            <v>97.09</v>
          </cell>
          <cell r="G339">
            <v>96.9</v>
          </cell>
          <cell r="H339">
            <v>11.9888763003399</v>
          </cell>
          <cell r="I339">
            <v>600000000</v>
          </cell>
          <cell r="J339">
            <v>12414800</v>
          </cell>
          <cell r="K339">
            <v>1202009070.51</v>
          </cell>
          <cell r="L339">
            <v>6179948</v>
          </cell>
          <cell r="M339">
            <v>600012540.20000005</v>
          </cell>
          <cell r="N339">
            <v>200.33484508500001</v>
          </cell>
          <cell r="O339">
            <v>9</v>
          </cell>
          <cell r="P339">
            <v>100</v>
          </cell>
          <cell r="Q339">
            <v>50</v>
          </cell>
          <cell r="R339">
            <v>100</v>
          </cell>
          <cell r="S339">
            <v>30</v>
          </cell>
          <cell r="T339" t="str">
            <v>ГКО-3</v>
          </cell>
        </row>
        <row r="340">
          <cell r="A340" t="str">
            <v>KZ8LK2310979</v>
          </cell>
          <cell r="B340" t="str">
            <v>123/n</v>
          </cell>
          <cell r="C340">
            <v>35704</v>
          </cell>
          <cell r="D340">
            <v>35726</v>
          </cell>
          <cell r="E340">
            <v>21</v>
          </cell>
          <cell r="F340" t="str">
            <v>н/д</v>
          </cell>
          <cell r="G340" t="str">
            <v>н/д</v>
          </cell>
          <cell r="H340" t="str">
            <v>н/д</v>
          </cell>
          <cell r="I340">
            <v>500000000</v>
          </cell>
          <cell r="J340" t="str">
            <v>н/д</v>
          </cell>
          <cell r="K340" t="str">
            <v>н/д</v>
          </cell>
          <cell r="L340" t="str">
            <v>н/д</v>
          </cell>
          <cell r="M340" t="str">
            <v>н/д</v>
          </cell>
          <cell r="N340" t="str">
            <v>н/д</v>
          </cell>
          <cell r="O340" t="str">
            <v>н/д</v>
          </cell>
          <cell r="P340">
            <v>100</v>
          </cell>
          <cell r="S340">
            <v>60</v>
          </cell>
          <cell r="T340" t="str">
            <v>Ноты-21</v>
          </cell>
        </row>
        <row r="341">
          <cell r="A341" t="str">
            <v>KZ8ZK0711970</v>
          </cell>
          <cell r="B341" t="str">
            <v>124/n</v>
          </cell>
          <cell r="C341">
            <v>35705</v>
          </cell>
          <cell r="D341">
            <v>35741</v>
          </cell>
          <cell r="E341">
            <v>35</v>
          </cell>
          <cell r="F341" t="str">
            <v>н/д</v>
          </cell>
          <cell r="G341" t="str">
            <v>н/д</v>
          </cell>
          <cell r="H341" t="str">
            <v>н/д</v>
          </cell>
          <cell r="I341">
            <v>500000000</v>
          </cell>
          <cell r="J341" t="str">
            <v>н/д</v>
          </cell>
          <cell r="K341" t="str">
            <v>н/д</v>
          </cell>
          <cell r="L341" t="str">
            <v>н/д</v>
          </cell>
          <cell r="M341" t="str">
            <v>н/д</v>
          </cell>
          <cell r="N341" t="str">
            <v>н/д</v>
          </cell>
          <cell r="O341" t="str">
            <v>н/д</v>
          </cell>
          <cell r="P341">
            <v>100</v>
          </cell>
          <cell r="S341">
            <v>60</v>
          </cell>
          <cell r="T341" t="str">
            <v>Ноты-35</v>
          </cell>
        </row>
        <row r="342">
          <cell r="A342" t="str">
            <v>KZ43K0801987</v>
          </cell>
          <cell r="B342" t="str">
            <v>154/3</v>
          </cell>
          <cell r="C342">
            <v>35710</v>
          </cell>
          <cell r="D342">
            <v>35803</v>
          </cell>
          <cell r="E342">
            <v>93</v>
          </cell>
          <cell r="F342">
            <v>97.11</v>
          </cell>
          <cell r="G342">
            <v>97.03</v>
          </cell>
          <cell r="H342">
            <v>11.904026361857699</v>
          </cell>
          <cell r="I342">
            <v>800000000</v>
          </cell>
          <cell r="J342">
            <v>16380694</v>
          </cell>
          <cell r="K342">
            <v>1588315663.9000001</v>
          </cell>
          <cell r="L342">
            <v>8238141</v>
          </cell>
          <cell r="M342">
            <v>800000006.75999999</v>
          </cell>
          <cell r="N342">
            <v>198.53945798749999</v>
          </cell>
          <cell r="O342">
            <v>11</v>
          </cell>
          <cell r="P342">
            <v>100</v>
          </cell>
          <cell r="Q342">
            <v>50</v>
          </cell>
          <cell r="S342">
            <v>30</v>
          </cell>
          <cell r="T342" t="str">
            <v>ГКО-3</v>
          </cell>
        </row>
        <row r="343">
          <cell r="A343" t="str">
            <v>KZ8SK0611977</v>
          </cell>
          <cell r="B343" t="str">
            <v>125/n</v>
          </cell>
          <cell r="C343">
            <v>35711</v>
          </cell>
          <cell r="D343">
            <v>35740</v>
          </cell>
          <cell r="E343">
            <v>28</v>
          </cell>
          <cell r="F343">
            <v>99.1</v>
          </cell>
          <cell r="G343">
            <v>99.09</v>
          </cell>
          <cell r="H343">
            <v>11.806256306760901</v>
          </cell>
          <cell r="I343">
            <v>900000000</v>
          </cell>
          <cell r="J343">
            <v>15685916</v>
          </cell>
          <cell r="K343">
            <v>1553573054.0599999</v>
          </cell>
          <cell r="L343">
            <v>8212330</v>
          </cell>
          <cell r="M343">
            <v>813838327.20000005</v>
          </cell>
          <cell r="N343">
            <v>172.619228228889</v>
          </cell>
          <cell r="O343">
            <v>13</v>
          </cell>
          <cell r="P343">
            <v>100</v>
          </cell>
          <cell r="S343">
            <v>60</v>
          </cell>
          <cell r="T343" t="str">
            <v>Ноты-28</v>
          </cell>
        </row>
        <row r="344">
          <cell r="A344" t="str">
            <v>KZ8LK3110972</v>
          </cell>
          <cell r="B344" t="str">
            <v>126/n</v>
          </cell>
          <cell r="C344">
            <v>35712</v>
          </cell>
          <cell r="D344">
            <v>35734</v>
          </cell>
          <cell r="E344">
            <v>21</v>
          </cell>
          <cell r="F344">
            <v>99.33</v>
          </cell>
          <cell r="G344">
            <v>99.32</v>
          </cell>
          <cell r="H344">
            <v>11.691667505621</v>
          </cell>
          <cell r="I344">
            <v>900000000</v>
          </cell>
          <cell r="J344">
            <v>18911604</v>
          </cell>
          <cell r="K344">
            <v>1877935190.27</v>
          </cell>
          <cell r="L344">
            <v>8321075</v>
          </cell>
          <cell r="M344">
            <v>826530669.03999996</v>
          </cell>
          <cell r="N344">
            <v>208.65946558555601</v>
          </cell>
          <cell r="O344">
            <v>10</v>
          </cell>
          <cell r="P344">
            <v>100</v>
          </cell>
          <cell r="S344">
            <v>60</v>
          </cell>
          <cell r="T344" t="str">
            <v>Ноты-21</v>
          </cell>
        </row>
        <row r="345">
          <cell r="A345" t="str">
            <v>KZ46K1604987</v>
          </cell>
          <cell r="B345" t="str">
            <v>51/6</v>
          </cell>
          <cell r="C345">
            <v>35716</v>
          </cell>
          <cell r="D345">
            <v>35901</v>
          </cell>
          <cell r="E345">
            <v>185</v>
          </cell>
          <cell r="F345">
            <v>93.66</v>
          </cell>
          <cell r="G345">
            <v>93.56</v>
          </cell>
          <cell r="H345">
            <v>13.5383301302584</v>
          </cell>
          <cell r="I345">
            <v>600000000</v>
          </cell>
          <cell r="J345">
            <v>14549516</v>
          </cell>
          <cell r="K345">
            <v>1360320144.9000001</v>
          </cell>
          <cell r="L345">
            <v>6406351</v>
          </cell>
          <cell r="M345">
            <v>599999959.39999998</v>
          </cell>
          <cell r="N345">
            <v>226.72002415</v>
          </cell>
          <cell r="O345">
            <v>11</v>
          </cell>
          <cell r="P345">
            <v>100</v>
          </cell>
          <cell r="Q345">
            <v>50</v>
          </cell>
          <cell r="S345">
            <v>30</v>
          </cell>
          <cell r="T345" t="str">
            <v>ГКО-6</v>
          </cell>
        </row>
        <row r="346">
          <cell r="A346" t="str">
            <v>KZ43K1501982</v>
          </cell>
          <cell r="B346" t="str">
            <v>155/3</v>
          </cell>
          <cell r="C346">
            <v>35717</v>
          </cell>
          <cell r="D346">
            <v>35810</v>
          </cell>
          <cell r="E346">
            <v>93</v>
          </cell>
          <cell r="F346">
            <v>97.13</v>
          </cell>
          <cell r="G346">
            <v>97.11</v>
          </cell>
          <cell r="H346">
            <v>11.8192113662103</v>
          </cell>
          <cell r="I346">
            <v>500000000</v>
          </cell>
          <cell r="J346">
            <v>14682092</v>
          </cell>
          <cell r="K346">
            <v>1423970168.77</v>
          </cell>
          <cell r="L346">
            <v>5147704</v>
          </cell>
          <cell r="M346">
            <v>500000017.02999997</v>
          </cell>
          <cell r="N346">
            <v>284.794033754</v>
          </cell>
          <cell r="O346">
            <v>13</v>
          </cell>
          <cell r="P346">
            <v>100</v>
          </cell>
          <cell r="Q346">
            <v>50</v>
          </cell>
          <cell r="S346">
            <v>30</v>
          </cell>
          <cell r="T346" t="str">
            <v>ГКО-3</v>
          </cell>
        </row>
        <row r="347">
          <cell r="A347" t="str">
            <v>KZ87K2310976</v>
          </cell>
          <cell r="B347" t="str">
            <v>127/n</v>
          </cell>
          <cell r="C347">
            <v>35718</v>
          </cell>
          <cell r="D347">
            <v>35726</v>
          </cell>
          <cell r="E347">
            <v>7</v>
          </cell>
          <cell r="F347">
            <v>99.79</v>
          </cell>
          <cell r="G347">
            <v>99.78</v>
          </cell>
          <cell r="H347">
            <v>10.942980258542599</v>
          </cell>
          <cell r="I347">
            <v>750000000</v>
          </cell>
          <cell r="J347">
            <v>9043019</v>
          </cell>
          <cell r="K347">
            <v>902386990.41999996</v>
          </cell>
          <cell r="L347">
            <v>7515540</v>
          </cell>
          <cell r="M347">
            <v>750000022.21000004</v>
          </cell>
          <cell r="N347">
            <v>120.31826538933301</v>
          </cell>
          <cell r="O347">
            <v>10</v>
          </cell>
          <cell r="P347">
            <v>100</v>
          </cell>
          <cell r="S347">
            <v>60</v>
          </cell>
          <cell r="T347" t="str">
            <v>Ноты-7</v>
          </cell>
        </row>
        <row r="348">
          <cell r="A348" t="str">
            <v>KZ8EK3110977</v>
          </cell>
          <cell r="B348" t="str">
            <v>128/n</v>
          </cell>
          <cell r="C348">
            <v>35719</v>
          </cell>
          <cell r="D348">
            <v>35734</v>
          </cell>
          <cell r="E348">
            <v>14</v>
          </cell>
          <cell r="F348">
            <v>99.57</v>
          </cell>
          <cell r="G348">
            <v>99.55</v>
          </cell>
          <cell r="H348">
            <v>11.228281610927199</v>
          </cell>
          <cell r="I348">
            <v>750000000</v>
          </cell>
          <cell r="J348">
            <v>14844455</v>
          </cell>
          <cell r="K348">
            <v>1477856886</v>
          </cell>
          <cell r="L348">
            <v>9313133</v>
          </cell>
          <cell r="M348">
            <v>927291656.59000003</v>
          </cell>
          <cell r="N348">
            <v>197.04758480000001</v>
          </cell>
          <cell r="O348">
            <v>12</v>
          </cell>
          <cell r="P348">
            <v>100</v>
          </cell>
          <cell r="S348">
            <v>60</v>
          </cell>
          <cell r="T348" t="str">
            <v>Ноты-14</v>
          </cell>
        </row>
        <row r="349">
          <cell r="A349" t="str">
            <v>KZ4CK2210987</v>
          </cell>
          <cell r="B349" t="str">
            <v>16/12</v>
          </cell>
          <cell r="C349">
            <v>35723</v>
          </cell>
          <cell r="D349">
            <v>36090</v>
          </cell>
          <cell r="E349">
            <v>367</v>
          </cell>
          <cell r="F349">
            <v>87.69</v>
          </cell>
          <cell r="G349">
            <v>87.34</v>
          </cell>
          <cell r="H349">
            <v>14.038088721633001</v>
          </cell>
          <cell r="I349">
            <v>800000000</v>
          </cell>
          <cell r="J349">
            <v>12043817</v>
          </cell>
          <cell r="K349">
            <v>1052315125.99</v>
          </cell>
          <cell r="L349">
            <v>9123226</v>
          </cell>
          <cell r="M349">
            <v>800000030.57000005</v>
          </cell>
          <cell r="N349">
            <v>131.53939074875001</v>
          </cell>
          <cell r="O349">
            <v>10</v>
          </cell>
          <cell r="P349">
            <v>100</v>
          </cell>
          <cell r="S349">
            <v>30</v>
          </cell>
          <cell r="T349" t="str">
            <v>ГКО-12</v>
          </cell>
        </row>
        <row r="350">
          <cell r="A350" t="str">
            <v>KZ43K2201988</v>
          </cell>
          <cell r="B350" t="str">
            <v>156/3</v>
          </cell>
          <cell r="C350">
            <v>35724</v>
          </cell>
          <cell r="D350">
            <v>35817</v>
          </cell>
          <cell r="E350">
            <v>93</v>
          </cell>
          <cell r="F350">
            <v>97.09</v>
          </cell>
          <cell r="G350">
            <v>96.96</v>
          </cell>
          <cell r="H350">
            <v>11.9888763003399</v>
          </cell>
          <cell r="I350">
            <v>800000000</v>
          </cell>
          <cell r="J350">
            <v>9776299</v>
          </cell>
          <cell r="K350">
            <v>947649746.41999996</v>
          </cell>
          <cell r="L350">
            <v>8239799</v>
          </cell>
          <cell r="M350">
            <v>799999984.10000002</v>
          </cell>
          <cell r="N350">
            <v>118.45621830250001</v>
          </cell>
          <cell r="O350">
            <v>9</v>
          </cell>
          <cell r="P350">
            <v>100</v>
          </cell>
          <cell r="S350">
            <v>30</v>
          </cell>
          <cell r="T350" t="str">
            <v>ГКО-3</v>
          </cell>
        </row>
        <row r="351">
          <cell r="A351" t="str">
            <v>KZ8LK1311978</v>
          </cell>
          <cell r="B351" t="str">
            <v>129/n</v>
          </cell>
          <cell r="C351">
            <v>35725</v>
          </cell>
          <cell r="D351">
            <v>35747</v>
          </cell>
          <cell r="E351">
            <v>21</v>
          </cell>
          <cell r="F351">
            <v>99.33</v>
          </cell>
          <cell r="G351">
            <v>99.31</v>
          </cell>
          <cell r="H351">
            <v>11.691667505621</v>
          </cell>
          <cell r="I351">
            <v>750000000</v>
          </cell>
          <cell r="J351">
            <v>5224100</v>
          </cell>
          <cell r="K351">
            <v>518495720.31999999</v>
          </cell>
          <cell r="L351">
            <v>2324953</v>
          </cell>
          <cell r="M351">
            <v>230932734.00999999</v>
          </cell>
          <cell r="N351">
            <v>69.132762709333306</v>
          </cell>
          <cell r="O351">
            <v>10</v>
          </cell>
          <cell r="P351">
            <v>100</v>
          </cell>
          <cell r="S351">
            <v>60</v>
          </cell>
          <cell r="T351" t="str">
            <v>Ноты-21</v>
          </cell>
        </row>
        <row r="352">
          <cell r="A352" t="str">
            <v>KZ8EK0711975</v>
          </cell>
          <cell r="B352" t="str">
            <v>130/n</v>
          </cell>
          <cell r="C352">
            <v>35726</v>
          </cell>
          <cell r="D352">
            <v>35741</v>
          </cell>
          <cell r="E352">
            <v>14</v>
          </cell>
          <cell r="F352">
            <v>99.56</v>
          </cell>
          <cell r="G352">
            <v>99.55</v>
          </cell>
          <cell r="H352">
            <v>11.4905584572117</v>
          </cell>
          <cell r="I352">
            <v>750000000</v>
          </cell>
          <cell r="J352">
            <v>6492868</v>
          </cell>
          <cell r="K352">
            <v>646147724.98000002</v>
          </cell>
          <cell r="L352">
            <v>2870100</v>
          </cell>
          <cell r="M352">
            <v>285743829.66000003</v>
          </cell>
          <cell r="N352">
            <v>86.153029997333306</v>
          </cell>
          <cell r="O352">
            <v>10</v>
          </cell>
          <cell r="P352">
            <v>100</v>
          </cell>
          <cell r="S352">
            <v>60</v>
          </cell>
          <cell r="T352" t="str">
            <v>Ноты-14</v>
          </cell>
        </row>
        <row r="353">
          <cell r="A353" t="str">
            <v>KZ46K3004988</v>
          </cell>
          <cell r="B353" t="str">
            <v>52/6</v>
          </cell>
          <cell r="C353">
            <v>35730</v>
          </cell>
          <cell r="D353">
            <v>35915</v>
          </cell>
          <cell r="E353">
            <v>185</v>
          </cell>
          <cell r="F353">
            <v>93.58</v>
          </cell>
          <cell r="G353">
            <v>93.47</v>
          </cell>
          <cell r="H353">
            <v>13.720880530027801</v>
          </cell>
          <cell r="I353">
            <v>800000000</v>
          </cell>
          <cell r="J353">
            <v>12021488</v>
          </cell>
          <cell r="K353">
            <v>1123810739.76</v>
          </cell>
          <cell r="L353">
            <v>8548517</v>
          </cell>
          <cell r="M353">
            <v>799999988.90999997</v>
          </cell>
          <cell r="N353">
            <v>140.47634246999999</v>
          </cell>
          <cell r="O353">
            <v>11</v>
          </cell>
          <cell r="P353">
            <v>100</v>
          </cell>
          <cell r="Q353">
            <v>80</v>
          </cell>
          <cell r="S353">
            <v>30</v>
          </cell>
          <cell r="T353" t="str">
            <v>ГКО-6</v>
          </cell>
        </row>
        <row r="354">
          <cell r="A354" t="str">
            <v>KZ43K2901983</v>
          </cell>
          <cell r="B354" t="str">
            <v>157/3</v>
          </cell>
          <cell r="C354">
            <v>35731</v>
          </cell>
          <cell r="D354">
            <v>35824</v>
          </cell>
          <cell r="E354">
            <v>93</v>
          </cell>
          <cell r="F354">
            <v>97.05</v>
          </cell>
          <cell r="G354">
            <v>96.97</v>
          </cell>
          <cell r="H354">
            <v>12.158681092220499</v>
          </cell>
          <cell r="I354">
            <v>400000000</v>
          </cell>
          <cell r="J354">
            <v>7878913</v>
          </cell>
          <cell r="K354">
            <v>763466034.75999999</v>
          </cell>
          <cell r="L354">
            <v>4419342</v>
          </cell>
          <cell r="M354">
            <v>428868373.07999998</v>
          </cell>
          <cell r="N354">
            <v>190.86650868999999</v>
          </cell>
          <cell r="O354">
            <v>10</v>
          </cell>
          <cell r="P354">
            <v>100</v>
          </cell>
          <cell r="S354">
            <v>30</v>
          </cell>
          <cell r="T354" t="str">
            <v>ГКО-3</v>
          </cell>
        </row>
        <row r="355">
          <cell r="A355" t="str">
            <v>KZ8EK1311973</v>
          </cell>
          <cell r="B355" t="str">
            <v>131/n</v>
          </cell>
          <cell r="C355">
            <v>35732</v>
          </cell>
          <cell r="D355">
            <v>35747</v>
          </cell>
          <cell r="E355">
            <v>14</v>
          </cell>
          <cell r="F355">
            <v>99.55</v>
          </cell>
          <cell r="G355">
            <v>99.53</v>
          </cell>
          <cell r="H355">
            <v>11.752887995982</v>
          </cell>
          <cell r="I355">
            <v>750000000</v>
          </cell>
          <cell r="J355">
            <v>7737105</v>
          </cell>
          <cell r="K355">
            <v>769998584.09000003</v>
          </cell>
          <cell r="L355">
            <v>5537020</v>
          </cell>
          <cell r="M355">
            <v>551195303.71000004</v>
          </cell>
          <cell r="N355">
            <v>102.666477878667</v>
          </cell>
          <cell r="O355">
            <v>12</v>
          </cell>
          <cell r="P355">
            <v>100</v>
          </cell>
          <cell r="S355">
            <v>60</v>
          </cell>
          <cell r="T355" t="str">
            <v>Ноты-14</v>
          </cell>
        </row>
        <row r="356">
          <cell r="A356" t="str">
            <v>KZ98K2612972</v>
          </cell>
          <cell r="B356" t="str">
            <v>132/n</v>
          </cell>
          <cell r="C356">
            <v>35733</v>
          </cell>
          <cell r="D356">
            <v>35790</v>
          </cell>
          <cell r="E356">
            <v>56</v>
          </cell>
          <cell r="F356">
            <v>98.22</v>
          </cell>
          <cell r="G356">
            <v>98.15</v>
          </cell>
          <cell r="H356">
            <v>11.7796782732641</v>
          </cell>
          <cell r="I356">
            <v>750000000</v>
          </cell>
          <cell r="J356">
            <v>19837926</v>
          </cell>
          <cell r="K356">
            <v>1947516280.5599999</v>
          </cell>
          <cell r="L356">
            <v>14073436</v>
          </cell>
          <cell r="M356">
            <v>1382299849.79</v>
          </cell>
          <cell r="N356">
            <v>259.668837408</v>
          </cell>
          <cell r="O356">
            <v>11</v>
          </cell>
          <cell r="P356">
            <v>100</v>
          </cell>
          <cell r="S356">
            <v>60</v>
          </cell>
          <cell r="T356" t="str">
            <v>Ноты-56</v>
          </cell>
        </row>
        <row r="357">
          <cell r="A357" t="str">
            <v>KZ52K0411996</v>
          </cell>
          <cell r="B357" t="str">
            <v>4/24</v>
          </cell>
          <cell r="C357">
            <v>35737</v>
          </cell>
          <cell r="D357">
            <v>36468</v>
          </cell>
          <cell r="E357">
            <v>731</v>
          </cell>
          <cell r="H357">
            <v>14.5</v>
          </cell>
          <cell r="I357">
            <v>300000000</v>
          </cell>
          <cell r="J357">
            <v>1010000</v>
          </cell>
          <cell r="K357">
            <v>1010000000</v>
          </cell>
          <cell r="L357">
            <v>374999</v>
          </cell>
          <cell r="M357">
            <v>374999000</v>
          </cell>
          <cell r="N357">
            <v>336.66666666666703</v>
          </cell>
          <cell r="O357">
            <v>7</v>
          </cell>
          <cell r="P357">
            <v>1000</v>
          </cell>
          <cell r="Q357">
            <v>80</v>
          </cell>
          <cell r="T357" t="str">
            <v>ГКО-24</v>
          </cell>
        </row>
        <row r="358">
          <cell r="A358" t="str">
            <v>KZ43K0502981</v>
          </cell>
          <cell r="B358" t="str">
            <v>158/3</v>
          </cell>
          <cell r="C358">
            <v>35738</v>
          </cell>
          <cell r="D358">
            <v>35831</v>
          </cell>
          <cell r="E358">
            <v>93</v>
          </cell>
          <cell r="F358">
            <v>97.13</v>
          </cell>
          <cell r="G358">
            <v>97.03</v>
          </cell>
          <cell r="H358">
            <v>11.8192113662103</v>
          </cell>
          <cell r="I358">
            <v>450000000</v>
          </cell>
          <cell r="J358">
            <v>9944749</v>
          </cell>
          <cell r="K358">
            <v>964539138.34000003</v>
          </cell>
          <cell r="L358">
            <v>4632947</v>
          </cell>
          <cell r="M358">
            <v>450000009.19999999</v>
          </cell>
          <cell r="N358">
            <v>214.34203074222199</v>
          </cell>
          <cell r="O358">
            <v>12</v>
          </cell>
          <cell r="P358">
            <v>100</v>
          </cell>
          <cell r="Q358">
            <v>80</v>
          </cell>
          <cell r="S358">
            <v>30</v>
          </cell>
          <cell r="T358" t="str">
            <v>ГКО-3</v>
          </cell>
        </row>
        <row r="359">
          <cell r="A359" t="str">
            <v>KZ99K0801989</v>
          </cell>
          <cell r="B359" t="str">
            <v>133/n</v>
          </cell>
          <cell r="C359">
            <v>35739</v>
          </cell>
          <cell r="D359">
            <v>35803</v>
          </cell>
          <cell r="E359">
            <v>63</v>
          </cell>
          <cell r="F359">
            <v>98.05</v>
          </cell>
          <cell r="G359">
            <v>98</v>
          </cell>
          <cell r="H359">
            <v>11.4907360190379</v>
          </cell>
          <cell r="I359">
            <v>750000000</v>
          </cell>
          <cell r="J359">
            <v>16756728</v>
          </cell>
          <cell r="K359">
            <v>1641871271.5999999</v>
          </cell>
          <cell r="L359">
            <v>12859130</v>
          </cell>
          <cell r="M359">
            <v>1260818676.95</v>
          </cell>
          <cell r="N359">
            <v>218.91616954666699</v>
          </cell>
          <cell r="O359">
            <v>11</v>
          </cell>
          <cell r="P359">
            <v>100</v>
          </cell>
          <cell r="S359">
            <v>60</v>
          </cell>
          <cell r="T359" t="str">
            <v>Ноты-63</v>
          </cell>
        </row>
        <row r="360">
          <cell r="A360" t="str">
            <v>KZ8SK0512977</v>
          </cell>
          <cell r="B360" t="str">
            <v>134/n</v>
          </cell>
          <cell r="C360">
            <v>35740</v>
          </cell>
          <cell r="D360">
            <v>35769</v>
          </cell>
          <cell r="E360">
            <v>28</v>
          </cell>
          <cell r="F360">
            <v>99.14</v>
          </cell>
          <cell r="G360">
            <v>99.11</v>
          </cell>
          <cell r="H360">
            <v>11.276982045592099</v>
          </cell>
          <cell r="I360">
            <v>750000000</v>
          </cell>
          <cell r="J360">
            <v>12987596</v>
          </cell>
          <cell r="K360">
            <v>1287164480.6199999</v>
          </cell>
          <cell r="L360">
            <v>10571996</v>
          </cell>
          <cell r="M360">
            <v>1048085773.27</v>
          </cell>
          <cell r="N360">
            <v>171.62193074933299</v>
          </cell>
          <cell r="O360">
            <v>11</v>
          </cell>
          <cell r="P360">
            <v>100</v>
          </cell>
          <cell r="S360">
            <v>60</v>
          </cell>
          <cell r="T360" t="str">
            <v>Ноты-28</v>
          </cell>
        </row>
        <row r="361">
          <cell r="A361" t="str">
            <v>KZ46K1405989</v>
          </cell>
          <cell r="B361" t="str">
            <v>53/6</v>
          </cell>
          <cell r="C361">
            <v>35744</v>
          </cell>
          <cell r="D361">
            <v>35929</v>
          </cell>
          <cell r="E361">
            <v>185</v>
          </cell>
          <cell r="F361">
            <v>93.7</v>
          </cell>
          <cell r="G361">
            <v>93.62</v>
          </cell>
          <cell r="H361">
            <v>13.447171824973299</v>
          </cell>
          <cell r="I361">
            <v>700000000</v>
          </cell>
          <cell r="J361">
            <v>18053340</v>
          </cell>
          <cell r="K361">
            <v>1689686454.9100001</v>
          </cell>
          <cell r="L361">
            <v>7470621</v>
          </cell>
          <cell r="M361">
            <v>700000014.50999999</v>
          </cell>
          <cell r="N361">
            <v>241.383779272857</v>
          </cell>
          <cell r="O361">
            <v>13</v>
          </cell>
          <cell r="P361">
            <v>100</v>
          </cell>
          <cell r="S361">
            <v>30</v>
          </cell>
          <cell r="T361" t="str">
            <v>ГКО-6</v>
          </cell>
        </row>
        <row r="362">
          <cell r="A362" t="str">
            <v>KZ43K1202987</v>
          </cell>
          <cell r="B362" t="str">
            <v>159/3</v>
          </cell>
          <cell r="C362">
            <v>35745</v>
          </cell>
          <cell r="D362">
            <v>35838</v>
          </cell>
          <cell r="E362">
            <v>93</v>
          </cell>
          <cell r="F362">
            <v>97.05</v>
          </cell>
          <cell r="G362">
            <v>96.77</v>
          </cell>
          <cell r="H362">
            <v>12.158681092220499</v>
          </cell>
          <cell r="I362">
            <v>700000000</v>
          </cell>
          <cell r="J362">
            <v>7500723</v>
          </cell>
          <cell r="K362">
            <v>727819526.78999996</v>
          </cell>
          <cell r="L362">
            <v>7212544</v>
          </cell>
          <cell r="M362">
            <v>700000006.24000001</v>
          </cell>
          <cell r="N362">
            <v>103.974218112857</v>
          </cell>
          <cell r="O362">
            <v>10</v>
          </cell>
          <cell r="P362">
            <v>100</v>
          </cell>
          <cell r="S362">
            <v>30</v>
          </cell>
          <cell r="T362" t="str">
            <v>ГКО-3</v>
          </cell>
        </row>
        <row r="363">
          <cell r="A363" t="str">
            <v>KZ8EK2711973</v>
          </cell>
          <cell r="B363" t="str">
            <v>135/n</v>
          </cell>
          <cell r="C363">
            <v>35746</v>
          </cell>
          <cell r="D363">
            <v>35761</v>
          </cell>
          <cell r="E363">
            <v>14</v>
          </cell>
          <cell r="F363">
            <v>99.57</v>
          </cell>
          <cell r="G363">
            <v>99.57</v>
          </cell>
          <cell r="H363">
            <v>11.228281610927199</v>
          </cell>
          <cell r="I363">
            <v>500000000</v>
          </cell>
          <cell r="J363">
            <v>15744100</v>
          </cell>
          <cell r="K363">
            <v>1567054800</v>
          </cell>
          <cell r="L363">
            <v>6706500</v>
          </cell>
          <cell r="M363">
            <v>667771210</v>
          </cell>
          <cell r="N363">
            <v>313.41095999999999</v>
          </cell>
          <cell r="O363">
            <v>12</v>
          </cell>
          <cell r="P363">
            <v>100</v>
          </cell>
          <cell r="S363">
            <v>60</v>
          </cell>
          <cell r="T363" t="str">
            <v>Ноты-14</v>
          </cell>
        </row>
        <row r="364">
          <cell r="A364" t="str">
            <v>KZ98K0901989</v>
          </cell>
          <cell r="B364" t="str">
            <v>136/n</v>
          </cell>
          <cell r="C364">
            <v>35747</v>
          </cell>
          <cell r="D364">
            <v>35804</v>
          </cell>
          <cell r="E364">
            <v>56</v>
          </cell>
          <cell r="F364">
            <v>98.26</v>
          </cell>
          <cell r="G364">
            <v>98.22</v>
          </cell>
          <cell r="H364">
            <v>11.5102788520252</v>
          </cell>
          <cell r="I364">
            <v>500000000</v>
          </cell>
          <cell r="J364">
            <v>11871377</v>
          </cell>
          <cell r="K364">
            <v>1164674323</v>
          </cell>
          <cell r="L364">
            <v>2922704</v>
          </cell>
          <cell r="M364">
            <v>287181562.07999998</v>
          </cell>
          <cell r="N364">
            <v>232.9348646</v>
          </cell>
          <cell r="O364">
            <v>13</v>
          </cell>
          <cell r="P364">
            <v>100</v>
          </cell>
          <cell r="S364">
            <v>60</v>
          </cell>
          <cell r="T364" t="str">
            <v>Ноты-56</v>
          </cell>
        </row>
        <row r="365">
          <cell r="A365" t="str">
            <v>KZ4CK1911981</v>
          </cell>
          <cell r="B365" t="str">
            <v>17/12</v>
          </cell>
          <cell r="C365">
            <v>35751</v>
          </cell>
          <cell r="D365">
            <v>36118</v>
          </cell>
          <cell r="E365">
            <v>367</v>
          </cell>
          <cell r="F365">
            <v>87.3</v>
          </cell>
          <cell r="G365">
            <v>86.5</v>
          </cell>
          <cell r="H365">
            <v>14.547537227949601</v>
          </cell>
          <cell r="I365">
            <v>800000000</v>
          </cell>
          <cell r="J365">
            <v>9337376</v>
          </cell>
          <cell r="K365">
            <v>814937153.55999994</v>
          </cell>
          <cell r="L365">
            <v>9164229</v>
          </cell>
          <cell r="M365">
            <v>800000009.25999999</v>
          </cell>
          <cell r="N365">
            <v>101.86714419499999</v>
          </cell>
          <cell r="O365">
            <v>10</v>
          </cell>
          <cell r="P365">
            <v>100</v>
          </cell>
          <cell r="S365">
            <v>30</v>
          </cell>
          <cell r="T365" t="str">
            <v>ГКО-12</v>
          </cell>
        </row>
        <row r="366">
          <cell r="A366" t="str">
            <v>KZ43K1902982</v>
          </cell>
          <cell r="B366" t="str">
            <v>160/3</v>
          </cell>
          <cell r="C366">
            <v>35752</v>
          </cell>
          <cell r="D366">
            <v>35845</v>
          </cell>
          <cell r="E366">
            <v>93</v>
          </cell>
          <cell r="F366">
            <v>96.76</v>
          </cell>
          <cell r="G366">
            <v>96.41</v>
          </cell>
          <cell r="H366">
            <v>13.393964448119</v>
          </cell>
          <cell r="I366">
            <v>750000000</v>
          </cell>
          <cell r="J366">
            <v>7208343</v>
          </cell>
          <cell r="K366">
            <v>697032520.14999998</v>
          </cell>
          <cell r="L366">
            <v>6291124</v>
          </cell>
          <cell r="M366">
            <v>608725287.77999997</v>
          </cell>
          <cell r="N366">
            <v>92.937669353333305</v>
          </cell>
          <cell r="O366">
            <v>10</v>
          </cell>
          <cell r="P366">
            <v>100</v>
          </cell>
          <cell r="S366">
            <v>30</v>
          </cell>
          <cell r="T366" t="str">
            <v>ГКО-3</v>
          </cell>
        </row>
        <row r="367">
          <cell r="A367" t="str">
            <v>KZ98K1601984</v>
          </cell>
          <cell r="B367" t="str">
            <v>137/n</v>
          </cell>
          <cell r="C367">
            <v>35754</v>
          </cell>
          <cell r="D367">
            <v>35811</v>
          </cell>
          <cell r="E367">
            <v>56</v>
          </cell>
          <cell r="F367">
            <v>98.25</v>
          </cell>
          <cell r="G367">
            <v>98.12</v>
          </cell>
          <cell r="H367">
            <v>11.577608142493601</v>
          </cell>
          <cell r="I367">
            <v>200000000</v>
          </cell>
          <cell r="J367">
            <v>3527323</v>
          </cell>
          <cell r="K367">
            <v>345500649.94999999</v>
          </cell>
          <cell r="L367">
            <v>1297574</v>
          </cell>
          <cell r="M367">
            <v>127482698.08</v>
          </cell>
          <cell r="N367">
            <v>172.75032497500001</v>
          </cell>
          <cell r="O367">
            <v>7</v>
          </cell>
          <cell r="P367">
            <v>100</v>
          </cell>
          <cell r="S367">
            <v>60</v>
          </cell>
          <cell r="T367" t="str">
            <v>Ноты-56</v>
          </cell>
        </row>
        <row r="368">
          <cell r="A368" t="str">
            <v>KZ46K2805989</v>
          </cell>
          <cell r="B368" t="str">
            <v>54/6</v>
          </cell>
          <cell r="C368">
            <v>35758</v>
          </cell>
          <cell r="D368">
            <v>35943</v>
          </cell>
          <cell r="E368">
            <v>185</v>
          </cell>
          <cell r="F368">
            <v>93.43</v>
          </cell>
          <cell r="G368">
            <v>93.14</v>
          </cell>
          <cell r="H368">
            <v>14.0640051375361</v>
          </cell>
          <cell r="I368">
            <v>800000000</v>
          </cell>
          <cell r="J368">
            <v>11849510</v>
          </cell>
          <cell r="K368">
            <v>1103067856.3599999</v>
          </cell>
          <cell r="L368">
            <v>7269067</v>
          </cell>
          <cell r="M368">
            <v>679192226.95000005</v>
          </cell>
          <cell r="N368">
            <v>137.88348204499999</v>
          </cell>
          <cell r="O368">
            <v>10</v>
          </cell>
          <cell r="P368">
            <v>100</v>
          </cell>
          <cell r="S368">
            <v>30</v>
          </cell>
          <cell r="T368" t="str">
            <v>ГКО-6</v>
          </cell>
        </row>
        <row r="369">
          <cell r="A369" t="str">
            <v>KZ43K2602987</v>
          </cell>
          <cell r="B369" t="str">
            <v>161/3</v>
          </cell>
          <cell r="C369">
            <v>35759</v>
          </cell>
          <cell r="D369">
            <v>35852</v>
          </cell>
          <cell r="E369">
            <v>93</v>
          </cell>
          <cell r="F369">
            <v>96.66</v>
          </cell>
          <cell r="G369">
            <v>96.47</v>
          </cell>
          <cell r="H369">
            <v>13.821642871922201</v>
          </cell>
          <cell r="I369">
            <v>800000000</v>
          </cell>
          <cell r="J369">
            <v>10429322</v>
          </cell>
          <cell r="K369">
            <v>1005511327.97</v>
          </cell>
          <cell r="L369">
            <v>6484324</v>
          </cell>
          <cell r="M369">
            <v>626773983.03999996</v>
          </cell>
          <cell r="N369">
            <v>125.68891599625</v>
          </cell>
          <cell r="O369">
            <v>14</v>
          </cell>
          <cell r="P369">
            <v>100</v>
          </cell>
          <cell r="S369">
            <v>30</v>
          </cell>
          <cell r="T369" t="str">
            <v>ГКО-3</v>
          </cell>
        </row>
        <row r="370">
          <cell r="A370" t="str">
            <v>KZ96K0901983</v>
          </cell>
          <cell r="B370" t="str">
            <v>138/n</v>
          </cell>
          <cell r="C370">
            <v>35761</v>
          </cell>
          <cell r="D370">
            <v>35804</v>
          </cell>
          <cell r="E370">
            <v>42</v>
          </cell>
          <cell r="F370">
            <v>98.69</v>
          </cell>
          <cell r="G370">
            <v>98.63</v>
          </cell>
          <cell r="H370">
            <v>11.5040362076536</v>
          </cell>
          <cell r="I370">
            <v>500000000</v>
          </cell>
          <cell r="J370">
            <v>8480486</v>
          </cell>
          <cell r="K370">
            <v>835781745.88999999</v>
          </cell>
          <cell r="L370">
            <v>3797353</v>
          </cell>
          <cell r="M370">
            <v>374762967.70999998</v>
          </cell>
          <cell r="N370">
            <v>167.156349178</v>
          </cell>
          <cell r="O370">
            <v>13</v>
          </cell>
          <cell r="P370">
            <v>100</v>
          </cell>
          <cell r="S370">
            <v>60</v>
          </cell>
          <cell r="T370" t="str">
            <v>Ноты-42</v>
          </cell>
        </row>
        <row r="371">
          <cell r="A371" t="str">
            <v>KZ43K0503989</v>
          </cell>
          <cell r="B371" t="str">
            <v>162/3</v>
          </cell>
          <cell r="C371">
            <v>35766</v>
          </cell>
          <cell r="D371">
            <v>35859</v>
          </cell>
          <cell r="E371">
            <v>93</v>
          </cell>
          <cell r="F371">
            <v>96.67</v>
          </cell>
          <cell r="G371">
            <v>96.51</v>
          </cell>
          <cell r="H371">
            <v>13.778835212578899</v>
          </cell>
          <cell r="I371">
            <v>400000000</v>
          </cell>
          <cell r="J371">
            <v>9380943</v>
          </cell>
          <cell r="K371">
            <v>905617370.38</v>
          </cell>
          <cell r="L371">
            <v>6439446</v>
          </cell>
          <cell r="M371">
            <v>622487486.42999995</v>
          </cell>
          <cell r="N371">
            <v>226.404342595</v>
          </cell>
          <cell r="O371">
            <v>11</v>
          </cell>
          <cell r="P371">
            <v>100</v>
          </cell>
          <cell r="S371">
            <v>30</v>
          </cell>
          <cell r="T371" t="str">
            <v>ГКО-3</v>
          </cell>
        </row>
        <row r="372">
          <cell r="A372" t="str">
            <v>KZ8EK1812970</v>
          </cell>
          <cell r="B372" t="str">
            <v>139/n</v>
          </cell>
          <cell r="C372">
            <v>35767</v>
          </cell>
          <cell r="D372">
            <v>35782</v>
          </cell>
          <cell r="E372">
            <v>14</v>
          </cell>
          <cell r="F372">
            <v>99.58</v>
          </cell>
          <cell r="G372">
            <v>99.57</v>
          </cell>
          <cell r="H372">
            <v>10.9660574412533</v>
          </cell>
          <cell r="I372">
            <v>400000000</v>
          </cell>
          <cell r="J372">
            <v>12619577</v>
          </cell>
          <cell r="K372">
            <v>1256065597.4000001</v>
          </cell>
          <cell r="L372">
            <v>5183387</v>
          </cell>
          <cell r="M372">
            <v>516154085.74000001</v>
          </cell>
          <cell r="N372">
            <v>314.01639934999997</v>
          </cell>
          <cell r="O372">
            <v>11</v>
          </cell>
          <cell r="P372">
            <v>100</v>
          </cell>
          <cell r="S372">
            <v>60</v>
          </cell>
          <cell r="T372" t="str">
            <v>Ноты-14</v>
          </cell>
        </row>
        <row r="373">
          <cell r="A373" t="str">
            <v>KZ98K3001985</v>
          </cell>
          <cell r="B373" t="str">
            <v>140/n</v>
          </cell>
          <cell r="C373">
            <v>35768</v>
          </cell>
          <cell r="D373">
            <v>35825</v>
          </cell>
          <cell r="E373">
            <v>56</v>
          </cell>
          <cell r="F373">
            <v>98.26</v>
          </cell>
          <cell r="G373">
            <v>98.11</v>
          </cell>
          <cell r="H373">
            <v>11.5102788520252</v>
          </cell>
          <cell r="I373">
            <v>400000000</v>
          </cell>
          <cell r="J373">
            <v>10521048</v>
          </cell>
          <cell r="K373">
            <v>1032360970.21</v>
          </cell>
          <cell r="L373">
            <v>6935796</v>
          </cell>
          <cell r="M373">
            <v>681499400.66999996</v>
          </cell>
          <cell r="N373">
            <v>258.0902425525</v>
          </cell>
          <cell r="O373">
            <v>8</v>
          </cell>
          <cell r="P373">
            <v>100</v>
          </cell>
          <cell r="S373">
            <v>60</v>
          </cell>
          <cell r="T373" t="str">
            <v>Ноты-56</v>
          </cell>
        </row>
        <row r="374">
          <cell r="A374" t="str">
            <v>KZ46K1106983</v>
          </cell>
          <cell r="B374" t="str">
            <v>55/6</v>
          </cell>
          <cell r="C374">
            <v>35772</v>
          </cell>
          <cell r="D374">
            <v>35957</v>
          </cell>
          <cell r="E374">
            <v>185</v>
          </cell>
          <cell r="F374">
            <v>93.38</v>
          </cell>
          <cell r="G374">
            <v>93.24</v>
          </cell>
          <cell r="H374">
            <v>14.1786249732277</v>
          </cell>
          <cell r="I374">
            <v>400000000</v>
          </cell>
          <cell r="J374">
            <v>8977099</v>
          </cell>
          <cell r="K374">
            <v>836726162.50999999</v>
          </cell>
          <cell r="L374">
            <v>4924711</v>
          </cell>
          <cell r="M374">
            <v>459761733.38</v>
          </cell>
          <cell r="N374">
            <v>209.1815406275</v>
          </cell>
          <cell r="O374">
            <v>11</v>
          </cell>
          <cell r="P374">
            <v>100</v>
          </cell>
          <cell r="S374">
            <v>30</v>
          </cell>
          <cell r="T374" t="str">
            <v>ГКО-6</v>
          </cell>
        </row>
        <row r="375">
          <cell r="A375" t="str">
            <v>KZ43K1203985</v>
          </cell>
          <cell r="B375" t="str">
            <v>163/3</v>
          </cell>
          <cell r="C375">
            <v>35773</v>
          </cell>
          <cell r="D375">
            <v>35866</v>
          </cell>
          <cell r="E375">
            <v>93</v>
          </cell>
          <cell r="F375">
            <v>96.66</v>
          </cell>
          <cell r="G375">
            <v>96.56</v>
          </cell>
          <cell r="H375">
            <v>13.821642871922201</v>
          </cell>
          <cell r="I375">
            <v>500000000</v>
          </cell>
          <cell r="J375">
            <v>10913820</v>
          </cell>
          <cell r="K375">
            <v>1053386587.72</v>
          </cell>
          <cell r="L375">
            <v>6096502</v>
          </cell>
          <cell r="M375">
            <v>589262077.11000001</v>
          </cell>
          <cell r="N375">
            <v>210.677317544</v>
          </cell>
          <cell r="O375">
            <v>13</v>
          </cell>
          <cell r="P375">
            <v>100</v>
          </cell>
          <cell r="S375">
            <v>30</v>
          </cell>
          <cell r="T375" t="str">
            <v>ГКО-3</v>
          </cell>
        </row>
        <row r="376">
          <cell r="A376" t="str">
            <v>KZ95K1601980</v>
          </cell>
          <cell r="B376" t="str">
            <v>141/n</v>
          </cell>
          <cell r="C376">
            <v>35775</v>
          </cell>
          <cell r="D376">
            <v>35811</v>
          </cell>
          <cell r="E376">
            <v>35</v>
          </cell>
          <cell r="F376">
            <v>98.85</v>
          </cell>
          <cell r="G376">
            <v>98.64</v>
          </cell>
          <cell r="H376">
            <v>12.0991401112798</v>
          </cell>
          <cell r="I376">
            <v>200000000</v>
          </cell>
          <cell r="J376">
            <v>3971080</v>
          </cell>
          <cell r="K376">
            <v>392293967.81</v>
          </cell>
          <cell r="L376">
            <v>3361080</v>
          </cell>
          <cell r="M376">
            <v>332241501.17000002</v>
          </cell>
          <cell r="N376">
            <v>196.14698390500001</v>
          </cell>
          <cell r="O376">
            <v>10</v>
          </cell>
          <cell r="P376">
            <v>100</v>
          </cell>
          <cell r="S376">
            <v>60</v>
          </cell>
          <cell r="T376" t="str">
            <v>Ноты-35</v>
          </cell>
        </row>
        <row r="377">
          <cell r="A377" t="str">
            <v>KZ4CK1712983</v>
          </cell>
          <cell r="B377" t="str">
            <v>18/12</v>
          </cell>
          <cell r="C377">
            <v>35777</v>
          </cell>
          <cell r="D377">
            <v>36146</v>
          </cell>
          <cell r="E377">
            <v>367</v>
          </cell>
          <cell r="F377">
            <v>86.92</v>
          </cell>
          <cell r="G377">
            <v>86.47</v>
          </cell>
          <cell r="H377">
            <v>15.0483202945237</v>
          </cell>
          <cell r="I377">
            <v>400000000</v>
          </cell>
          <cell r="J377">
            <v>5467672</v>
          </cell>
          <cell r="K377">
            <v>461236701.80000001</v>
          </cell>
          <cell r="L377">
            <v>1139708</v>
          </cell>
          <cell r="M377">
            <v>99062191.75</v>
          </cell>
          <cell r="N377">
            <v>115.30917545</v>
          </cell>
          <cell r="O377">
            <v>9</v>
          </cell>
          <cell r="P377">
            <v>100</v>
          </cell>
          <cell r="S377">
            <v>30</v>
          </cell>
          <cell r="T377" t="str">
            <v>ГКО-12</v>
          </cell>
        </row>
        <row r="378">
          <cell r="A378" t="str">
            <v>KZ43K1903980</v>
          </cell>
          <cell r="B378" t="str">
            <v>164/3</v>
          </cell>
          <cell r="C378">
            <v>35777</v>
          </cell>
          <cell r="D378">
            <v>35873</v>
          </cell>
          <cell r="E378">
            <v>93</v>
          </cell>
          <cell r="F378">
            <v>96.56</v>
          </cell>
          <cell r="G378">
            <v>96.28</v>
          </cell>
          <cell r="H378">
            <v>14.2502071251036</v>
          </cell>
          <cell r="I378">
            <v>500000000</v>
          </cell>
          <cell r="J378">
            <v>6419027</v>
          </cell>
          <cell r="K378">
            <v>617611215.25</v>
          </cell>
          <cell r="L378">
            <v>3668843</v>
          </cell>
          <cell r="M378">
            <v>354258503.97000003</v>
          </cell>
          <cell r="N378">
            <v>123.52224305</v>
          </cell>
          <cell r="O378">
            <v>9</v>
          </cell>
          <cell r="P378">
            <v>100</v>
          </cell>
          <cell r="S378">
            <v>30</v>
          </cell>
          <cell r="T378" t="str">
            <v>ГКО-3</v>
          </cell>
        </row>
        <row r="379">
          <cell r="A379" t="str">
            <v>KZ8SK1601985</v>
          </cell>
          <cell r="B379" t="str">
            <v>142/n</v>
          </cell>
          <cell r="C379">
            <v>35782</v>
          </cell>
          <cell r="D379">
            <v>35811</v>
          </cell>
          <cell r="E379">
            <v>28</v>
          </cell>
          <cell r="F379">
            <v>98.99</v>
          </cell>
          <cell r="G379">
            <v>98.86</v>
          </cell>
          <cell r="H379">
            <v>13.263966057177599</v>
          </cell>
          <cell r="I379">
            <v>1000000000</v>
          </cell>
          <cell r="J379">
            <v>8244608</v>
          </cell>
          <cell r="K379">
            <v>815455455.23000002</v>
          </cell>
          <cell r="L379">
            <v>6259752</v>
          </cell>
          <cell r="M379">
            <v>619650081.23000002</v>
          </cell>
          <cell r="N379">
            <v>81.545545523000001</v>
          </cell>
          <cell r="O379">
            <v>9</v>
          </cell>
          <cell r="P379">
            <v>100</v>
          </cell>
          <cell r="S379">
            <v>60</v>
          </cell>
          <cell r="T379" t="str">
            <v>Ноты-28</v>
          </cell>
        </row>
        <row r="380">
          <cell r="A380" t="str">
            <v>KZ46K2506983</v>
          </cell>
          <cell r="B380" t="str">
            <v>56/6</v>
          </cell>
          <cell r="C380">
            <v>35786</v>
          </cell>
          <cell r="D380">
            <v>35971</v>
          </cell>
          <cell r="E380">
            <v>185</v>
          </cell>
          <cell r="F380">
            <v>92.83</v>
          </cell>
          <cell r="G380">
            <v>91.33</v>
          </cell>
          <cell r="H380">
            <v>15.447592373155199</v>
          </cell>
          <cell r="I380">
            <v>500000000</v>
          </cell>
          <cell r="J380">
            <v>3825704</v>
          </cell>
          <cell r="K380">
            <v>355153670.63999999</v>
          </cell>
          <cell r="L380">
            <v>3825704</v>
          </cell>
          <cell r="M380">
            <v>355153670.63999999</v>
          </cell>
          <cell r="N380">
            <v>71.030734128000006</v>
          </cell>
          <cell r="O380">
            <v>6</v>
          </cell>
          <cell r="P380">
            <v>100</v>
          </cell>
          <cell r="S380">
            <v>30</v>
          </cell>
          <cell r="T380" t="str">
            <v>ГКО-6</v>
          </cell>
        </row>
        <row r="381">
          <cell r="A381" t="str">
            <v>KZ43K2603985</v>
          </cell>
          <cell r="B381" t="str">
            <v>165/3</v>
          </cell>
          <cell r="C381">
            <v>35787</v>
          </cell>
          <cell r="D381">
            <v>35880</v>
          </cell>
          <cell r="E381">
            <v>93</v>
          </cell>
          <cell r="F381">
            <v>96.35</v>
          </cell>
          <cell r="G381">
            <v>96.01</v>
          </cell>
          <cell r="H381">
            <v>15.153087701089801</v>
          </cell>
          <cell r="I381">
            <v>500000000</v>
          </cell>
          <cell r="J381">
            <v>5251906</v>
          </cell>
          <cell r="K381">
            <v>504447781</v>
          </cell>
          <cell r="L381">
            <v>3481026</v>
          </cell>
          <cell r="M381">
            <v>335388394.25</v>
          </cell>
          <cell r="N381">
            <v>100.8895562</v>
          </cell>
          <cell r="O381">
            <v>13</v>
          </cell>
          <cell r="P381">
            <v>100</v>
          </cell>
          <cell r="S381">
            <v>30</v>
          </cell>
          <cell r="T381" t="str">
            <v>ГКО-3</v>
          </cell>
        </row>
        <row r="382">
          <cell r="A382" t="str">
            <v>KZ8LK1501982</v>
          </cell>
          <cell r="B382" t="str">
            <v>143/n</v>
          </cell>
          <cell r="C382">
            <v>35788</v>
          </cell>
          <cell r="D382">
            <v>35810</v>
          </cell>
          <cell r="E382">
            <v>21</v>
          </cell>
          <cell r="F382">
            <v>86.58</v>
          </cell>
          <cell r="G382">
            <v>86.58</v>
          </cell>
          <cell r="H382">
            <v>15.5001155001155</v>
          </cell>
          <cell r="I382">
            <v>750000000</v>
          </cell>
          <cell r="J382">
            <v>11613186</v>
          </cell>
          <cell r="K382">
            <v>997782717.17999995</v>
          </cell>
          <cell r="L382">
            <v>2899054</v>
          </cell>
          <cell r="M382">
            <v>251000095.31999999</v>
          </cell>
          <cell r="N382">
            <v>199.556543436</v>
          </cell>
          <cell r="O382">
            <v>0</v>
          </cell>
          <cell r="P382">
            <v>100</v>
          </cell>
          <cell r="S382">
            <v>40</v>
          </cell>
          <cell r="T382" t="str">
            <v>Ноты-21</v>
          </cell>
        </row>
        <row r="383">
          <cell r="A383" t="str">
            <v>KZ8SK2301981</v>
          </cell>
          <cell r="B383" t="str">
            <v>144/n</v>
          </cell>
          <cell r="C383">
            <v>35789</v>
          </cell>
          <cell r="D383">
            <v>35818</v>
          </cell>
          <cell r="E383">
            <v>28</v>
          </cell>
          <cell r="F383">
            <v>98.85</v>
          </cell>
          <cell r="G383">
            <v>98.64</v>
          </cell>
          <cell r="H383">
            <v>15.1239251390997</v>
          </cell>
          <cell r="I383">
            <v>750000000</v>
          </cell>
          <cell r="J383">
            <v>15319752</v>
          </cell>
          <cell r="K383">
            <v>1513744985.5699999</v>
          </cell>
          <cell r="L383">
            <v>13749552</v>
          </cell>
          <cell r="M383">
            <v>1359136747.25</v>
          </cell>
          <cell r="N383">
            <v>201.83266474266699</v>
          </cell>
          <cell r="O383">
            <v>11</v>
          </cell>
          <cell r="P383">
            <v>100</v>
          </cell>
          <cell r="S383">
            <v>40</v>
          </cell>
          <cell r="T383" t="str">
            <v>Ноты-28</v>
          </cell>
        </row>
        <row r="384">
          <cell r="A384" t="str">
            <v>KZ43K0204984</v>
          </cell>
          <cell r="B384" t="str">
            <v>166/3</v>
          </cell>
          <cell r="C384">
            <v>35794</v>
          </cell>
          <cell r="D384">
            <v>35887</v>
          </cell>
          <cell r="E384">
            <v>93</v>
          </cell>
          <cell r="F384">
            <v>96.35</v>
          </cell>
          <cell r="G384">
            <v>96.81</v>
          </cell>
          <cell r="H384">
            <v>15.153087701089801</v>
          </cell>
          <cell r="I384">
            <v>500000000</v>
          </cell>
          <cell r="J384">
            <v>5189414</v>
          </cell>
          <cell r="K384">
            <v>500000038.89999998</v>
          </cell>
          <cell r="L384">
            <v>5189414</v>
          </cell>
          <cell r="M384">
            <v>500000038.89999998</v>
          </cell>
          <cell r="N384">
            <v>100.00000778</v>
          </cell>
          <cell r="O384">
            <v>1</v>
          </cell>
          <cell r="P384">
            <v>100</v>
          </cell>
          <cell r="S384">
            <v>50</v>
          </cell>
          <cell r="T384" t="str">
            <v>ГКО-3</v>
          </cell>
        </row>
        <row r="385">
          <cell r="A385" t="str">
            <v>KZ85K0501984</v>
          </cell>
          <cell r="B385" t="str">
            <v>145/n</v>
          </cell>
          <cell r="C385">
            <v>35795</v>
          </cell>
          <cell r="D385">
            <v>35800</v>
          </cell>
          <cell r="E385">
            <v>5</v>
          </cell>
          <cell r="F385">
            <v>99.85</v>
          </cell>
          <cell r="G385">
            <v>99.82</v>
          </cell>
          <cell r="H385">
            <v>10.94</v>
          </cell>
          <cell r="I385">
            <v>1500000000</v>
          </cell>
          <cell r="J385">
            <v>23585815</v>
          </cell>
          <cell r="K385">
            <v>2354116105.5900002</v>
          </cell>
          <cell r="L385">
            <v>17365192</v>
          </cell>
          <cell r="M385">
            <v>1733871111.2</v>
          </cell>
          <cell r="N385">
            <v>156.941073706</v>
          </cell>
          <cell r="O385">
            <v>10</v>
          </cell>
          <cell r="P385">
            <v>100</v>
          </cell>
          <cell r="S385">
            <v>40</v>
          </cell>
          <cell r="T385" t="str">
            <v>Ноты-05</v>
          </cell>
        </row>
        <row r="386">
          <cell r="A386" t="str">
            <v>KZ46K0907985</v>
          </cell>
          <cell r="B386" t="str">
            <v>57/6</v>
          </cell>
          <cell r="C386">
            <v>35800</v>
          </cell>
          <cell r="D386">
            <v>35985</v>
          </cell>
          <cell r="E386">
            <v>185</v>
          </cell>
          <cell r="F386">
            <v>93.01</v>
          </cell>
          <cell r="G386">
            <v>92.73</v>
          </cell>
          <cell r="H386">
            <v>15.030641866466</v>
          </cell>
          <cell r="I386">
            <v>350000000</v>
          </cell>
          <cell r="J386">
            <v>12277866</v>
          </cell>
          <cell r="K386">
            <v>1135603100.3800001</v>
          </cell>
          <cell r="L386">
            <v>6501524</v>
          </cell>
          <cell r="M386">
            <v>604684673.37</v>
          </cell>
          <cell r="N386">
            <v>324.45802867999998</v>
          </cell>
          <cell r="O386">
            <v>12</v>
          </cell>
          <cell r="P386">
            <v>100</v>
          </cell>
          <cell r="S386">
            <v>30</v>
          </cell>
          <cell r="T386" t="str">
            <v>ГКО-6</v>
          </cell>
        </row>
        <row r="387">
          <cell r="A387" t="str">
            <v>KZ6AK3112A74</v>
          </cell>
          <cell r="B387" t="str">
            <v>1/120</v>
          </cell>
          <cell r="C387">
            <v>35800</v>
          </cell>
          <cell r="D387">
            <v>35971</v>
          </cell>
          <cell r="E387">
            <v>171</v>
          </cell>
          <cell r="F387">
            <v>87.18</v>
          </cell>
          <cell r="G387">
            <v>87.18</v>
          </cell>
          <cell r="H387">
            <v>9.75</v>
          </cell>
          <cell r="I387">
            <v>300000000</v>
          </cell>
          <cell r="J387">
            <v>8635471</v>
          </cell>
          <cell r="K387">
            <v>746870001.77999997</v>
          </cell>
          <cell r="L387">
            <v>36850374</v>
          </cell>
          <cell r="M387">
            <v>36850374000</v>
          </cell>
          <cell r="N387">
            <v>248.95666725999999</v>
          </cell>
          <cell r="O387">
            <v>1</v>
          </cell>
          <cell r="P387">
            <v>1000</v>
          </cell>
          <cell r="S387">
            <v>50</v>
          </cell>
          <cell r="T387" t="str">
            <v>ГСКО-120</v>
          </cell>
        </row>
        <row r="388">
          <cell r="A388" t="str">
            <v>KZ43K0904989</v>
          </cell>
          <cell r="B388" t="str">
            <v>167/3</v>
          </cell>
          <cell r="C388">
            <v>35801</v>
          </cell>
          <cell r="D388">
            <v>35894</v>
          </cell>
          <cell r="E388">
            <v>93</v>
          </cell>
          <cell r="F388">
            <v>96.5</v>
          </cell>
          <cell r="G388">
            <v>96.37</v>
          </cell>
          <cell r="H388">
            <v>14.507772020725399</v>
          </cell>
          <cell r="I388">
            <v>350000000</v>
          </cell>
          <cell r="J388">
            <v>13663921</v>
          </cell>
          <cell r="K388">
            <v>1316267852.8</v>
          </cell>
          <cell r="L388">
            <v>7121657</v>
          </cell>
          <cell r="M388">
            <v>687210031.62</v>
          </cell>
          <cell r="N388">
            <v>376.07652937142899</v>
          </cell>
          <cell r="O388">
            <v>11</v>
          </cell>
          <cell r="P388">
            <v>100</v>
          </cell>
          <cell r="S388">
            <v>30</v>
          </cell>
          <cell r="T388" t="str">
            <v>ГКО-3</v>
          </cell>
        </row>
        <row r="389">
          <cell r="A389" t="str">
            <v>KZ8EK2201983</v>
          </cell>
          <cell r="B389" t="str">
            <v>146/n</v>
          </cell>
          <cell r="C389">
            <v>35802</v>
          </cell>
          <cell r="D389">
            <v>35817</v>
          </cell>
          <cell r="E389">
            <v>14</v>
          </cell>
          <cell r="F389">
            <v>99.53</v>
          </cell>
          <cell r="G389">
            <v>99.38</v>
          </cell>
          <cell r="H389">
            <v>12.277705214508201</v>
          </cell>
          <cell r="I389">
            <v>1000000000</v>
          </cell>
          <cell r="J389">
            <v>9414402</v>
          </cell>
          <cell r="K389">
            <v>936469905.87</v>
          </cell>
          <cell r="L389">
            <v>8169502</v>
          </cell>
          <cell r="M389">
            <v>813088196.76999998</v>
          </cell>
          <cell r="N389">
            <v>93.646990587000005</v>
          </cell>
          <cell r="O389">
            <v>11</v>
          </cell>
          <cell r="P389">
            <v>100</v>
          </cell>
          <cell r="S389">
            <v>40</v>
          </cell>
          <cell r="T389" t="str">
            <v>Ноты-14</v>
          </cell>
        </row>
        <row r="390">
          <cell r="A390" t="str">
            <v>KZ87K1601987</v>
          </cell>
          <cell r="B390" t="str">
            <v>147/n</v>
          </cell>
          <cell r="C390">
            <v>35803</v>
          </cell>
          <cell r="D390">
            <v>35811</v>
          </cell>
          <cell r="E390">
            <v>7</v>
          </cell>
          <cell r="F390">
            <v>99.75</v>
          </cell>
          <cell r="G390">
            <v>99.7</v>
          </cell>
          <cell r="H390">
            <v>13.0325814536341</v>
          </cell>
          <cell r="I390">
            <v>1000000000</v>
          </cell>
          <cell r="J390">
            <v>12206940</v>
          </cell>
          <cell r="K390">
            <v>1217410288.3199999</v>
          </cell>
          <cell r="L390">
            <v>10345982</v>
          </cell>
          <cell r="M390">
            <v>1031977040.9299999</v>
          </cell>
          <cell r="N390">
            <v>121.741028832</v>
          </cell>
          <cell r="O390">
            <v>14</v>
          </cell>
          <cell r="P390">
            <v>100</v>
          </cell>
          <cell r="S390">
            <v>40</v>
          </cell>
          <cell r="T390" t="str">
            <v>Ноты-07</v>
          </cell>
        </row>
        <row r="391">
          <cell r="A391" t="str">
            <v>KZ4CK1401991</v>
          </cell>
          <cell r="B391" t="str">
            <v>19/12</v>
          </cell>
          <cell r="C391">
            <v>35807</v>
          </cell>
          <cell r="D391">
            <v>36174</v>
          </cell>
          <cell r="E391">
            <v>367</v>
          </cell>
          <cell r="F391">
            <v>86.95</v>
          </cell>
          <cell r="G391">
            <v>86.45</v>
          </cell>
          <cell r="H391">
            <v>15.0086256469235</v>
          </cell>
          <cell r="I391">
            <v>400000000</v>
          </cell>
          <cell r="J391">
            <v>9793304</v>
          </cell>
          <cell r="K391">
            <v>840297627.39999998</v>
          </cell>
          <cell r="L391">
            <v>4696619</v>
          </cell>
          <cell r="M391">
            <v>408378787.39999998</v>
          </cell>
          <cell r="N391">
            <v>210.07440685</v>
          </cell>
          <cell r="O391">
            <v>12</v>
          </cell>
          <cell r="P391">
            <v>100</v>
          </cell>
          <cell r="S391">
            <v>30</v>
          </cell>
          <cell r="T391" t="str">
            <v>ГКО-12</v>
          </cell>
        </row>
        <row r="392">
          <cell r="A392" t="str">
            <v>KZ43K1604984</v>
          </cell>
          <cell r="B392" t="str">
            <v>168/3</v>
          </cell>
          <cell r="C392">
            <v>35808</v>
          </cell>
          <cell r="D392">
            <v>35901</v>
          </cell>
          <cell r="E392">
            <v>93</v>
          </cell>
          <cell r="F392">
            <v>96.43</v>
          </cell>
          <cell r="G392">
            <v>96.29</v>
          </cell>
          <cell r="H392">
            <v>14.808669501192499</v>
          </cell>
          <cell r="I392">
            <v>500000000</v>
          </cell>
          <cell r="J392">
            <v>7826863</v>
          </cell>
          <cell r="K392">
            <v>753647501.87</v>
          </cell>
          <cell r="L392">
            <v>5233342</v>
          </cell>
          <cell r="M392">
            <v>504654473.83999997</v>
          </cell>
          <cell r="N392">
            <v>150.729500374</v>
          </cell>
          <cell r="O392">
            <v>11</v>
          </cell>
          <cell r="P392">
            <v>100</v>
          </cell>
          <cell r="S392">
            <v>30</v>
          </cell>
          <cell r="T392" t="str">
            <v>ГКО-3</v>
          </cell>
        </row>
        <row r="393">
          <cell r="A393" t="str">
            <v>KZ8EK2901988</v>
          </cell>
          <cell r="B393" t="str">
            <v>148/n</v>
          </cell>
          <cell r="C393">
            <v>35809</v>
          </cell>
          <cell r="D393">
            <v>35824</v>
          </cell>
          <cell r="E393">
            <v>14</v>
          </cell>
          <cell r="F393">
            <v>99.43</v>
          </cell>
          <cell r="G393">
            <v>99.37</v>
          </cell>
          <cell r="H393">
            <v>14.9049582620938</v>
          </cell>
          <cell r="I393">
            <v>500000000</v>
          </cell>
          <cell r="J393">
            <v>2896255</v>
          </cell>
          <cell r="K393">
            <v>287713762.75</v>
          </cell>
          <cell r="L393">
            <v>1931428</v>
          </cell>
          <cell r="M393">
            <v>192035950.13999999</v>
          </cell>
          <cell r="N393">
            <v>57.542752550000003</v>
          </cell>
          <cell r="O393">
            <v>5</v>
          </cell>
          <cell r="P393">
            <v>100</v>
          </cell>
          <cell r="S393">
            <v>40</v>
          </cell>
          <cell r="T393" t="str">
            <v>Ноты-14</v>
          </cell>
        </row>
        <row r="394">
          <cell r="A394" t="str">
            <v>KZ87K2301983</v>
          </cell>
          <cell r="B394" t="str">
            <v>149/n</v>
          </cell>
          <cell r="C394">
            <v>35810</v>
          </cell>
          <cell r="D394">
            <v>35818</v>
          </cell>
          <cell r="E394">
            <v>7</v>
          </cell>
          <cell r="F394">
            <v>99.69</v>
          </cell>
          <cell r="G394">
            <v>99.64</v>
          </cell>
          <cell r="H394">
            <v>16.1701273949244</v>
          </cell>
          <cell r="I394">
            <v>1000000000</v>
          </cell>
          <cell r="J394">
            <v>5784937</v>
          </cell>
          <cell r="K394">
            <v>576708721.78999996</v>
          </cell>
          <cell r="L394">
            <v>5684937</v>
          </cell>
          <cell r="M394">
            <v>566745721.78999996</v>
          </cell>
          <cell r="N394">
            <v>57.670872179</v>
          </cell>
          <cell r="O394">
            <v>10</v>
          </cell>
          <cell r="P394">
            <v>100</v>
          </cell>
          <cell r="S394">
            <v>40</v>
          </cell>
          <cell r="T394" t="str">
            <v>Ноты-07</v>
          </cell>
        </row>
        <row r="395">
          <cell r="A395" t="str">
            <v>KZ46K2307986</v>
          </cell>
          <cell r="B395" t="str">
            <v>58/6</v>
          </cell>
          <cell r="C395">
            <v>35814</v>
          </cell>
          <cell r="D395">
            <v>35999</v>
          </cell>
          <cell r="E395">
            <v>185</v>
          </cell>
          <cell r="F395">
            <v>92.72</v>
          </cell>
          <cell r="G395">
            <v>92.57</v>
          </cell>
          <cell r="H395">
            <v>15.703192407247601</v>
          </cell>
          <cell r="I395">
            <v>600000000</v>
          </cell>
          <cell r="J395">
            <v>2850246</v>
          </cell>
          <cell r="K395">
            <v>261292301.55000001</v>
          </cell>
          <cell r="L395">
            <v>1134365</v>
          </cell>
          <cell r="M395">
            <v>105177110.05</v>
          </cell>
          <cell r="N395">
            <v>43.548716925000001</v>
          </cell>
          <cell r="O395">
            <v>7</v>
          </cell>
          <cell r="P395">
            <v>100</v>
          </cell>
          <cell r="S395">
            <v>30</v>
          </cell>
          <cell r="T395" t="str">
            <v>ГКО-6</v>
          </cell>
        </row>
        <row r="396">
          <cell r="A396" t="str">
            <v>KZ43K2304980</v>
          </cell>
          <cell r="B396" t="str">
            <v>169/3</v>
          </cell>
          <cell r="C396">
            <v>35815</v>
          </cell>
          <cell r="D396">
            <v>35908</v>
          </cell>
          <cell r="E396">
            <v>93</v>
          </cell>
          <cell r="F396">
            <v>96.39</v>
          </cell>
          <cell r="G396">
            <v>96.25</v>
          </cell>
          <cell r="H396">
            <v>14.980807137669901</v>
          </cell>
          <cell r="I396">
            <v>600000000</v>
          </cell>
          <cell r="J396">
            <v>2825800</v>
          </cell>
          <cell r="K396">
            <v>269986475.51999998</v>
          </cell>
          <cell r="L396">
            <v>650800</v>
          </cell>
          <cell r="M396">
            <v>62731403.32</v>
          </cell>
          <cell r="N396">
            <v>44.99774592</v>
          </cell>
          <cell r="O396">
            <v>8</v>
          </cell>
          <cell r="P396">
            <v>100</v>
          </cell>
          <cell r="S396">
            <v>30</v>
          </cell>
          <cell r="T396" t="str">
            <v>ГКО-3</v>
          </cell>
        </row>
        <row r="397">
          <cell r="A397" t="str">
            <v>KZ87K2901980</v>
          </cell>
          <cell r="B397" t="str">
            <v>150/n</v>
          </cell>
          <cell r="C397">
            <v>35816</v>
          </cell>
          <cell r="D397">
            <v>35824</v>
          </cell>
          <cell r="E397">
            <v>7</v>
          </cell>
          <cell r="F397">
            <v>99.69</v>
          </cell>
          <cell r="G397">
            <v>99.67</v>
          </cell>
          <cell r="H397">
            <v>16.1701273949244</v>
          </cell>
          <cell r="I397">
            <v>1000000000</v>
          </cell>
          <cell r="J397">
            <v>1919451</v>
          </cell>
          <cell r="K397">
            <v>191234842.53</v>
          </cell>
          <cell r="L397">
            <v>644451</v>
          </cell>
          <cell r="M397">
            <v>64244892.530000001</v>
          </cell>
          <cell r="N397">
            <v>19.123484253000001</v>
          </cell>
          <cell r="O397">
            <v>6</v>
          </cell>
          <cell r="P397">
            <v>100</v>
          </cell>
          <cell r="S397">
            <v>40</v>
          </cell>
          <cell r="T397" t="str">
            <v>Ноты-07</v>
          </cell>
        </row>
        <row r="398">
          <cell r="A398" t="str">
            <v>KZ8EK0602984</v>
          </cell>
          <cell r="B398" t="str">
            <v>151/n</v>
          </cell>
          <cell r="C398">
            <v>35817</v>
          </cell>
          <cell r="D398">
            <v>35832</v>
          </cell>
          <cell r="E398">
            <v>14</v>
          </cell>
          <cell r="F398">
            <v>99.38</v>
          </cell>
          <cell r="G398">
            <v>99.3</v>
          </cell>
          <cell r="H398">
            <v>16.2205675186155</v>
          </cell>
          <cell r="I398">
            <v>1000000000</v>
          </cell>
          <cell r="J398">
            <v>7467760</v>
          </cell>
          <cell r="K398">
            <v>741793917.67999995</v>
          </cell>
          <cell r="L398">
            <v>5837760</v>
          </cell>
          <cell r="M398">
            <v>580169475.48000002</v>
          </cell>
          <cell r="N398">
            <v>74.179391768000002</v>
          </cell>
          <cell r="O398">
            <v>12</v>
          </cell>
          <cell r="P398">
            <v>100</v>
          </cell>
          <cell r="S398">
            <v>40</v>
          </cell>
          <cell r="T398" t="str">
            <v>Ноты-14</v>
          </cell>
        </row>
        <row r="399">
          <cell r="A399" t="str">
            <v>KZ52K2701A04</v>
          </cell>
          <cell r="B399" t="str">
            <v>5/24</v>
          </cell>
          <cell r="C399">
            <v>35821</v>
          </cell>
          <cell r="D399">
            <v>36552</v>
          </cell>
          <cell r="E399">
            <v>731</v>
          </cell>
          <cell r="F399">
            <v>87.61</v>
          </cell>
          <cell r="G399">
            <v>87.61</v>
          </cell>
          <cell r="H399">
            <v>16.5</v>
          </cell>
          <cell r="I399">
            <v>400000000</v>
          </cell>
          <cell r="J399">
            <v>362038</v>
          </cell>
          <cell r="K399">
            <v>362038000</v>
          </cell>
          <cell r="L399">
            <v>20000</v>
          </cell>
          <cell r="M399">
            <v>20000000</v>
          </cell>
          <cell r="N399">
            <v>90.509500000000003</v>
          </cell>
          <cell r="O399">
            <v>5</v>
          </cell>
          <cell r="P399">
            <v>1000</v>
          </cell>
          <cell r="Q399">
            <v>100</v>
          </cell>
          <cell r="S399">
            <v>50</v>
          </cell>
          <cell r="T399" t="str">
            <v>ГКО-24</v>
          </cell>
        </row>
        <row r="400">
          <cell r="A400" t="str">
            <v>KZ43K3004985</v>
          </cell>
          <cell r="B400" t="str">
            <v>170/3</v>
          </cell>
          <cell r="C400">
            <v>35822</v>
          </cell>
          <cell r="D400">
            <v>35915</v>
          </cell>
          <cell r="E400">
            <v>93</v>
          </cell>
          <cell r="F400">
            <v>96.4</v>
          </cell>
          <cell r="G400">
            <v>96.32</v>
          </cell>
          <cell r="H400">
            <v>14.937759336099599</v>
          </cell>
          <cell r="I400">
            <v>400000000</v>
          </cell>
          <cell r="J400">
            <v>7940515</v>
          </cell>
          <cell r="K400">
            <v>764230642.5</v>
          </cell>
          <cell r="L400">
            <v>4472645</v>
          </cell>
          <cell r="M400">
            <v>431131305.74000001</v>
          </cell>
          <cell r="N400">
            <v>191.05766062500001</v>
          </cell>
          <cell r="O400">
            <v>13</v>
          </cell>
          <cell r="P400">
            <v>100</v>
          </cell>
          <cell r="S400">
            <v>30</v>
          </cell>
          <cell r="T400" t="str">
            <v>ГКО-3</v>
          </cell>
        </row>
        <row r="401">
          <cell r="A401" t="str">
            <v>KZ87K0502988</v>
          </cell>
          <cell r="B401" t="str">
            <v>152/n</v>
          </cell>
          <cell r="C401">
            <v>35823</v>
          </cell>
          <cell r="D401">
            <v>35831</v>
          </cell>
          <cell r="E401">
            <v>7</v>
          </cell>
          <cell r="F401">
            <v>99.71</v>
          </cell>
          <cell r="G401">
            <v>99.67</v>
          </cell>
          <cell r="H401">
            <v>15.1238591916561</v>
          </cell>
          <cell r="I401">
            <v>500000000</v>
          </cell>
          <cell r="J401">
            <v>9406437</v>
          </cell>
          <cell r="K401">
            <v>937819531.35000002</v>
          </cell>
          <cell r="L401">
            <v>8381209</v>
          </cell>
          <cell r="M401">
            <v>835660857.91999996</v>
          </cell>
          <cell r="N401">
            <v>187.56390626999999</v>
          </cell>
          <cell r="O401">
            <v>9</v>
          </cell>
          <cell r="P401">
            <v>100</v>
          </cell>
          <cell r="S401">
            <v>40</v>
          </cell>
          <cell r="T401" t="str">
            <v>Ноты-07</v>
          </cell>
        </row>
        <row r="402">
          <cell r="A402" t="str">
            <v>KZ8EK1302980</v>
          </cell>
          <cell r="B402" t="str">
            <v>153/n</v>
          </cell>
          <cell r="C402">
            <v>35824</v>
          </cell>
          <cell r="D402">
            <v>35839</v>
          </cell>
          <cell r="E402">
            <v>14</v>
          </cell>
          <cell r="F402">
            <v>99.41</v>
          </cell>
          <cell r="G402">
            <v>99.38</v>
          </cell>
          <cell r="H402">
            <v>15.431043154612301</v>
          </cell>
          <cell r="I402">
            <v>500000000</v>
          </cell>
          <cell r="J402">
            <v>12377874</v>
          </cell>
          <cell r="K402">
            <v>1230065970.1500001</v>
          </cell>
          <cell r="L402">
            <v>8415438</v>
          </cell>
          <cell r="M402">
            <v>836588365.13</v>
          </cell>
          <cell r="N402">
            <v>246.01319402999999</v>
          </cell>
          <cell r="O402">
            <v>13</v>
          </cell>
          <cell r="P402">
            <v>100</v>
          </cell>
          <cell r="S402">
            <v>40</v>
          </cell>
          <cell r="T402" t="str">
            <v>Ноты-14</v>
          </cell>
        </row>
        <row r="403">
          <cell r="A403" t="str">
            <v>KZ99K2508A04</v>
          </cell>
          <cell r="B403" t="str">
            <v>408/n</v>
          </cell>
          <cell r="C403">
            <v>36700</v>
          </cell>
          <cell r="D403">
            <v>36763</v>
          </cell>
          <cell r="E403">
            <v>63</v>
          </cell>
          <cell r="F403">
            <v>98.22</v>
          </cell>
          <cell r="G403">
            <v>98.13</v>
          </cell>
          <cell r="H403">
            <v>10.470825131790299</v>
          </cell>
          <cell r="I403">
            <v>400000000</v>
          </cell>
          <cell r="J403">
            <v>5575319</v>
          </cell>
          <cell r="K403">
            <v>547518515.30999994</v>
          </cell>
          <cell r="L403">
            <v>5445043</v>
          </cell>
          <cell r="M403">
            <v>534815657.75</v>
          </cell>
          <cell r="N403">
            <v>136.8796288275</v>
          </cell>
          <cell r="O403">
            <v>10</v>
          </cell>
          <cell r="P403">
            <v>100</v>
          </cell>
          <cell r="S403">
            <v>60</v>
          </cell>
          <cell r="T403" t="str">
            <v>Ноты-63</v>
          </cell>
        </row>
        <row r="404">
          <cell r="A404" t="str">
            <v>KZ4CL2206A15</v>
          </cell>
          <cell r="B404" t="str">
            <v>55/12</v>
          </cell>
          <cell r="C404">
            <v>36700</v>
          </cell>
          <cell r="D404">
            <v>37064</v>
          </cell>
          <cell r="E404">
            <v>364</v>
          </cell>
          <cell r="F404">
            <v>87.61</v>
          </cell>
          <cell r="G404">
            <v>87.61</v>
          </cell>
          <cell r="H404">
            <v>14.142221207624701</v>
          </cell>
          <cell r="I404">
            <v>300000000</v>
          </cell>
          <cell r="J404">
            <v>4819927</v>
          </cell>
          <cell r="K404">
            <v>419048979.47000003</v>
          </cell>
          <cell r="L404">
            <v>1199927</v>
          </cell>
          <cell r="M404">
            <v>105125604.47</v>
          </cell>
          <cell r="N404">
            <v>139.68299315666701</v>
          </cell>
          <cell r="O404">
            <v>9</v>
          </cell>
          <cell r="P404">
            <v>100</v>
          </cell>
          <cell r="S404">
            <v>50</v>
          </cell>
          <cell r="T404" t="str">
            <v>ГКО-12</v>
          </cell>
        </row>
        <row r="405">
          <cell r="A405" t="str">
            <v>KZ4CL2806A19</v>
          </cell>
          <cell r="B405" t="str">
            <v>56/12</v>
          </cell>
          <cell r="C405">
            <v>36703</v>
          </cell>
          <cell r="D405">
            <v>37070</v>
          </cell>
          <cell r="E405">
            <v>366</v>
          </cell>
          <cell r="I405">
            <v>300000000</v>
          </cell>
          <cell r="P405">
            <v>100</v>
          </cell>
          <cell r="S405">
            <v>50</v>
          </cell>
          <cell r="T405" t="str">
            <v>ГКО-12</v>
          </cell>
        </row>
        <row r="406">
          <cell r="A406" t="str">
            <v>KZ52L2706A24</v>
          </cell>
          <cell r="B406" t="str">
            <v>11/24</v>
          </cell>
          <cell r="C406">
            <v>36704</v>
          </cell>
          <cell r="D406">
            <v>37434</v>
          </cell>
          <cell r="E406">
            <v>730</v>
          </cell>
          <cell r="I406">
            <v>300000000</v>
          </cell>
          <cell r="P406">
            <v>1000</v>
          </cell>
          <cell r="S406">
            <v>50</v>
          </cell>
          <cell r="T406" t="str">
            <v>ГКО-24</v>
          </cell>
        </row>
        <row r="407">
          <cell r="A407" t="str">
            <v>KZ97K1708A06</v>
          </cell>
          <cell r="B407" t="str">
            <v>409/n</v>
          </cell>
          <cell r="C407">
            <v>36705</v>
          </cell>
          <cell r="D407">
            <v>36755</v>
          </cell>
          <cell r="E407">
            <v>49</v>
          </cell>
          <cell r="F407">
            <v>98.62</v>
          </cell>
          <cell r="G407">
            <v>98.62</v>
          </cell>
          <cell r="H407">
            <v>10.3948778862589</v>
          </cell>
          <cell r="I407">
            <v>500000000</v>
          </cell>
          <cell r="J407">
            <v>3349900</v>
          </cell>
          <cell r="K407">
            <v>329727653</v>
          </cell>
          <cell r="L407">
            <v>1729900</v>
          </cell>
          <cell r="M407">
            <v>170602738</v>
          </cell>
          <cell r="N407">
            <v>65.945530599999998</v>
          </cell>
          <cell r="O407">
            <v>9</v>
          </cell>
          <cell r="P407">
            <v>100</v>
          </cell>
          <cell r="S407">
            <v>60</v>
          </cell>
          <cell r="T407" t="str">
            <v>Ноты-49</v>
          </cell>
        </row>
        <row r="408">
          <cell r="A408" t="str">
            <v>KZ99K0109A01</v>
          </cell>
          <cell r="B408" t="str">
            <v>410/n</v>
          </cell>
          <cell r="C408">
            <v>36706</v>
          </cell>
          <cell r="D408">
            <v>36770</v>
          </cell>
          <cell r="E408">
            <v>63</v>
          </cell>
          <cell r="F408">
            <v>98.22</v>
          </cell>
          <cell r="G408">
            <v>98.22</v>
          </cell>
          <cell r="H408">
            <v>10.470825131790299</v>
          </cell>
          <cell r="I408">
            <v>500000000</v>
          </cell>
          <cell r="J408">
            <v>4521155</v>
          </cell>
          <cell r="K408">
            <v>443346457.69999999</v>
          </cell>
          <cell r="L408">
            <v>2901155</v>
          </cell>
          <cell r="M408">
            <v>284951444.10000002</v>
          </cell>
          <cell r="N408">
            <v>88.669291540000003</v>
          </cell>
          <cell r="O408">
            <v>10</v>
          </cell>
          <cell r="P408">
            <v>100</v>
          </cell>
          <cell r="S408">
            <v>60</v>
          </cell>
          <cell r="T408" t="str">
            <v>Ноты-63</v>
          </cell>
        </row>
        <row r="409">
          <cell r="A409" t="str">
            <v>KZ43L0510A00</v>
          </cell>
          <cell r="B409" t="str">
            <v>268/3</v>
          </cell>
          <cell r="C409">
            <v>36710</v>
          </cell>
          <cell r="D409">
            <v>36804</v>
          </cell>
          <cell r="E409">
            <v>92</v>
          </cell>
          <cell r="F409">
            <v>97.01</v>
          </cell>
          <cell r="G409">
            <v>97.01</v>
          </cell>
          <cell r="H409">
            <v>12.328625914854101</v>
          </cell>
          <cell r="I409">
            <v>250000000</v>
          </cell>
          <cell r="J409">
            <v>10983977</v>
          </cell>
          <cell r="K409">
            <v>1065014528.77</v>
          </cell>
          <cell r="L409">
            <v>4976504</v>
          </cell>
          <cell r="M409">
            <v>482770653.04000002</v>
          </cell>
          <cell r="N409">
            <v>426.00581150800002</v>
          </cell>
          <cell r="O409">
            <v>9</v>
          </cell>
          <cell r="P409">
            <v>100</v>
          </cell>
          <cell r="S409">
            <v>50</v>
          </cell>
          <cell r="T409" t="str">
            <v>ГКО-3</v>
          </cell>
        </row>
        <row r="410">
          <cell r="A410" t="str">
            <v>KZ4CL0507A15</v>
          </cell>
          <cell r="B410" t="str">
            <v>57/12</v>
          </cell>
          <cell r="C410">
            <v>36711</v>
          </cell>
          <cell r="D410">
            <v>37077</v>
          </cell>
          <cell r="E410">
            <v>366</v>
          </cell>
          <cell r="F410">
            <v>87.61</v>
          </cell>
          <cell r="G410">
            <v>87.61</v>
          </cell>
          <cell r="H410">
            <v>14.142221207624701</v>
          </cell>
          <cell r="I410">
            <v>250000000</v>
          </cell>
          <cell r="J410">
            <v>6553300</v>
          </cell>
          <cell r="K410">
            <v>570287473</v>
          </cell>
          <cell r="L410">
            <v>2312078</v>
          </cell>
          <cell r="M410">
            <v>202561153.58000001</v>
          </cell>
          <cell r="N410">
            <v>228.1149892</v>
          </cell>
          <cell r="O410">
            <v>11</v>
          </cell>
          <cell r="P410">
            <v>100</v>
          </cell>
          <cell r="S410">
            <v>50</v>
          </cell>
          <cell r="T410" t="str">
            <v>ГКО-12</v>
          </cell>
        </row>
        <row r="411">
          <cell r="A411" t="str">
            <v>KZ97K2408A07</v>
          </cell>
          <cell r="B411" t="str">
            <v>411/n</v>
          </cell>
          <cell r="C411">
            <v>36712</v>
          </cell>
          <cell r="D411">
            <v>36762</v>
          </cell>
          <cell r="E411">
            <v>49</v>
          </cell>
          <cell r="F411">
            <v>98.63</v>
          </cell>
          <cell r="G411">
            <v>98.62</v>
          </cell>
          <cell r="H411">
            <v>10.318506394750999</v>
          </cell>
          <cell r="I411">
            <v>500000000</v>
          </cell>
          <cell r="J411">
            <v>14130975</v>
          </cell>
          <cell r="K411">
            <v>1393154119</v>
          </cell>
          <cell r="L411">
            <v>11719975</v>
          </cell>
          <cell r="M411">
            <v>1155934117</v>
          </cell>
          <cell r="N411">
            <v>278.63082379999997</v>
          </cell>
          <cell r="O411">
            <v>13</v>
          </cell>
          <cell r="P411">
            <v>100</v>
          </cell>
          <cell r="S411">
            <v>60</v>
          </cell>
          <cell r="T411" t="str">
            <v>Ноты-49</v>
          </cell>
        </row>
        <row r="412">
          <cell r="A412" t="str">
            <v>KZ99K0809A04</v>
          </cell>
          <cell r="B412" t="str">
            <v>412/n</v>
          </cell>
          <cell r="C412">
            <v>36713</v>
          </cell>
          <cell r="D412">
            <v>36777</v>
          </cell>
          <cell r="E412">
            <v>64</v>
          </cell>
          <cell r="F412">
            <v>98.24</v>
          </cell>
          <cell r="G412">
            <v>98.24</v>
          </cell>
          <cell r="H412">
            <v>10.3510676800579</v>
          </cell>
          <cell r="I412">
            <v>500000000</v>
          </cell>
          <cell r="J412">
            <v>9047773</v>
          </cell>
          <cell r="K412">
            <v>888126003.48000002</v>
          </cell>
          <cell r="L412">
            <v>5670609</v>
          </cell>
          <cell r="M412">
            <v>557080628.15999997</v>
          </cell>
          <cell r="N412">
            <v>177.62520069600001</v>
          </cell>
          <cell r="O412">
            <v>13</v>
          </cell>
          <cell r="P412">
            <v>100</v>
          </cell>
          <cell r="S412">
            <v>60</v>
          </cell>
          <cell r="T412" t="str">
            <v>Ноты-63</v>
          </cell>
        </row>
        <row r="413">
          <cell r="A413" t="str">
            <v>KZ7041007A10</v>
          </cell>
          <cell r="B413" t="str">
            <v>1/12ARU</v>
          </cell>
          <cell r="C413">
            <v>36714</v>
          </cell>
          <cell r="D413">
            <v>37082</v>
          </cell>
          <cell r="E413">
            <v>368</v>
          </cell>
          <cell r="H413">
            <v>10.99</v>
          </cell>
          <cell r="I413">
            <v>650000000</v>
          </cell>
          <cell r="J413">
            <v>65850</v>
          </cell>
          <cell r="K413">
            <v>6585000</v>
          </cell>
          <cell r="L413">
            <v>45550</v>
          </cell>
          <cell r="M413">
            <v>4555000</v>
          </cell>
          <cell r="N413">
            <v>144.56607692307699</v>
          </cell>
          <cell r="O413">
            <v>10</v>
          </cell>
          <cell r="P413">
            <v>100</v>
          </cell>
          <cell r="Q413">
            <v>142.69999999999999</v>
          </cell>
          <cell r="R413">
            <v>146.69999999999999</v>
          </cell>
          <cell r="S413">
            <v>0</v>
          </cell>
          <cell r="T413" t="str">
            <v>ARU012.001</v>
          </cell>
        </row>
        <row r="414">
          <cell r="A414" t="str">
            <v>KZ46L1101A18</v>
          </cell>
          <cell r="B414" t="str">
            <v>152/6</v>
          </cell>
          <cell r="C414">
            <v>36717</v>
          </cell>
          <cell r="D414">
            <v>36902</v>
          </cell>
          <cell r="E414">
            <v>183</v>
          </cell>
          <cell r="F414">
            <v>93.87</v>
          </cell>
          <cell r="G414">
            <v>93.87</v>
          </cell>
          <cell r="H414">
            <v>13.060615745179501</v>
          </cell>
          <cell r="I414">
            <v>250000000</v>
          </cell>
          <cell r="J414">
            <v>11753000</v>
          </cell>
          <cell r="K414">
            <v>1102500910</v>
          </cell>
          <cell r="L414">
            <v>7364629</v>
          </cell>
          <cell r="M414">
            <v>691317724.23000002</v>
          </cell>
          <cell r="N414">
            <v>441.00036399999999</v>
          </cell>
          <cell r="O414">
            <v>10</v>
          </cell>
          <cell r="P414">
            <v>100</v>
          </cell>
          <cell r="S414">
            <v>50</v>
          </cell>
          <cell r="T414" t="str">
            <v>ГКО-6</v>
          </cell>
        </row>
        <row r="415">
          <cell r="A415" t="str">
            <v>KZ52L1107A21</v>
          </cell>
          <cell r="B415" t="str">
            <v>12/24</v>
          </cell>
          <cell r="C415">
            <v>36718</v>
          </cell>
          <cell r="D415">
            <v>37448</v>
          </cell>
          <cell r="E415">
            <v>730</v>
          </cell>
          <cell r="I415">
            <v>250000000</v>
          </cell>
          <cell r="P415">
            <v>1000</v>
          </cell>
          <cell r="S415">
            <v>50</v>
          </cell>
          <cell r="T415" t="str">
            <v>ГКО-24</v>
          </cell>
        </row>
        <row r="416">
          <cell r="A416" t="str">
            <v>KZ97K3108A08</v>
          </cell>
          <cell r="B416" t="str">
            <v>413/n</v>
          </cell>
          <cell r="C416">
            <v>36719</v>
          </cell>
          <cell r="D416">
            <v>36769</v>
          </cell>
          <cell r="E416">
            <v>49</v>
          </cell>
          <cell r="F416">
            <v>98.64</v>
          </cell>
          <cell r="G416">
            <v>98.64</v>
          </cell>
          <cell r="H416">
            <v>10.2421503881358</v>
          </cell>
          <cell r="I416">
            <v>500000000</v>
          </cell>
          <cell r="J416">
            <v>8049283</v>
          </cell>
          <cell r="K416">
            <v>793820441.27999997</v>
          </cell>
          <cell r="L416">
            <v>5373081</v>
          </cell>
          <cell r="M416">
            <v>530000709.83999997</v>
          </cell>
          <cell r="N416">
            <v>158.76408825600001</v>
          </cell>
          <cell r="O416">
            <v>9</v>
          </cell>
          <cell r="P416">
            <v>100</v>
          </cell>
          <cell r="S416">
            <v>60</v>
          </cell>
          <cell r="T416" t="str">
            <v>Ноты-49</v>
          </cell>
        </row>
        <row r="417">
          <cell r="A417" t="str">
            <v>KZ99K1509A05</v>
          </cell>
          <cell r="B417" t="str">
            <v>414/n</v>
          </cell>
          <cell r="C417">
            <v>36720</v>
          </cell>
          <cell r="D417">
            <v>36784</v>
          </cell>
          <cell r="E417">
            <v>63</v>
          </cell>
          <cell r="F417">
            <v>98.25</v>
          </cell>
          <cell r="G417">
            <v>98.25</v>
          </cell>
          <cell r="H417">
            <v>10.291207237772101</v>
          </cell>
          <cell r="I417">
            <v>500000000</v>
          </cell>
          <cell r="J417">
            <v>22569346</v>
          </cell>
          <cell r="K417">
            <v>2216789583.2199998</v>
          </cell>
          <cell r="L417">
            <v>10703703</v>
          </cell>
          <cell r="M417">
            <v>1051638819.75</v>
          </cell>
          <cell r="N417">
            <v>443.357916644</v>
          </cell>
          <cell r="O417">
            <v>11</v>
          </cell>
          <cell r="P417">
            <v>100</v>
          </cell>
          <cell r="S417">
            <v>60</v>
          </cell>
          <cell r="T417" t="str">
            <v>Ноты-63</v>
          </cell>
        </row>
        <row r="418">
          <cell r="A418" t="str">
            <v>KZ4CL1907A19</v>
          </cell>
          <cell r="B418" t="str">
            <v>58/12</v>
          </cell>
          <cell r="C418">
            <v>36724</v>
          </cell>
          <cell r="D418">
            <v>37091</v>
          </cell>
          <cell r="E418">
            <v>366</v>
          </cell>
          <cell r="F418">
            <v>87.75</v>
          </cell>
          <cell r="G418">
            <v>87.75</v>
          </cell>
          <cell r="H418">
            <v>13.960113960114001</v>
          </cell>
          <cell r="I418">
            <v>300000000</v>
          </cell>
          <cell r="J418">
            <v>3327986</v>
          </cell>
          <cell r="K418">
            <v>289545400.5</v>
          </cell>
          <cell r="L418">
            <v>1759886</v>
          </cell>
          <cell r="M418">
            <v>154429996.5</v>
          </cell>
          <cell r="N418">
            <v>96.515133500000005</v>
          </cell>
          <cell r="O418">
            <v>9</v>
          </cell>
          <cell r="P418">
            <v>100</v>
          </cell>
          <cell r="S418">
            <v>50</v>
          </cell>
          <cell r="T418" t="str">
            <v>ГКО-12</v>
          </cell>
        </row>
        <row r="419">
          <cell r="A419" t="str">
            <v>KZ52L1807A24</v>
          </cell>
          <cell r="B419" t="str">
            <v>13/24</v>
          </cell>
          <cell r="C419">
            <v>36725</v>
          </cell>
          <cell r="D419">
            <v>37455</v>
          </cell>
          <cell r="E419">
            <v>730</v>
          </cell>
          <cell r="H419">
            <v>16.3</v>
          </cell>
          <cell r="I419">
            <v>300000000</v>
          </cell>
          <cell r="J419">
            <v>424123</v>
          </cell>
          <cell r="K419">
            <v>424123000</v>
          </cell>
          <cell r="L419">
            <v>262123</v>
          </cell>
          <cell r="M419">
            <v>262123000</v>
          </cell>
          <cell r="N419">
            <v>141.374333333333</v>
          </cell>
          <cell r="O419">
            <v>10</v>
          </cell>
          <cell r="P419">
            <v>1000</v>
          </cell>
          <cell r="S419">
            <v>50</v>
          </cell>
          <cell r="T419" t="str">
            <v>ГКО-24</v>
          </cell>
        </row>
        <row r="420">
          <cell r="A420" t="str">
            <v>KZ97K0709A07</v>
          </cell>
          <cell r="B420" t="str">
            <v>415/n</v>
          </cell>
          <cell r="C420">
            <v>36726</v>
          </cell>
          <cell r="D420">
            <v>36776</v>
          </cell>
          <cell r="E420">
            <v>49</v>
          </cell>
          <cell r="F420">
            <v>98.66</v>
          </cell>
          <cell r="G420">
            <v>98.66</v>
          </cell>
          <cell r="H420">
            <v>10.0894848107498</v>
          </cell>
          <cell r="I420">
            <v>500000000</v>
          </cell>
          <cell r="J420">
            <v>12751094</v>
          </cell>
          <cell r="K420">
            <v>1257498438.1600001</v>
          </cell>
          <cell r="L420">
            <v>9830906</v>
          </cell>
          <cell r="M420">
            <v>969917185.96000004</v>
          </cell>
          <cell r="N420">
            <v>251.49968763199999</v>
          </cell>
          <cell r="O420">
            <v>12</v>
          </cell>
          <cell r="P420">
            <v>100</v>
          </cell>
          <cell r="S420">
            <v>60</v>
          </cell>
          <cell r="T420" t="str">
            <v>Ноты-49</v>
          </cell>
        </row>
        <row r="421">
          <cell r="A421" t="str">
            <v>KZ99K2209A06</v>
          </cell>
          <cell r="B421" t="str">
            <v>416/n</v>
          </cell>
          <cell r="C421">
            <v>36727</v>
          </cell>
          <cell r="D421">
            <v>36791</v>
          </cell>
          <cell r="E421">
            <v>63</v>
          </cell>
          <cell r="F421">
            <v>98.27</v>
          </cell>
          <cell r="G421">
            <v>98.27</v>
          </cell>
          <cell r="H421">
            <v>10.171522901755999</v>
          </cell>
          <cell r="I421">
            <v>500000000</v>
          </cell>
          <cell r="J421">
            <v>10466234</v>
          </cell>
          <cell r="K421">
            <v>1028004894.28</v>
          </cell>
          <cell r="L421">
            <v>6146474</v>
          </cell>
          <cell r="M421">
            <v>604013999.98000002</v>
          </cell>
          <cell r="N421">
            <v>205.60097885600001</v>
          </cell>
          <cell r="O421">
            <v>12</v>
          </cell>
          <cell r="P421">
            <v>100</v>
          </cell>
          <cell r="S421">
            <v>60</v>
          </cell>
          <cell r="T421" t="str">
            <v>Ноты-63</v>
          </cell>
        </row>
        <row r="422">
          <cell r="A422" t="str">
            <v>KZ43L2610A05</v>
          </cell>
          <cell r="B422" t="str">
            <v>269/3</v>
          </cell>
          <cell r="C422">
            <v>36731</v>
          </cell>
          <cell r="D422">
            <v>36825</v>
          </cell>
          <cell r="E422">
            <v>94</v>
          </cell>
          <cell r="F422">
            <v>97.09</v>
          </cell>
          <cell r="G422">
            <v>97.09</v>
          </cell>
          <cell r="H422">
            <v>11.9888763003399</v>
          </cell>
          <cell r="I422">
            <v>300000000</v>
          </cell>
          <cell r="J422">
            <v>25954302</v>
          </cell>
          <cell r="K422">
            <v>2518661559.1799998</v>
          </cell>
          <cell r="L422">
            <v>7161980</v>
          </cell>
          <cell r="M422">
            <v>695356638.20000005</v>
          </cell>
          <cell r="N422">
            <v>839.55385306000005</v>
          </cell>
          <cell r="O422">
            <v>13</v>
          </cell>
          <cell r="P422">
            <v>100</v>
          </cell>
          <cell r="S422">
            <v>50</v>
          </cell>
          <cell r="T422" t="str">
            <v>ГКО-3</v>
          </cell>
        </row>
        <row r="423">
          <cell r="A423" t="str">
            <v>KZ4CL2607A10</v>
          </cell>
          <cell r="B423" t="str">
            <v>59/12</v>
          </cell>
          <cell r="C423">
            <v>36732</v>
          </cell>
          <cell r="D423">
            <v>37098</v>
          </cell>
          <cell r="E423">
            <v>366</v>
          </cell>
          <cell r="F423">
            <v>87.82</v>
          </cell>
          <cell r="G423">
            <v>87.82</v>
          </cell>
          <cell r="H423">
            <v>13.869278068777099</v>
          </cell>
          <cell r="I423">
            <v>300000000</v>
          </cell>
          <cell r="J423">
            <v>8682995</v>
          </cell>
          <cell r="K423">
            <v>761487801.39999998</v>
          </cell>
          <cell r="L423">
            <v>2892000</v>
          </cell>
          <cell r="M423">
            <v>253975440</v>
          </cell>
          <cell r="N423">
            <v>253.82926713333299</v>
          </cell>
          <cell r="O423">
            <v>10</v>
          </cell>
          <cell r="P423">
            <v>100</v>
          </cell>
          <cell r="S423">
            <v>50</v>
          </cell>
          <cell r="T423" t="str">
            <v>ГКО-12</v>
          </cell>
        </row>
        <row r="424">
          <cell r="A424" t="str">
            <v>KZ95K3108A00</v>
          </cell>
          <cell r="B424" t="str">
            <v>417/n</v>
          </cell>
          <cell r="C424">
            <v>36733</v>
          </cell>
          <cell r="D424">
            <v>36769</v>
          </cell>
          <cell r="E424">
            <v>35</v>
          </cell>
          <cell r="F424">
            <v>99.09</v>
          </cell>
          <cell r="G424">
            <v>99.09</v>
          </cell>
          <cell r="H424">
            <v>9.5509133111312607</v>
          </cell>
          <cell r="I424">
            <v>500000000</v>
          </cell>
          <cell r="J424">
            <v>21596493</v>
          </cell>
          <cell r="K424">
            <v>2139507077.0899999</v>
          </cell>
          <cell r="L424">
            <v>15336347</v>
          </cell>
          <cell r="M424">
            <v>1519678624.23</v>
          </cell>
          <cell r="N424">
            <v>427.901415418</v>
          </cell>
          <cell r="O424">
            <v>13</v>
          </cell>
          <cell r="P424">
            <v>100</v>
          </cell>
          <cell r="S424">
            <v>60</v>
          </cell>
          <cell r="T424" t="str">
            <v>Ноты-35</v>
          </cell>
        </row>
        <row r="425">
          <cell r="A425" t="str">
            <v>KZ99K2909A09</v>
          </cell>
          <cell r="B425" t="str">
            <v>418/n</v>
          </cell>
          <cell r="C425">
            <v>36734</v>
          </cell>
          <cell r="D425">
            <v>36798</v>
          </cell>
          <cell r="E425">
            <v>63</v>
          </cell>
          <cell r="F425">
            <v>98.35</v>
          </cell>
          <cell r="G425">
            <v>98.35</v>
          </cell>
          <cell r="H425">
            <v>9.6932723267243208</v>
          </cell>
          <cell r="I425">
            <v>500000000</v>
          </cell>
          <cell r="J425">
            <v>30421887</v>
          </cell>
          <cell r="K425">
            <v>2990855410.29</v>
          </cell>
          <cell r="L425">
            <v>19759951</v>
          </cell>
          <cell r="M425">
            <v>1943391180.8499999</v>
          </cell>
          <cell r="N425">
            <v>598.17108205800002</v>
          </cell>
          <cell r="O425">
            <v>14</v>
          </cell>
          <cell r="P425">
            <v>100</v>
          </cell>
          <cell r="S425">
            <v>60</v>
          </cell>
          <cell r="T425" t="str">
            <v>Ноты-63</v>
          </cell>
        </row>
        <row r="426">
          <cell r="A426" t="str">
            <v>KZ46L2601A11</v>
          </cell>
          <cell r="B426" t="str">
            <v>153/6</v>
          </cell>
          <cell r="C426">
            <v>36735</v>
          </cell>
          <cell r="D426">
            <v>36917</v>
          </cell>
          <cell r="E426">
            <v>182</v>
          </cell>
          <cell r="F426">
            <v>94.03</v>
          </cell>
          <cell r="G426">
            <v>94.03</v>
          </cell>
          <cell r="H426">
            <v>12.6980750824205</v>
          </cell>
          <cell r="I426">
            <v>250000000</v>
          </cell>
          <cell r="J426">
            <v>12879666</v>
          </cell>
          <cell r="K426">
            <v>1209041291.73</v>
          </cell>
          <cell r="L426">
            <v>2658726</v>
          </cell>
          <cell r="M426">
            <v>250000005.78</v>
          </cell>
          <cell r="N426">
            <v>483.616516692</v>
          </cell>
          <cell r="O426">
            <v>8</v>
          </cell>
          <cell r="P426">
            <v>100</v>
          </cell>
          <cell r="S426">
            <v>50</v>
          </cell>
          <cell r="T426" t="str">
            <v>ГКО-6</v>
          </cell>
        </row>
        <row r="427">
          <cell r="A427" t="str">
            <v>KZ46L0102A19</v>
          </cell>
          <cell r="B427" t="str">
            <v>154/6</v>
          </cell>
          <cell r="C427">
            <v>36738</v>
          </cell>
          <cell r="D427">
            <v>36923</v>
          </cell>
          <cell r="E427">
            <v>184</v>
          </cell>
          <cell r="F427">
            <v>94.05</v>
          </cell>
          <cell r="G427">
            <v>94.05</v>
          </cell>
          <cell r="H427">
            <v>12.652844231791599</v>
          </cell>
          <cell r="I427">
            <v>250000000</v>
          </cell>
          <cell r="J427">
            <v>17337897</v>
          </cell>
          <cell r="K427">
            <v>1628355007.8499999</v>
          </cell>
          <cell r="L427">
            <v>2658162</v>
          </cell>
          <cell r="M427">
            <v>250000136.09999999</v>
          </cell>
          <cell r="N427">
            <v>651.34200313999997</v>
          </cell>
          <cell r="O427">
            <v>12</v>
          </cell>
          <cell r="P427">
            <v>100</v>
          </cell>
          <cell r="S427">
            <v>50</v>
          </cell>
          <cell r="T427" t="str">
            <v>ГКО-6</v>
          </cell>
        </row>
        <row r="428">
          <cell r="A428" t="str">
            <v>KZ52L0108A22</v>
          </cell>
          <cell r="B428" t="str">
            <v>14/24</v>
          </cell>
          <cell r="C428">
            <v>36739</v>
          </cell>
          <cell r="D428">
            <v>37469</v>
          </cell>
          <cell r="E428">
            <v>730</v>
          </cell>
          <cell r="H428">
            <v>16.3</v>
          </cell>
          <cell r="I428">
            <v>250000000</v>
          </cell>
          <cell r="J428">
            <v>80833</v>
          </cell>
          <cell r="K428">
            <v>80833000</v>
          </cell>
          <cell r="L428">
            <v>58833</v>
          </cell>
          <cell r="M428">
            <v>58833000</v>
          </cell>
          <cell r="N428">
            <v>32.333199999999998</v>
          </cell>
          <cell r="O428">
            <v>6</v>
          </cell>
          <cell r="P428">
            <v>1000</v>
          </cell>
          <cell r="S428">
            <v>50</v>
          </cell>
          <cell r="T428" t="str">
            <v>ГКО-24</v>
          </cell>
        </row>
        <row r="429">
          <cell r="A429" t="str">
            <v>KZ97K2109A09</v>
          </cell>
          <cell r="B429" t="str">
            <v>419/n</v>
          </cell>
          <cell r="C429">
            <v>36740</v>
          </cell>
          <cell r="D429">
            <v>36790</v>
          </cell>
          <cell r="E429">
            <v>49</v>
          </cell>
          <cell r="F429">
            <v>98.78</v>
          </cell>
          <cell r="G429">
            <v>98.78</v>
          </cell>
          <cell r="H429">
            <v>9.1747895756804407</v>
          </cell>
          <cell r="I429">
            <v>500000000</v>
          </cell>
          <cell r="J429">
            <v>24451822</v>
          </cell>
          <cell r="K429">
            <v>2413636962.8600001</v>
          </cell>
          <cell r="L429">
            <v>14089966</v>
          </cell>
          <cell r="M429">
            <v>1391806841.48</v>
          </cell>
          <cell r="N429">
            <v>482.72739257199999</v>
          </cell>
          <cell r="O429">
            <v>14</v>
          </cell>
          <cell r="P429">
            <v>100</v>
          </cell>
          <cell r="S429">
            <v>60</v>
          </cell>
          <cell r="T429" t="str">
            <v>Ноты-49</v>
          </cell>
        </row>
        <row r="430">
          <cell r="A430" t="str">
            <v>KZ99K0610A03</v>
          </cell>
          <cell r="B430" t="str">
            <v>420/n</v>
          </cell>
          <cell r="C430">
            <v>36741</v>
          </cell>
          <cell r="D430">
            <v>36805</v>
          </cell>
          <cell r="E430">
            <v>63</v>
          </cell>
          <cell r="F430">
            <v>98.45</v>
          </cell>
          <cell r="G430">
            <v>98.45</v>
          </cell>
          <cell r="H430">
            <v>9.0965521133118692</v>
          </cell>
          <cell r="I430">
            <v>500000000</v>
          </cell>
          <cell r="J430">
            <v>28673036</v>
          </cell>
          <cell r="K430">
            <v>2820795358.1799998</v>
          </cell>
          <cell r="L430">
            <v>15900721</v>
          </cell>
          <cell r="M430">
            <v>1565425982.45</v>
          </cell>
          <cell r="N430">
            <v>564.15907163600002</v>
          </cell>
          <cell r="O430">
            <v>15</v>
          </cell>
          <cell r="P430">
            <v>100</v>
          </cell>
          <cell r="S430">
            <v>60</v>
          </cell>
          <cell r="T430" t="str">
            <v>Ноты-63</v>
          </cell>
        </row>
        <row r="431">
          <cell r="A431" t="str">
            <v>KZ9AK1310A00</v>
          </cell>
          <cell r="B431" t="str">
            <v>421/n</v>
          </cell>
          <cell r="C431">
            <v>36742</v>
          </cell>
          <cell r="D431">
            <v>36812</v>
          </cell>
          <cell r="E431">
            <v>70</v>
          </cell>
          <cell r="F431">
            <v>98.3</v>
          </cell>
          <cell r="G431">
            <v>98.3</v>
          </cell>
          <cell r="H431">
            <v>8.9928789420142596</v>
          </cell>
          <cell r="I431">
            <v>500000000</v>
          </cell>
          <cell r="J431">
            <v>12792937</v>
          </cell>
          <cell r="K431">
            <v>1256363824.5999999</v>
          </cell>
          <cell r="L431">
            <v>5496487</v>
          </cell>
          <cell r="M431">
            <v>540304672.10000002</v>
          </cell>
          <cell r="N431">
            <v>251.27276491999999</v>
          </cell>
          <cell r="O431">
            <v>10</v>
          </cell>
          <cell r="P431">
            <v>100</v>
          </cell>
          <cell r="S431">
            <v>60</v>
          </cell>
          <cell r="T431" t="str">
            <v>Ноты-70</v>
          </cell>
        </row>
        <row r="432">
          <cell r="A432" t="str">
            <v>KZ4CL0908A10</v>
          </cell>
          <cell r="B432" t="str">
            <v>60/12</v>
          </cell>
          <cell r="C432">
            <v>36745</v>
          </cell>
          <cell r="D432">
            <v>37112</v>
          </cell>
          <cell r="E432">
            <v>366</v>
          </cell>
          <cell r="F432">
            <v>88.1</v>
          </cell>
          <cell r="G432">
            <v>88.1</v>
          </cell>
          <cell r="H432">
            <v>13.5073779795687</v>
          </cell>
          <cell r="I432">
            <v>250000000</v>
          </cell>
          <cell r="J432">
            <v>15894000</v>
          </cell>
          <cell r="K432">
            <v>1394090424</v>
          </cell>
          <cell r="L432">
            <v>7557000</v>
          </cell>
          <cell r="M432">
            <v>665771700</v>
          </cell>
          <cell r="N432">
            <v>557.63616960000002</v>
          </cell>
          <cell r="O432">
            <v>11</v>
          </cell>
          <cell r="P432">
            <v>100</v>
          </cell>
          <cell r="S432">
            <v>50</v>
          </cell>
          <cell r="T432" t="str">
            <v>ГКО-12</v>
          </cell>
        </row>
        <row r="433">
          <cell r="A433" t="str">
            <v>KZ52L0808A25</v>
          </cell>
          <cell r="B433" t="str">
            <v>15/24</v>
          </cell>
          <cell r="C433">
            <v>36746</v>
          </cell>
          <cell r="D433">
            <v>37476</v>
          </cell>
          <cell r="E433">
            <v>730</v>
          </cell>
          <cell r="H433">
            <v>16.3</v>
          </cell>
          <cell r="I433">
            <v>250000000</v>
          </cell>
          <cell r="J433">
            <v>647000</v>
          </cell>
          <cell r="K433">
            <v>647000000</v>
          </cell>
          <cell r="L433">
            <v>530000</v>
          </cell>
          <cell r="M433">
            <v>530000000</v>
          </cell>
          <cell r="N433">
            <v>258.8</v>
          </cell>
          <cell r="O433">
            <v>8</v>
          </cell>
          <cell r="P433">
            <v>1000</v>
          </cell>
          <cell r="S433">
            <v>50</v>
          </cell>
          <cell r="T433" t="str">
            <v>ГКО-24</v>
          </cell>
        </row>
        <row r="434">
          <cell r="A434" t="str">
            <v>KZ9AK1910A04</v>
          </cell>
          <cell r="B434" t="str">
            <v>422/n</v>
          </cell>
          <cell r="C434">
            <v>36747</v>
          </cell>
          <cell r="D434">
            <v>36818</v>
          </cell>
          <cell r="E434">
            <v>70</v>
          </cell>
          <cell r="F434">
            <v>98.46</v>
          </cell>
          <cell r="G434">
            <v>98.46</v>
          </cell>
          <cell r="H434">
            <v>8.1332520820638106</v>
          </cell>
          <cell r="I434">
            <v>500000000</v>
          </cell>
          <cell r="J434">
            <v>16483233</v>
          </cell>
          <cell r="K434">
            <v>1620808740.8299999</v>
          </cell>
          <cell r="L434">
            <v>12931055</v>
          </cell>
          <cell r="M434">
            <v>1273191675.3</v>
          </cell>
          <cell r="N434">
            <v>324.161748166</v>
          </cell>
          <cell r="O434">
            <v>11</v>
          </cell>
          <cell r="P434">
            <v>100</v>
          </cell>
          <cell r="S434">
            <v>60</v>
          </cell>
          <cell r="T434" t="str">
            <v>Ноты-70</v>
          </cell>
        </row>
        <row r="435">
          <cell r="A435" t="str">
            <v>KZ97K2909A01</v>
          </cell>
          <cell r="B435" t="str">
            <v>423/n</v>
          </cell>
          <cell r="C435">
            <v>36748</v>
          </cell>
          <cell r="D435">
            <v>36798</v>
          </cell>
          <cell r="E435">
            <v>49</v>
          </cell>
          <cell r="F435">
            <v>98.93</v>
          </cell>
          <cell r="G435">
            <v>98.92</v>
          </cell>
          <cell r="H435">
            <v>8.0345410174581797</v>
          </cell>
          <cell r="I435">
            <v>500000000</v>
          </cell>
          <cell r="J435">
            <v>27635173</v>
          </cell>
          <cell r="K435">
            <v>2732242430.8299999</v>
          </cell>
          <cell r="L435">
            <v>16074836</v>
          </cell>
          <cell r="M435">
            <v>1590267358.71</v>
          </cell>
          <cell r="N435">
            <v>546.44848616599995</v>
          </cell>
          <cell r="O435">
            <v>17</v>
          </cell>
          <cell r="P435">
            <v>100</v>
          </cell>
          <cell r="S435">
            <v>60</v>
          </cell>
          <cell r="T435" t="str">
            <v>Ноты-49</v>
          </cell>
        </row>
        <row r="436">
          <cell r="A436" t="str">
            <v>KZ99K1310A04</v>
          </cell>
          <cell r="B436" t="str">
            <v>424/n</v>
          </cell>
          <cell r="C436">
            <v>36749</v>
          </cell>
          <cell r="D436">
            <v>36812</v>
          </cell>
          <cell r="E436">
            <v>63</v>
          </cell>
          <cell r="F436">
            <v>98.62</v>
          </cell>
          <cell r="G436">
            <v>98.62</v>
          </cell>
          <cell r="H436">
            <v>8.0849050226458203</v>
          </cell>
          <cell r="I436">
            <v>500000000</v>
          </cell>
          <cell r="J436">
            <v>20489677</v>
          </cell>
          <cell r="K436">
            <v>2019401647.5699999</v>
          </cell>
          <cell r="L436">
            <v>11929726</v>
          </cell>
          <cell r="M436">
            <v>1176509578.1199999</v>
          </cell>
          <cell r="N436">
            <v>403.88032951399998</v>
          </cell>
          <cell r="O436">
            <v>11</v>
          </cell>
          <cell r="P436">
            <v>100</v>
          </cell>
          <cell r="S436">
            <v>60</v>
          </cell>
          <cell r="T436" t="str">
            <v>Ноты-63</v>
          </cell>
        </row>
        <row r="437">
          <cell r="A437" t="str">
            <v>KZ43L1611A06</v>
          </cell>
          <cell r="B437" t="str">
            <v>270/3</v>
          </cell>
          <cell r="C437">
            <v>36752</v>
          </cell>
          <cell r="D437">
            <v>36846</v>
          </cell>
          <cell r="E437">
            <v>94</v>
          </cell>
          <cell r="F437">
            <v>97.68</v>
          </cell>
          <cell r="G437">
            <v>97.68</v>
          </cell>
          <cell r="H437">
            <v>9.5004095004094697</v>
          </cell>
          <cell r="I437">
            <v>250000000</v>
          </cell>
          <cell r="J437">
            <v>23878484</v>
          </cell>
          <cell r="K437">
            <v>2324110456.0799999</v>
          </cell>
          <cell r="L437">
            <v>2559378</v>
          </cell>
          <cell r="M437">
            <v>250000043.03999999</v>
          </cell>
          <cell r="N437">
            <v>929.64418243199998</v>
          </cell>
          <cell r="O437">
            <v>13</v>
          </cell>
          <cell r="P437">
            <v>100</v>
          </cell>
          <cell r="S437">
            <v>50</v>
          </cell>
          <cell r="T437" t="str">
            <v>ГКО-3</v>
          </cell>
        </row>
        <row r="438">
          <cell r="A438" t="str">
            <v>KZ52L1508A26</v>
          </cell>
          <cell r="B438" t="str">
            <v>16/24</v>
          </cell>
          <cell r="C438">
            <v>36753</v>
          </cell>
          <cell r="D438">
            <v>37483</v>
          </cell>
          <cell r="E438">
            <v>730</v>
          </cell>
          <cell r="H438">
            <v>15.9</v>
          </cell>
          <cell r="I438">
            <v>250000000</v>
          </cell>
          <cell r="J438">
            <v>553000</v>
          </cell>
          <cell r="K438">
            <v>553000000</v>
          </cell>
          <cell r="L438">
            <v>201000</v>
          </cell>
          <cell r="M438">
            <v>201000000</v>
          </cell>
          <cell r="N438">
            <v>221.2</v>
          </cell>
          <cell r="O438">
            <v>7</v>
          </cell>
          <cell r="P438">
            <v>1000</v>
          </cell>
          <cell r="S438">
            <v>50</v>
          </cell>
          <cell r="T438" t="str">
            <v>ГКО-24</v>
          </cell>
        </row>
        <row r="439">
          <cell r="A439" t="str">
            <v>KZ9AK2610A05</v>
          </cell>
          <cell r="B439" t="str">
            <v>425/n</v>
          </cell>
          <cell r="C439">
            <v>36754</v>
          </cell>
          <cell r="D439">
            <v>36825</v>
          </cell>
          <cell r="E439">
            <v>70</v>
          </cell>
          <cell r="F439">
            <v>98.52</v>
          </cell>
          <cell r="G439">
            <v>98.52</v>
          </cell>
          <cell r="H439">
            <v>7.81161185546084</v>
          </cell>
          <cell r="I439">
            <v>500000000</v>
          </cell>
          <cell r="J439">
            <v>10562688</v>
          </cell>
          <cell r="K439">
            <v>1037997018.74</v>
          </cell>
          <cell r="L439">
            <v>3938623</v>
          </cell>
          <cell r="M439">
            <v>388033137.95999998</v>
          </cell>
          <cell r="N439">
            <v>207.59940374799999</v>
          </cell>
          <cell r="O439">
            <v>11</v>
          </cell>
          <cell r="P439">
            <v>100</v>
          </cell>
          <cell r="S439">
            <v>60</v>
          </cell>
          <cell r="T439" t="str">
            <v>Ноты-70</v>
          </cell>
        </row>
        <row r="440">
          <cell r="A440" t="str">
            <v>KZ9BK0311A00</v>
          </cell>
          <cell r="B440" t="str">
            <v>426/n</v>
          </cell>
          <cell r="C440">
            <v>36756</v>
          </cell>
          <cell r="D440">
            <v>36833</v>
          </cell>
          <cell r="E440">
            <v>77</v>
          </cell>
          <cell r="F440">
            <v>98.33</v>
          </cell>
          <cell r="G440">
            <v>98.33</v>
          </cell>
          <cell r="H440">
            <v>8.0286234664349294</v>
          </cell>
          <cell r="I440">
            <v>400000000</v>
          </cell>
          <cell r="J440">
            <v>8864260</v>
          </cell>
          <cell r="K440">
            <v>869493577.75</v>
          </cell>
          <cell r="L440">
            <v>4993000</v>
          </cell>
          <cell r="M440">
            <v>490961690</v>
          </cell>
          <cell r="N440">
            <v>217.3733944375</v>
          </cell>
          <cell r="O440">
            <v>12</v>
          </cell>
          <cell r="P440">
            <v>100</v>
          </cell>
          <cell r="S440">
            <v>60</v>
          </cell>
          <cell r="T440" t="str">
            <v>Ноты-77</v>
          </cell>
        </row>
        <row r="441">
          <cell r="A441" t="str">
            <v>KZ46L2202A14</v>
          </cell>
          <cell r="B441" t="str">
            <v>155/6</v>
          </cell>
          <cell r="C441">
            <v>36759</v>
          </cell>
          <cell r="D441">
            <v>36944</v>
          </cell>
          <cell r="E441">
            <v>184</v>
          </cell>
          <cell r="F441">
            <v>94.79</v>
          </cell>
          <cell r="G441">
            <v>94.79</v>
          </cell>
          <cell r="H441">
            <v>10.992720751134099</v>
          </cell>
          <cell r="I441">
            <v>250000000</v>
          </cell>
          <cell r="J441">
            <v>19148694</v>
          </cell>
          <cell r="K441">
            <v>1805271088.78</v>
          </cell>
          <cell r="L441">
            <v>8322205</v>
          </cell>
          <cell r="M441">
            <v>788861811.95000005</v>
          </cell>
          <cell r="N441">
            <v>722.10843551200003</v>
          </cell>
          <cell r="O441">
            <v>13</v>
          </cell>
          <cell r="P441">
            <v>100</v>
          </cell>
          <cell r="S441">
            <v>50</v>
          </cell>
          <cell r="T441" t="str">
            <v>ГКО-6</v>
          </cell>
        </row>
        <row r="442">
          <cell r="A442" t="str">
            <v>KZ53L2108A35</v>
          </cell>
          <cell r="B442" t="str">
            <v>1/36</v>
          </cell>
          <cell r="C442">
            <v>36760</v>
          </cell>
          <cell r="D442">
            <v>37854</v>
          </cell>
          <cell r="E442">
            <v>1094</v>
          </cell>
          <cell r="H442">
            <v>18</v>
          </cell>
          <cell r="I442">
            <v>250000000</v>
          </cell>
          <cell r="J442">
            <v>111700</v>
          </cell>
          <cell r="K442">
            <v>111700000</v>
          </cell>
          <cell r="L442">
            <v>67700</v>
          </cell>
          <cell r="M442">
            <v>67700000</v>
          </cell>
          <cell r="N442">
            <v>44.68</v>
          </cell>
          <cell r="O442">
            <v>7</v>
          </cell>
          <cell r="P442">
            <v>1000</v>
          </cell>
          <cell r="S442">
            <v>50</v>
          </cell>
          <cell r="T442" t="str">
            <v>ГКО-36</v>
          </cell>
        </row>
        <row r="443">
          <cell r="A443" t="str">
            <v>KZ97K1210A07</v>
          </cell>
          <cell r="B443" t="str">
            <v>427/n</v>
          </cell>
          <cell r="C443">
            <v>36761</v>
          </cell>
          <cell r="D443">
            <v>36811</v>
          </cell>
          <cell r="E443">
            <v>49</v>
          </cell>
          <cell r="F443">
            <v>98.97</v>
          </cell>
          <cell r="G443">
            <v>98.97</v>
          </cell>
          <cell r="H443">
            <v>7.7310584737077699</v>
          </cell>
          <cell r="I443">
            <v>500000000</v>
          </cell>
          <cell r="J443">
            <v>4105249</v>
          </cell>
          <cell r="K443">
            <v>404577299.99000001</v>
          </cell>
          <cell r="L443">
            <v>1082684</v>
          </cell>
          <cell r="M443">
            <v>107153235.48</v>
          </cell>
          <cell r="N443">
            <v>80.915459998000003</v>
          </cell>
          <cell r="O443">
            <v>10</v>
          </cell>
          <cell r="P443">
            <v>100</v>
          </cell>
          <cell r="S443">
            <v>60</v>
          </cell>
          <cell r="T443" t="str">
            <v>Ноты-49</v>
          </cell>
        </row>
        <row r="444">
          <cell r="A444" t="str">
            <v>KZ4CL2308A12</v>
          </cell>
          <cell r="B444" t="str">
            <v>13/12nso</v>
          </cell>
          <cell r="C444">
            <v>36762</v>
          </cell>
          <cell r="D444">
            <v>37126</v>
          </cell>
          <cell r="E444">
            <v>364</v>
          </cell>
          <cell r="H444">
            <v>5.08</v>
          </cell>
          <cell r="I444">
            <v>150000000</v>
          </cell>
          <cell r="J444">
            <v>90000</v>
          </cell>
          <cell r="K444">
            <v>90000000</v>
          </cell>
          <cell r="L444">
            <v>150000</v>
          </cell>
          <cell r="M444">
            <v>150000000</v>
          </cell>
          <cell r="N444">
            <v>60</v>
          </cell>
          <cell r="O444">
            <v>1</v>
          </cell>
          <cell r="P444">
            <v>1000</v>
          </cell>
          <cell r="T444" t="str">
            <v>НСО</v>
          </cell>
        </row>
        <row r="445">
          <cell r="A445" t="str">
            <v>KZ9AK0311A01</v>
          </cell>
          <cell r="B445" t="str">
            <v>428/n</v>
          </cell>
          <cell r="C445">
            <v>36762</v>
          </cell>
          <cell r="D445">
            <v>36833</v>
          </cell>
          <cell r="E445">
            <v>70</v>
          </cell>
          <cell r="F445">
            <v>98.52</v>
          </cell>
          <cell r="G445">
            <v>98.52</v>
          </cell>
          <cell r="H445">
            <v>7.81161185546084</v>
          </cell>
          <cell r="I445">
            <v>500000000</v>
          </cell>
          <cell r="J445">
            <v>7796349</v>
          </cell>
          <cell r="K445">
            <v>767243325.70000005</v>
          </cell>
          <cell r="L445">
            <v>4083046</v>
          </cell>
          <cell r="M445">
            <v>402261691.92000002</v>
          </cell>
          <cell r="N445">
            <v>153.44866514</v>
          </cell>
          <cell r="O445">
            <v>8</v>
          </cell>
          <cell r="P445">
            <v>100</v>
          </cell>
          <cell r="S445">
            <v>60</v>
          </cell>
          <cell r="T445" t="str">
            <v>Ноты-70</v>
          </cell>
        </row>
        <row r="446">
          <cell r="A446" t="str">
            <v>KZ4CL3008A13</v>
          </cell>
          <cell r="B446" t="str">
            <v>61/12</v>
          </cell>
          <cell r="C446">
            <v>36766</v>
          </cell>
          <cell r="D446">
            <v>37133</v>
          </cell>
          <cell r="E446">
            <v>366</v>
          </cell>
          <cell r="F446">
            <v>89.29</v>
          </cell>
          <cell r="G446">
            <v>89.29</v>
          </cell>
          <cell r="H446">
            <v>11.9946242580356</v>
          </cell>
          <cell r="I446">
            <v>250000000</v>
          </cell>
          <cell r="J446">
            <v>7829700</v>
          </cell>
          <cell r="K446">
            <v>689150468</v>
          </cell>
          <cell r="L446">
            <v>4063000</v>
          </cell>
          <cell r="M446">
            <v>362785270</v>
          </cell>
          <cell r="N446">
            <v>275.6601872</v>
          </cell>
          <cell r="O446">
            <v>14</v>
          </cell>
          <cell r="P446">
            <v>100</v>
          </cell>
          <cell r="S446">
            <v>50</v>
          </cell>
          <cell r="T446" t="str">
            <v>ГКО-12</v>
          </cell>
        </row>
        <row r="447">
          <cell r="A447" t="str">
            <v>KZ53L2808A38</v>
          </cell>
          <cell r="B447" t="str">
            <v>2/36</v>
          </cell>
          <cell r="C447">
            <v>36767</v>
          </cell>
          <cell r="D447">
            <v>37861</v>
          </cell>
          <cell r="E447">
            <v>1094</v>
          </cell>
          <cell r="H447">
            <v>18</v>
          </cell>
          <cell r="I447">
            <v>250000000</v>
          </cell>
          <cell r="J447">
            <v>57000</v>
          </cell>
          <cell r="K447">
            <v>57000000</v>
          </cell>
          <cell r="L447">
            <v>5000</v>
          </cell>
          <cell r="M447">
            <v>5000000</v>
          </cell>
          <cell r="N447">
            <v>22.8</v>
          </cell>
          <cell r="O447">
            <v>6</v>
          </cell>
          <cell r="P447">
            <v>1000</v>
          </cell>
          <cell r="S447">
            <v>50</v>
          </cell>
          <cell r="T447" t="str">
            <v>ГКО-36</v>
          </cell>
        </row>
        <row r="448">
          <cell r="A448" t="str">
            <v>KZ98K2710A09</v>
          </cell>
          <cell r="B448" t="str">
            <v>429/n</v>
          </cell>
          <cell r="C448">
            <v>36769</v>
          </cell>
          <cell r="D448">
            <v>36826</v>
          </cell>
          <cell r="E448">
            <v>56</v>
          </cell>
          <cell r="F448">
            <v>98.83</v>
          </cell>
          <cell r="G448">
            <v>98.83</v>
          </cell>
          <cell r="H448">
            <v>7.6950318729130904</v>
          </cell>
          <cell r="I448">
            <v>500000000</v>
          </cell>
          <cell r="J448">
            <v>34664451</v>
          </cell>
          <cell r="K448">
            <v>3424183770.9200001</v>
          </cell>
          <cell r="L448">
            <v>24990288</v>
          </cell>
          <cell r="M448">
            <v>2469786836.8200002</v>
          </cell>
          <cell r="N448">
            <v>684.83675418400003</v>
          </cell>
          <cell r="O448">
            <v>12</v>
          </cell>
          <cell r="P448">
            <v>100</v>
          </cell>
          <cell r="S448">
            <v>60</v>
          </cell>
          <cell r="T448" t="str">
            <v>Ноты-56</v>
          </cell>
        </row>
        <row r="449">
          <cell r="A449" t="str">
            <v>KZ9AK1011A02</v>
          </cell>
          <cell r="B449" t="str">
            <v>430/n</v>
          </cell>
          <cell r="C449">
            <v>36770</v>
          </cell>
          <cell r="D449">
            <v>36840</v>
          </cell>
          <cell r="E449">
            <v>70</v>
          </cell>
          <cell r="F449">
            <v>98.52</v>
          </cell>
          <cell r="G449">
            <v>98.52</v>
          </cell>
          <cell r="H449">
            <v>7.81161185546084</v>
          </cell>
          <cell r="I449">
            <v>500000000</v>
          </cell>
          <cell r="J449">
            <v>17114027</v>
          </cell>
          <cell r="K449">
            <v>1684193056.3800001</v>
          </cell>
          <cell r="L449">
            <v>14495400</v>
          </cell>
          <cell r="M449">
            <v>1428080808</v>
          </cell>
          <cell r="N449">
            <v>336.83861127599999</v>
          </cell>
          <cell r="O449">
            <v>13</v>
          </cell>
          <cell r="P449">
            <v>100</v>
          </cell>
          <cell r="S449">
            <v>60</v>
          </cell>
          <cell r="T449" t="str">
            <v>Ноты-70</v>
          </cell>
        </row>
        <row r="450">
          <cell r="A450" t="str">
            <v>KZ43L0712A06</v>
          </cell>
          <cell r="B450" t="str">
            <v>271/3</v>
          </cell>
          <cell r="C450">
            <v>36773</v>
          </cell>
          <cell r="D450">
            <v>36867</v>
          </cell>
          <cell r="E450">
            <v>94</v>
          </cell>
          <cell r="F450">
            <v>97.77</v>
          </cell>
          <cell r="G450">
            <v>97.77</v>
          </cell>
          <cell r="H450">
            <v>9.12345300194335</v>
          </cell>
          <cell r="I450">
            <v>250000000</v>
          </cell>
          <cell r="J450">
            <v>19914828</v>
          </cell>
          <cell r="K450">
            <v>1943043127.6400001</v>
          </cell>
          <cell r="L450">
            <v>1388511</v>
          </cell>
          <cell r="M450">
            <v>135754720.47</v>
          </cell>
          <cell r="N450">
            <v>777.21725105600001</v>
          </cell>
          <cell r="O450">
            <v>12</v>
          </cell>
          <cell r="P450">
            <v>100</v>
          </cell>
          <cell r="S450">
            <v>50</v>
          </cell>
          <cell r="T450" t="str">
            <v>ГКО-3</v>
          </cell>
        </row>
        <row r="451">
          <cell r="A451" t="str">
            <v>KZ53L0409A35</v>
          </cell>
          <cell r="B451" t="str">
            <v>3/36</v>
          </cell>
          <cell r="C451">
            <v>36774</v>
          </cell>
          <cell r="D451">
            <v>37868</v>
          </cell>
          <cell r="E451">
            <v>1094</v>
          </cell>
          <cell r="H451">
            <v>18</v>
          </cell>
          <cell r="I451">
            <v>650000000</v>
          </cell>
          <cell r="J451">
            <v>162000</v>
          </cell>
          <cell r="K451">
            <v>162000000</v>
          </cell>
          <cell r="L451">
            <v>160000</v>
          </cell>
          <cell r="M451">
            <v>160000000</v>
          </cell>
          <cell r="N451">
            <v>24.923076923076898</v>
          </cell>
          <cell r="O451">
            <v>4</v>
          </cell>
          <cell r="P451">
            <v>1000</v>
          </cell>
          <cell r="S451">
            <v>50</v>
          </cell>
          <cell r="T451" t="str">
            <v>ГКО-36</v>
          </cell>
        </row>
        <row r="452">
          <cell r="A452" t="str">
            <v>KZ98K0211A07</v>
          </cell>
          <cell r="B452" t="str">
            <v>431/n</v>
          </cell>
          <cell r="C452">
            <v>36775</v>
          </cell>
          <cell r="D452">
            <v>36832</v>
          </cell>
          <cell r="E452">
            <v>56</v>
          </cell>
          <cell r="F452">
            <v>98.83</v>
          </cell>
          <cell r="G452">
            <v>98.83</v>
          </cell>
          <cell r="H452">
            <v>7.6950318729130904</v>
          </cell>
          <cell r="I452">
            <v>500000000</v>
          </cell>
          <cell r="J452">
            <v>21716320</v>
          </cell>
          <cell r="K452">
            <v>2144442118.21</v>
          </cell>
          <cell r="L452">
            <v>8111315</v>
          </cell>
          <cell r="M452">
            <v>801641261.45000005</v>
          </cell>
          <cell r="N452">
            <v>428.88842364200002</v>
          </cell>
          <cell r="O452">
            <v>9</v>
          </cell>
          <cell r="P452">
            <v>100</v>
          </cell>
          <cell r="S452">
            <v>60</v>
          </cell>
          <cell r="T452" t="str">
            <v>Ноты-56</v>
          </cell>
        </row>
        <row r="453">
          <cell r="A453" t="str">
            <v>KZ9BK2411A05</v>
          </cell>
          <cell r="B453" t="str">
            <v>432/n</v>
          </cell>
          <cell r="C453">
            <v>36776</v>
          </cell>
          <cell r="D453">
            <v>36854</v>
          </cell>
          <cell r="E453">
            <v>77</v>
          </cell>
          <cell r="F453">
            <v>98.33</v>
          </cell>
          <cell r="G453">
            <v>98.33</v>
          </cell>
          <cell r="H453">
            <v>8.0286234664349294</v>
          </cell>
          <cell r="I453">
            <v>500000000</v>
          </cell>
          <cell r="J453">
            <v>27173814</v>
          </cell>
          <cell r="K453">
            <v>2670641219.4200001</v>
          </cell>
          <cell r="L453">
            <v>21186306</v>
          </cell>
          <cell r="M453">
            <v>2083249468.98</v>
          </cell>
          <cell r="N453">
            <v>534.12824388399997</v>
          </cell>
          <cell r="O453">
            <v>10</v>
          </cell>
          <cell r="P453">
            <v>100</v>
          </cell>
          <cell r="S453">
            <v>60</v>
          </cell>
          <cell r="T453" t="str">
            <v>Ноты-77</v>
          </cell>
        </row>
        <row r="454">
          <cell r="A454" t="str">
            <v>KZ8SK0610A00</v>
          </cell>
          <cell r="B454" t="str">
            <v>433/n</v>
          </cell>
          <cell r="C454">
            <v>36777</v>
          </cell>
          <cell r="D454">
            <v>36805</v>
          </cell>
          <cell r="E454">
            <v>28</v>
          </cell>
          <cell r="F454">
            <v>99.44</v>
          </cell>
          <cell r="G454">
            <v>99.44</v>
          </cell>
          <cell r="H454">
            <v>7.3209975864843404</v>
          </cell>
          <cell r="I454">
            <v>400000000</v>
          </cell>
          <cell r="J454">
            <v>10720907</v>
          </cell>
          <cell r="K454">
            <v>1066002574.86</v>
          </cell>
          <cell r="L454">
            <v>7745046</v>
          </cell>
          <cell r="M454">
            <v>770167374.24000001</v>
          </cell>
          <cell r="N454">
            <v>266.50064371500002</v>
          </cell>
          <cell r="O454">
            <v>4</v>
          </cell>
          <cell r="P454">
            <v>100</v>
          </cell>
          <cell r="S454">
            <v>60</v>
          </cell>
          <cell r="T454" t="str">
            <v>Ноты-28</v>
          </cell>
        </row>
        <row r="455">
          <cell r="A455" t="str">
            <v>KZ52L1209A28</v>
          </cell>
          <cell r="B455" t="str">
            <v>17/24</v>
          </cell>
          <cell r="C455">
            <v>36780</v>
          </cell>
          <cell r="D455">
            <v>37511</v>
          </cell>
          <cell r="E455">
            <v>730</v>
          </cell>
          <cell r="H455">
            <v>15.9</v>
          </cell>
          <cell r="I455">
            <v>250000000</v>
          </cell>
          <cell r="J455">
            <v>260000</v>
          </cell>
          <cell r="K455">
            <v>260000000</v>
          </cell>
          <cell r="L455">
            <v>250000</v>
          </cell>
          <cell r="M455">
            <v>250000000</v>
          </cell>
          <cell r="N455">
            <v>104</v>
          </cell>
          <cell r="O455">
            <v>6</v>
          </cell>
          <cell r="P455">
            <v>1000</v>
          </cell>
          <cell r="S455">
            <v>50</v>
          </cell>
          <cell r="T455" t="str">
            <v>ГКО-24</v>
          </cell>
        </row>
        <row r="456">
          <cell r="A456" t="str">
            <v>KZ53L1109A36</v>
          </cell>
          <cell r="B456" t="str">
            <v>4/36</v>
          </cell>
          <cell r="C456">
            <v>36781</v>
          </cell>
          <cell r="D456">
            <v>37875</v>
          </cell>
          <cell r="E456">
            <v>1094</v>
          </cell>
          <cell r="H456">
            <v>17.5</v>
          </cell>
          <cell r="I456">
            <v>250000000</v>
          </cell>
          <cell r="J456">
            <v>430000</v>
          </cell>
          <cell r="K456">
            <v>430000000</v>
          </cell>
          <cell r="L456">
            <v>201000</v>
          </cell>
          <cell r="M456">
            <v>201000000</v>
          </cell>
          <cell r="N456">
            <v>172</v>
          </cell>
          <cell r="O456">
            <v>11</v>
          </cell>
          <cell r="P456">
            <v>1000</v>
          </cell>
          <cell r="S456">
            <v>50</v>
          </cell>
          <cell r="T456" t="str">
            <v>ГКО-36</v>
          </cell>
        </row>
        <row r="457">
          <cell r="A457" t="str">
            <v>KZ99K1611A00</v>
          </cell>
          <cell r="B457" t="str">
            <v>434/n</v>
          </cell>
          <cell r="C457">
            <v>36782</v>
          </cell>
          <cell r="D457">
            <v>36846</v>
          </cell>
          <cell r="E457">
            <v>63</v>
          </cell>
          <cell r="F457">
            <v>98.66</v>
          </cell>
          <cell r="G457">
            <v>98.66</v>
          </cell>
          <cell r="H457">
            <v>7.8473770750276097</v>
          </cell>
          <cell r="I457">
            <v>500000000</v>
          </cell>
          <cell r="J457">
            <v>14149475</v>
          </cell>
          <cell r="K457">
            <v>1394588690.5</v>
          </cell>
          <cell r="L457">
            <v>10067910</v>
          </cell>
          <cell r="M457">
            <v>993300000.60000002</v>
          </cell>
          <cell r="N457">
            <v>278.91773810000001</v>
          </cell>
          <cell r="O457">
            <v>9</v>
          </cell>
          <cell r="P457">
            <v>100</v>
          </cell>
          <cell r="S457">
            <v>60</v>
          </cell>
          <cell r="T457" t="str">
            <v>Ноты-63</v>
          </cell>
        </row>
        <row r="458">
          <cell r="A458" t="str">
            <v>KZ9BK0112A01</v>
          </cell>
          <cell r="B458" t="str">
            <v>435/n</v>
          </cell>
          <cell r="C458">
            <v>36783</v>
          </cell>
          <cell r="D458">
            <v>36861</v>
          </cell>
          <cell r="E458">
            <v>77</v>
          </cell>
          <cell r="F458">
            <v>98.36</v>
          </cell>
          <cell r="G458">
            <v>98.36</v>
          </cell>
          <cell r="H458">
            <v>7.8819919405523304</v>
          </cell>
          <cell r="I458">
            <v>500000000</v>
          </cell>
          <cell r="J458">
            <v>17102169</v>
          </cell>
          <cell r="K458">
            <v>1680621610.74</v>
          </cell>
          <cell r="L458">
            <v>12820050</v>
          </cell>
          <cell r="M458">
            <v>1260980118</v>
          </cell>
          <cell r="N458">
            <v>336.12432214799998</v>
          </cell>
          <cell r="O458">
            <v>9</v>
          </cell>
          <cell r="P458">
            <v>100</v>
          </cell>
          <cell r="S458">
            <v>60</v>
          </cell>
          <cell r="T458" t="str">
            <v>Ноты-77</v>
          </cell>
        </row>
        <row r="459">
          <cell r="A459" t="str">
            <v>KZ46L2203A13</v>
          </cell>
          <cell r="B459" t="str">
            <v>156/6</v>
          </cell>
          <cell r="C459">
            <v>36787</v>
          </cell>
          <cell r="D459">
            <v>36972</v>
          </cell>
          <cell r="E459">
            <v>184</v>
          </cell>
          <cell r="F459">
            <v>95.92</v>
          </cell>
          <cell r="G459">
            <v>95.92</v>
          </cell>
          <cell r="H459">
            <v>8.5070892410341905</v>
          </cell>
          <cell r="I459">
            <v>250000000</v>
          </cell>
          <cell r="J459">
            <v>18662062</v>
          </cell>
          <cell r="K459">
            <v>1769731397.8199999</v>
          </cell>
          <cell r="L459">
            <v>7476000</v>
          </cell>
          <cell r="M459">
            <v>717097920</v>
          </cell>
          <cell r="N459">
            <v>707.89255912800002</v>
          </cell>
          <cell r="O459">
            <v>13</v>
          </cell>
          <cell r="P459">
            <v>100</v>
          </cell>
          <cell r="S459">
            <v>50</v>
          </cell>
          <cell r="T459" t="str">
            <v>ГКО-6</v>
          </cell>
        </row>
        <row r="460">
          <cell r="A460" t="str">
            <v>KZ53L1809A39</v>
          </cell>
          <cell r="B460" t="str">
            <v>5/36</v>
          </cell>
          <cell r="C460">
            <v>36788</v>
          </cell>
          <cell r="D460">
            <v>37882</v>
          </cell>
          <cell r="E460">
            <v>1094</v>
          </cell>
          <cell r="H460">
            <v>17.5</v>
          </cell>
          <cell r="I460">
            <v>250000000</v>
          </cell>
          <cell r="J460">
            <v>122700</v>
          </cell>
          <cell r="K460">
            <v>122700000</v>
          </cell>
          <cell r="L460">
            <v>79700</v>
          </cell>
          <cell r="M460">
            <v>79700000</v>
          </cell>
          <cell r="N460">
            <v>49.08</v>
          </cell>
          <cell r="O460">
            <v>8</v>
          </cell>
          <cell r="P460">
            <v>1000</v>
          </cell>
          <cell r="S460">
            <v>50</v>
          </cell>
          <cell r="T460" t="str">
            <v>ГКО-36</v>
          </cell>
        </row>
        <row r="461">
          <cell r="A461" t="str">
            <v>KZ98K1611A01</v>
          </cell>
          <cell r="B461" t="str">
            <v>436/n</v>
          </cell>
          <cell r="C461">
            <v>36789</v>
          </cell>
          <cell r="D461">
            <v>36846</v>
          </cell>
          <cell r="E461">
            <v>56</v>
          </cell>
          <cell r="F461">
            <v>98.83</v>
          </cell>
          <cell r="G461">
            <v>98.83</v>
          </cell>
          <cell r="H461">
            <v>7.6950318729130904</v>
          </cell>
          <cell r="I461">
            <v>500000000</v>
          </cell>
          <cell r="J461">
            <v>7293724</v>
          </cell>
          <cell r="K461">
            <v>720098931.51999998</v>
          </cell>
          <cell r="L461">
            <v>4982334</v>
          </cell>
          <cell r="M461">
            <v>492404069.22000003</v>
          </cell>
          <cell r="N461">
            <v>144.01978630400001</v>
          </cell>
          <cell r="O461">
            <v>10</v>
          </cell>
          <cell r="P461">
            <v>100</v>
          </cell>
          <cell r="S461">
            <v>60</v>
          </cell>
          <cell r="T461" t="str">
            <v>Ноты-56</v>
          </cell>
        </row>
        <row r="462">
          <cell r="A462" t="str">
            <v>KZ9BK0812A04</v>
          </cell>
          <cell r="B462" t="str">
            <v>437/n</v>
          </cell>
          <cell r="C462">
            <v>36790</v>
          </cell>
          <cell r="D462">
            <v>36868</v>
          </cell>
          <cell r="E462">
            <v>77</v>
          </cell>
          <cell r="F462">
            <v>98.36</v>
          </cell>
          <cell r="G462">
            <v>98.36</v>
          </cell>
          <cell r="H462">
            <v>7.8819919405523304</v>
          </cell>
          <cell r="I462">
            <v>500000000</v>
          </cell>
          <cell r="J462">
            <v>6806862</v>
          </cell>
          <cell r="K462">
            <v>668807225.10000002</v>
          </cell>
          <cell r="L462">
            <v>4786649</v>
          </cell>
          <cell r="M462">
            <v>470814795.63999999</v>
          </cell>
          <cell r="N462">
            <v>133.76144502</v>
          </cell>
          <cell r="O462">
            <v>10</v>
          </cell>
          <cell r="P462">
            <v>100</v>
          </cell>
          <cell r="S462">
            <v>60</v>
          </cell>
          <cell r="T462" t="str">
            <v>Ноты-77</v>
          </cell>
        </row>
        <row r="463">
          <cell r="A463" t="str">
            <v>KZ4CL2709A17</v>
          </cell>
          <cell r="B463" t="str">
            <v>62/12</v>
          </cell>
          <cell r="C463">
            <v>36794</v>
          </cell>
          <cell r="D463">
            <v>37161</v>
          </cell>
          <cell r="E463">
            <v>366</v>
          </cell>
          <cell r="F463">
            <v>90.09</v>
          </cell>
          <cell r="G463">
            <v>90.09</v>
          </cell>
          <cell r="H463">
            <v>11.000111000111</v>
          </cell>
          <cell r="I463">
            <v>500000000</v>
          </cell>
          <cell r="J463">
            <v>33072978</v>
          </cell>
          <cell r="K463">
            <v>2962763728.02</v>
          </cell>
          <cell r="L463">
            <v>5550006</v>
          </cell>
          <cell r="M463">
            <v>500000040.54000002</v>
          </cell>
          <cell r="N463">
            <v>592.55274560400005</v>
          </cell>
          <cell r="O463">
            <v>12</v>
          </cell>
          <cell r="P463">
            <v>100</v>
          </cell>
          <cell r="S463">
            <v>50</v>
          </cell>
          <cell r="T463" t="str">
            <v>ГКО-12</v>
          </cell>
        </row>
        <row r="464">
          <cell r="A464" t="str">
            <v>KZ53L2509A30</v>
          </cell>
          <cell r="B464" t="str">
            <v>6/36</v>
          </cell>
          <cell r="C464">
            <v>36795</v>
          </cell>
          <cell r="D464">
            <v>37889</v>
          </cell>
          <cell r="E464">
            <v>1094</v>
          </cell>
          <cell r="H464">
            <v>17.5</v>
          </cell>
          <cell r="I464">
            <v>500000000</v>
          </cell>
          <cell r="J464">
            <v>833000</v>
          </cell>
          <cell r="K464">
            <v>833000000</v>
          </cell>
          <cell r="L464">
            <v>810000</v>
          </cell>
          <cell r="M464">
            <v>810000000</v>
          </cell>
          <cell r="N464">
            <v>166.6</v>
          </cell>
          <cell r="O464">
            <v>10</v>
          </cell>
          <cell r="P464">
            <v>1000</v>
          </cell>
          <cell r="S464">
            <v>50</v>
          </cell>
          <cell r="T464" t="str">
            <v>ГКО-36</v>
          </cell>
        </row>
        <row r="465">
          <cell r="A465" t="str">
            <v>KZ99K3011A02</v>
          </cell>
          <cell r="B465" t="str">
            <v>438/n</v>
          </cell>
          <cell r="C465">
            <v>36796</v>
          </cell>
          <cell r="D465">
            <v>36860</v>
          </cell>
          <cell r="E465">
            <v>63</v>
          </cell>
          <cell r="F465">
            <v>98.66</v>
          </cell>
          <cell r="G465">
            <v>98.66</v>
          </cell>
          <cell r="H465">
            <v>7.8473770750276097</v>
          </cell>
          <cell r="I465">
            <v>500000000</v>
          </cell>
          <cell r="J465">
            <v>11615231</v>
          </cell>
          <cell r="K465">
            <v>1145254999.0599999</v>
          </cell>
          <cell r="L465">
            <v>9045074</v>
          </cell>
          <cell r="M465">
            <v>892387000.84000003</v>
          </cell>
          <cell r="N465">
            <v>229.05099981199999</v>
          </cell>
          <cell r="O465">
            <v>8</v>
          </cell>
          <cell r="P465">
            <v>100</v>
          </cell>
          <cell r="S465">
            <v>60</v>
          </cell>
          <cell r="T465" t="str">
            <v>Ноты-63</v>
          </cell>
        </row>
        <row r="466">
          <cell r="A466" t="str">
            <v>KZ36L2903A26</v>
          </cell>
          <cell r="B466" t="str">
            <v>1/18i</v>
          </cell>
          <cell r="C466">
            <v>36797</v>
          </cell>
          <cell r="D466">
            <v>37344</v>
          </cell>
          <cell r="E466">
            <v>546</v>
          </cell>
          <cell r="H466">
            <v>9</v>
          </cell>
          <cell r="I466">
            <v>500000000</v>
          </cell>
          <cell r="J466">
            <v>369400</v>
          </cell>
          <cell r="K466">
            <v>369400000</v>
          </cell>
          <cell r="L466">
            <v>71000</v>
          </cell>
          <cell r="M466">
            <v>71000000</v>
          </cell>
          <cell r="N466">
            <v>73.88</v>
          </cell>
          <cell r="O466">
            <v>6</v>
          </cell>
          <cell r="P466">
            <v>1000</v>
          </cell>
          <cell r="S466">
            <v>50</v>
          </cell>
          <cell r="T466" t="str">
            <v>ГИКО-18</v>
          </cell>
        </row>
        <row r="467">
          <cell r="A467" t="str">
            <v>KZ9BK1512A05</v>
          </cell>
          <cell r="B467" t="str">
            <v>439/n</v>
          </cell>
          <cell r="C467">
            <v>36798</v>
          </cell>
          <cell r="D467">
            <v>36875</v>
          </cell>
          <cell r="E467">
            <v>77</v>
          </cell>
          <cell r="F467">
            <v>98.36</v>
          </cell>
          <cell r="G467">
            <v>98.36</v>
          </cell>
          <cell r="H467">
            <v>7.8819919405523304</v>
          </cell>
          <cell r="I467">
            <v>500000000</v>
          </cell>
          <cell r="J467">
            <v>28583152</v>
          </cell>
          <cell r="K467">
            <v>2810117382.4400001</v>
          </cell>
          <cell r="L467">
            <v>20349463</v>
          </cell>
          <cell r="M467">
            <v>2001573180.6800001</v>
          </cell>
          <cell r="N467">
            <v>562.02347648800003</v>
          </cell>
          <cell r="O467">
            <v>15</v>
          </cell>
          <cell r="P467">
            <v>100</v>
          </cell>
          <cell r="S467">
            <v>60</v>
          </cell>
          <cell r="T467" t="str">
            <v>Ноты-77</v>
          </cell>
        </row>
        <row r="468">
          <cell r="A468" t="str">
            <v>KZ53L0210A34</v>
          </cell>
          <cell r="B468" t="str">
            <v>7/36</v>
          </cell>
          <cell r="C468">
            <v>36801</v>
          </cell>
          <cell r="D468">
            <v>37896</v>
          </cell>
          <cell r="E468">
            <v>1095</v>
          </cell>
          <cell r="H468">
            <v>17.3</v>
          </cell>
          <cell r="I468">
            <v>250000000</v>
          </cell>
          <cell r="J468">
            <v>1190000</v>
          </cell>
          <cell r="K468">
            <v>1190000000</v>
          </cell>
          <cell r="L468">
            <v>581000</v>
          </cell>
          <cell r="M468">
            <v>581000000</v>
          </cell>
          <cell r="N468">
            <v>476</v>
          </cell>
          <cell r="O468">
            <v>12</v>
          </cell>
          <cell r="P468">
            <v>1000</v>
          </cell>
          <cell r="S468">
            <v>50</v>
          </cell>
          <cell r="T468" t="str">
            <v>ГКО-36</v>
          </cell>
        </row>
        <row r="469">
          <cell r="A469" t="str">
            <v>KZ52L0310A26</v>
          </cell>
          <cell r="B469" t="str">
            <v>18/24</v>
          </cell>
          <cell r="C469">
            <v>36802</v>
          </cell>
          <cell r="D469">
            <v>37532</v>
          </cell>
          <cell r="E469">
            <v>730</v>
          </cell>
          <cell r="H469">
            <v>15.9</v>
          </cell>
          <cell r="I469">
            <v>350000000</v>
          </cell>
          <cell r="J469">
            <v>1057000</v>
          </cell>
          <cell r="K469">
            <v>1057000000</v>
          </cell>
          <cell r="L469">
            <v>970000</v>
          </cell>
          <cell r="M469">
            <v>970000000</v>
          </cell>
          <cell r="N469">
            <v>302</v>
          </cell>
          <cell r="O469">
            <v>10</v>
          </cell>
          <cell r="P469">
            <v>1000</v>
          </cell>
          <cell r="S469">
            <v>50</v>
          </cell>
          <cell r="T469" t="str">
            <v>ГКО-24</v>
          </cell>
        </row>
        <row r="470">
          <cell r="A470" t="str">
            <v>KZ9BK2012A08</v>
          </cell>
          <cell r="B470" t="str">
            <v>440/n</v>
          </cell>
          <cell r="C470">
            <v>36802</v>
          </cell>
          <cell r="D470">
            <v>36880</v>
          </cell>
          <cell r="E470">
            <v>77</v>
          </cell>
          <cell r="F470">
            <v>98.38</v>
          </cell>
          <cell r="G470">
            <v>98.37</v>
          </cell>
          <cell r="H470">
            <v>7.7842872719880498</v>
          </cell>
          <cell r="I470">
            <v>700000000</v>
          </cell>
          <cell r="J470">
            <v>18383826</v>
          </cell>
          <cell r="K470">
            <v>1808083301.3800001</v>
          </cell>
          <cell r="L470">
            <v>12853811</v>
          </cell>
          <cell r="M470">
            <v>1264551826.1300001</v>
          </cell>
          <cell r="N470">
            <v>258.297614482857</v>
          </cell>
          <cell r="O470">
            <v>10</v>
          </cell>
          <cell r="P470">
            <v>100</v>
          </cell>
          <cell r="S470">
            <v>60</v>
          </cell>
          <cell r="T470" t="str">
            <v>Ноты-77</v>
          </cell>
        </row>
        <row r="471">
          <cell r="A471" t="str">
            <v>KZ99K0712A00</v>
          </cell>
          <cell r="B471" t="str">
            <v>441/n</v>
          </cell>
          <cell r="C471">
            <v>36803</v>
          </cell>
          <cell r="D471">
            <v>36867</v>
          </cell>
          <cell r="E471">
            <v>63</v>
          </cell>
          <cell r="F471">
            <v>98.68</v>
          </cell>
          <cell r="G471">
            <v>98.66</v>
          </cell>
          <cell r="H471">
            <v>7.7286853127955304</v>
          </cell>
          <cell r="I471">
            <v>700000000</v>
          </cell>
          <cell r="J471">
            <v>37257436</v>
          </cell>
          <cell r="K471">
            <v>3676304312.6799998</v>
          </cell>
          <cell r="L471">
            <v>35535890</v>
          </cell>
          <cell r="M471">
            <v>3506665523.4499998</v>
          </cell>
          <cell r="N471">
            <v>525.18633038285702</v>
          </cell>
          <cell r="O471">
            <v>11</v>
          </cell>
          <cell r="P471">
            <v>100</v>
          </cell>
          <cell r="S471">
            <v>60</v>
          </cell>
          <cell r="T471" t="str">
            <v>Ноты-63</v>
          </cell>
        </row>
        <row r="472">
          <cell r="A472" t="str">
            <v>KZ96K1711A02</v>
          </cell>
          <cell r="B472" t="str">
            <v>442/n</v>
          </cell>
          <cell r="C472">
            <v>36804</v>
          </cell>
          <cell r="D472">
            <v>36847</v>
          </cell>
          <cell r="E472">
            <v>42</v>
          </cell>
          <cell r="F472">
            <v>99.14</v>
          </cell>
          <cell r="G472">
            <v>99.14</v>
          </cell>
          <cell r="H472">
            <v>7.5179880303947204</v>
          </cell>
          <cell r="I472">
            <v>700000000</v>
          </cell>
          <cell r="J472">
            <v>8993772</v>
          </cell>
          <cell r="K472">
            <v>891470184.62</v>
          </cell>
          <cell r="L472">
            <v>7952772</v>
          </cell>
          <cell r="M472">
            <v>788447816.08000004</v>
          </cell>
          <cell r="N472">
            <v>127.352883517143</v>
          </cell>
          <cell r="O472">
            <v>9</v>
          </cell>
          <cell r="P472">
            <v>100</v>
          </cell>
          <cell r="S472">
            <v>60</v>
          </cell>
          <cell r="T472" t="str">
            <v>Ноты-42</v>
          </cell>
        </row>
        <row r="473">
          <cell r="A473" t="str">
            <v>KZ4CL0510A10</v>
          </cell>
          <cell r="B473" t="str">
            <v>63/12</v>
          </cell>
          <cell r="C473">
            <v>36804</v>
          </cell>
          <cell r="D473">
            <v>37169</v>
          </cell>
          <cell r="E473">
            <v>365</v>
          </cell>
          <cell r="F473">
            <v>90.48</v>
          </cell>
          <cell r="G473">
            <v>90.48</v>
          </cell>
          <cell r="H473">
            <v>10.521662245800201</v>
          </cell>
          <cell r="I473">
            <v>500000000</v>
          </cell>
          <cell r="J473">
            <v>33158784</v>
          </cell>
          <cell r="K473">
            <v>2993306436.3200002</v>
          </cell>
          <cell r="L473">
            <v>11052168</v>
          </cell>
          <cell r="M473">
            <v>1000000160.64</v>
          </cell>
          <cell r="N473">
            <v>598.66128726399995</v>
          </cell>
          <cell r="O473">
            <v>12</v>
          </cell>
          <cell r="P473">
            <v>100</v>
          </cell>
          <cell r="S473">
            <v>50</v>
          </cell>
          <cell r="T473" t="str">
            <v>ГКО-12</v>
          </cell>
        </row>
        <row r="474">
          <cell r="A474" t="str">
            <v>KZ43L0501A19</v>
          </cell>
          <cell r="B474" t="str">
            <v>272/3</v>
          </cell>
          <cell r="C474">
            <v>36805</v>
          </cell>
          <cell r="D474">
            <v>36896</v>
          </cell>
          <cell r="E474">
            <v>91</v>
          </cell>
          <cell r="F474">
            <v>98.04</v>
          </cell>
          <cell r="G474">
            <v>98.04</v>
          </cell>
          <cell r="H474">
            <v>7.9967360261117699</v>
          </cell>
          <cell r="I474">
            <v>300000000</v>
          </cell>
          <cell r="J474">
            <v>19210125</v>
          </cell>
          <cell r="K474">
            <v>1878190680</v>
          </cell>
          <cell r="L474">
            <v>2329988</v>
          </cell>
          <cell r="M474">
            <v>228432023.52000001</v>
          </cell>
          <cell r="N474">
            <v>626.06356000000005</v>
          </cell>
          <cell r="O474">
            <v>13</v>
          </cell>
          <cell r="P474">
            <v>100</v>
          </cell>
          <cell r="S474">
            <v>50</v>
          </cell>
          <cell r="T474" t="str">
            <v>ГКО-3</v>
          </cell>
        </row>
        <row r="475">
          <cell r="A475" t="str">
            <v>KZ52L1010A27</v>
          </cell>
          <cell r="B475" t="str">
            <v>19/24</v>
          </cell>
          <cell r="C475">
            <v>36808</v>
          </cell>
          <cell r="D475">
            <v>37539</v>
          </cell>
          <cell r="E475">
            <v>731</v>
          </cell>
          <cell r="H475">
            <v>15.9</v>
          </cell>
          <cell r="I475">
            <v>300000000</v>
          </cell>
          <cell r="J475">
            <v>508000</v>
          </cell>
          <cell r="K475">
            <v>508000000</v>
          </cell>
          <cell r="L475">
            <v>500000</v>
          </cell>
          <cell r="M475">
            <v>500000000</v>
          </cell>
          <cell r="N475">
            <v>169.333333333333</v>
          </cell>
          <cell r="O475">
            <v>5</v>
          </cell>
          <cell r="P475">
            <v>1000</v>
          </cell>
          <cell r="S475">
            <v>50</v>
          </cell>
          <cell r="T475" t="str">
            <v>ГКО-24</v>
          </cell>
        </row>
        <row r="476">
          <cell r="A476" t="str">
            <v>KZ99K1212A03</v>
          </cell>
          <cell r="B476" t="str">
            <v>443/n</v>
          </cell>
          <cell r="C476">
            <v>36808</v>
          </cell>
          <cell r="D476">
            <v>36872</v>
          </cell>
          <cell r="E476">
            <v>63</v>
          </cell>
          <cell r="F476">
            <v>98.68</v>
          </cell>
          <cell r="G476">
            <v>98.68</v>
          </cell>
          <cell r="H476">
            <v>7.7286853127955304</v>
          </cell>
          <cell r="I476">
            <v>700000000</v>
          </cell>
          <cell r="J476">
            <v>10957485</v>
          </cell>
          <cell r="K476">
            <v>1081144219.8</v>
          </cell>
          <cell r="L476">
            <v>7777485</v>
          </cell>
          <cell r="M476">
            <v>767482219.79999995</v>
          </cell>
          <cell r="N476">
            <v>154.449174257143</v>
          </cell>
          <cell r="O476">
            <v>7</v>
          </cell>
          <cell r="P476">
            <v>100</v>
          </cell>
          <cell r="S476">
            <v>60</v>
          </cell>
          <cell r="T476" t="str">
            <v>Ноты-63</v>
          </cell>
        </row>
        <row r="477">
          <cell r="A477" t="str">
            <v>KZ9AK2012A09</v>
          </cell>
          <cell r="B477" t="str">
            <v>444/n</v>
          </cell>
          <cell r="C477">
            <v>36809</v>
          </cell>
          <cell r="D477">
            <v>36880</v>
          </cell>
          <cell r="E477">
            <v>70</v>
          </cell>
          <cell r="F477">
            <v>98.52</v>
          </cell>
          <cell r="G477">
            <v>98.52</v>
          </cell>
          <cell r="H477">
            <v>7.81161185546084</v>
          </cell>
          <cell r="I477">
            <v>700000000</v>
          </cell>
          <cell r="J477">
            <v>12855110</v>
          </cell>
          <cell r="K477">
            <v>1266348585.45</v>
          </cell>
          <cell r="L477">
            <v>10434955</v>
          </cell>
          <cell r="M477">
            <v>1028056841.6</v>
          </cell>
          <cell r="N477">
            <v>180.906940778571</v>
          </cell>
          <cell r="O477">
            <v>11</v>
          </cell>
          <cell r="P477">
            <v>100</v>
          </cell>
          <cell r="S477">
            <v>60</v>
          </cell>
          <cell r="T477" t="str">
            <v>Ноты-70</v>
          </cell>
        </row>
        <row r="478">
          <cell r="A478" t="str">
            <v>KZ4CL1110A12</v>
          </cell>
          <cell r="B478" t="str">
            <v>64/12</v>
          </cell>
          <cell r="C478">
            <v>36809</v>
          </cell>
          <cell r="D478">
            <v>37175</v>
          </cell>
          <cell r="E478">
            <v>366</v>
          </cell>
          <cell r="F478">
            <v>90.5</v>
          </cell>
          <cell r="G478">
            <v>90.49</v>
          </cell>
          <cell r="H478">
            <v>10.526155578892901</v>
          </cell>
          <cell r="I478">
            <v>450000000</v>
          </cell>
          <cell r="J478">
            <v>20460487</v>
          </cell>
          <cell r="K478">
            <v>1844555943.5</v>
          </cell>
          <cell r="L478">
            <v>4972386</v>
          </cell>
          <cell r="M478">
            <v>449999995.88999999</v>
          </cell>
          <cell r="N478">
            <v>409.90132077777798</v>
          </cell>
          <cell r="O478">
            <v>14</v>
          </cell>
          <cell r="P478">
            <v>100</v>
          </cell>
          <cell r="S478">
            <v>50</v>
          </cell>
          <cell r="T478" t="str">
            <v>ГКО-12</v>
          </cell>
        </row>
        <row r="479">
          <cell r="A479" t="str">
            <v>KZ9CK0401A18</v>
          </cell>
          <cell r="B479" t="str">
            <v>445/n</v>
          </cell>
          <cell r="C479">
            <v>36810</v>
          </cell>
          <cell r="D479">
            <v>36895</v>
          </cell>
          <cell r="E479">
            <v>84</v>
          </cell>
          <cell r="F479">
            <v>98.21</v>
          </cell>
          <cell r="G479">
            <v>98.21</v>
          </cell>
          <cell r="H479">
            <v>7.8980416115127703</v>
          </cell>
          <cell r="I479">
            <v>700000000</v>
          </cell>
          <cell r="J479">
            <v>23753830</v>
          </cell>
          <cell r="K479">
            <v>2332437565.5999999</v>
          </cell>
          <cell r="L479">
            <v>15341606</v>
          </cell>
          <cell r="M479">
            <v>1506699125.26</v>
          </cell>
          <cell r="N479">
            <v>333.20536651428603</v>
          </cell>
          <cell r="O479">
            <v>10</v>
          </cell>
          <cell r="P479">
            <v>100</v>
          </cell>
          <cell r="S479">
            <v>50</v>
          </cell>
          <cell r="T479" t="str">
            <v>Ноты-84</v>
          </cell>
        </row>
        <row r="480">
          <cell r="A480" t="str">
            <v>KZ46L1304A13</v>
          </cell>
          <cell r="B480" t="str">
            <v>157/6</v>
          </cell>
          <cell r="C480">
            <v>36811</v>
          </cell>
          <cell r="D480">
            <v>36994</v>
          </cell>
          <cell r="E480">
            <v>183</v>
          </cell>
          <cell r="F480">
            <v>96.02</v>
          </cell>
          <cell r="G480">
            <v>96.02</v>
          </cell>
          <cell r="H480">
            <v>8.2899395959175308</v>
          </cell>
          <cell r="I480">
            <v>350000000</v>
          </cell>
          <cell r="J480">
            <v>13646837</v>
          </cell>
          <cell r="K480">
            <v>1304499310.52</v>
          </cell>
          <cell r="L480">
            <v>4143743</v>
          </cell>
          <cell r="M480">
            <v>397882202.86000001</v>
          </cell>
          <cell r="N480">
            <v>372.71408872000001</v>
          </cell>
          <cell r="O480">
            <v>11</v>
          </cell>
          <cell r="P480">
            <v>100</v>
          </cell>
          <cell r="S480">
            <v>50</v>
          </cell>
          <cell r="T480" t="str">
            <v>ГКО-6</v>
          </cell>
        </row>
        <row r="481">
          <cell r="A481" t="str">
            <v>KZ95K1711A03</v>
          </cell>
          <cell r="B481" t="str">
            <v>446/n</v>
          </cell>
          <cell r="C481">
            <v>36812</v>
          </cell>
          <cell r="D481">
            <v>36847</v>
          </cell>
          <cell r="E481">
            <v>35</v>
          </cell>
          <cell r="F481">
            <v>99.33</v>
          </cell>
          <cell r="G481">
            <v>99.33</v>
          </cell>
          <cell r="H481">
            <v>7.0150005033726197</v>
          </cell>
          <cell r="I481">
            <v>700000000</v>
          </cell>
          <cell r="J481">
            <v>35061343</v>
          </cell>
          <cell r="K481">
            <v>3482180410.75</v>
          </cell>
          <cell r="L481">
            <v>26286313</v>
          </cell>
          <cell r="M481">
            <v>2611019470.29</v>
          </cell>
          <cell r="N481">
            <v>497.45434439285702</v>
          </cell>
          <cell r="O481">
            <v>13</v>
          </cell>
          <cell r="P481">
            <v>100</v>
          </cell>
          <cell r="S481">
            <v>60</v>
          </cell>
          <cell r="T481" t="str">
            <v>Ноты-35</v>
          </cell>
        </row>
        <row r="482">
          <cell r="A482" t="str">
            <v>KZ9AK2812A01</v>
          </cell>
          <cell r="B482" t="str">
            <v>447/n</v>
          </cell>
          <cell r="C482">
            <v>36815</v>
          </cell>
          <cell r="D482">
            <v>36888</v>
          </cell>
          <cell r="E482">
            <v>70</v>
          </cell>
          <cell r="F482">
            <v>98.52</v>
          </cell>
          <cell r="G482">
            <v>98.52</v>
          </cell>
          <cell r="H482">
            <v>7.81161185546084</v>
          </cell>
          <cell r="I482">
            <v>700000000</v>
          </cell>
          <cell r="J482">
            <v>8159644</v>
          </cell>
          <cell r="K482">
            <v>803821871.53999996</v>
          </cell>
          <cell r="L482">
            <v>5598877</v>
          </cell>
          <cell r="M482">
            <v>551601362.03999996</v>
          </cell>
          <cell r="N482">
            <v>114.831695934286</v>
          </cell>
          <cell r="O482">
            <v>8</v>
          </cell>
          <cell r="P482">
            <v>100</v>
          </cell>
          <cell r="S482">
            <v>60</v>
          </cell>
          <cell r="T482" t="str">
            <v>Ноты-70</v>
          </cell>
        </row>
        <row r="483">
          <cell r="A483" t="str">
            <v>KZ53L1610A38</v>
          </cell>
          <cell r="B483" t="str">
            <v>8/36</v>
          </cell>
          <cell r="C483">
            <v>36815</v>
          </cell>
          <cell r="D483">
            <v>37910</v>
          </cell>
          <cell r="E483">
            <v>1095</v>
          </cell>
          <cell r="H483">
            <v>17.3</v>
          </cell>
          <cell r="I483">
            <v>600000000</v>
          </cell>
          <cell r="J483">
            <v>941800</v>
          </cell>
          <cell r="K483">
            <v>941800000</v>
          </cell>
          <cell r="L483">
            <v>773800</v>
          </cell>
          <cell r="M483">
            <v>773800000</v>
          </cell>
          <cell r="N483">
            <v>156.96666666666701</v>
          </cell>
          <cell r="O483">
            <v>4</v>
          </cell>
          <cell r="P483">
            <v>1000</v>
          </cell>
          <cell r="S483">
            <v>50</v>
          </cell>
          <cell r="T483" t="str">
            <v>ГКО-36</v>
          </cell>
        </row>
        <row r="484">
          <cell r="A484" t="str">
            <v>KZ52L1710A20</v>
          </cell>
          <cell r="B484" t="str">
            <v>20/24</v>
          </cell>
          <cell r="C484">
            <v>36816</v>
          </cell>
          <cell r="D484">
            <v>37546</v>
          </cell>
          <cell r="E484">
            <v>730</v>
          </cell>
          <cell r="H484">
            <v>15.75</v>
          </cell>
          <cell r="I484">
            <v>600000000</v>
          </cell>
          <cell r="J484">
            <v>1460800</v>
          </cell>
          <cell r="K484">
            <v>1460800000</v>
          </cell>
          <cell r="L484">
            <v>599999</v>
          </cell>
          <cell r="M484">
            <v>599999000</v>
          </cell>
          <cell r="N484">
            <v>243.46666666666701</v>
          </cell>
          <cell r="O484">
            <v>13</v>
          </cell>
          <cell r="P484">
            <v>1000</v>
          </cell>
          <cell r="S484">
            <v>50</v>
          </cell>
          <cell r="T484" t="str">
            <v>ГКО-24</v>
          </cell>
        </row>
        <row r="485">
          <cell r="A485" t="str">
            <v>KZ9CK1101A19</v>
          </cell>
          <cell r="B485" t="str">
            <v>448/n</v>
          </cell>
          <cell r="C485">
            <v>36817</v>
          </cell>
          <cell r="D485">
            <v>36902</v>
          </cell>
          <cell r="E485">
            <v>84</v>
          </cell>
          <cell r="F485">
            <v>98.21</v>
          </cell>
          <cell r="G485">
            <v>98.21</v>
          </cell>
          <cell r="H485">
            <v>7.8980416115127703</v>
          </cell>
          <cell r="I485">
            <v>700000000</v>
          </cell>
          <cell r="J485">
            <v>4550807</v>
          </cell>
          <cell r="K485">
            <v>446814281.25999999</v>
          </cell>
          <cell r="L485">
            <v>1742807</v>
          </cell>
          <cell r="M485">
            <v>171161075.47</v>
          </cell>
          <cell r="N485">
            <v>63.830611608571402</v>
          </cell>
          <cell r="O485">
            <v>6</v>
          </cell>
          <cell r="P485">
            <v>100</v>
          </cell>
          <cell r="S485">
            <v>50</v>
          </cell>
          <cell r="T485" t="str">
            <v>Ноты-84</v>
          </cell>
        </row>
        <row r="486">
          <cell r="A486" t="str">
            <v>KZ4CL1810A15</v>
          </cell>
          <cell r="B486" t="str">
            <v>65/12</v>
          </cell>
          <cell r="C486">
            <v>36818</v>
          </cell>
          <cell r="D486">
            <v>37182</v>
          </cell>
          <cell r="E486">
            <v>364</v>
          </cell>
          <cell r="F486">
            <v>90.66</v>
          </cell>
          <cell r="G486">
            <v>90.66</v>
          </cell>
          <cell r="H486">
            <v>10.3022281050077</v>
          </cell>
          <cell r="I486">
            <v>600000000</v>
          </cell>
          <cell r="J486">
            <v>24319323</v>
          </cell>
          <cell r="K486">
            <v>2199869310.73</v>
          </cell>
          <cell r="L486">
            <v>6618135</v>
          </cell>
          <cell r="M486">
            <v>600000119.10000002</v>
          </cell>
          <cell r="N486">
            <v>366.64488512166702</v>
          </cell>
          <cell r="O486">
            <v>13</v>
          </cell>
          <cell r="P486">
            <v>100</v>
          </cell>
          <cell r="S486">
            <v>50</v>
          </cell>
          <cell r="T486" t="str">
            <v>ГКО-12</v>
          </cell>
        </row>
        <row r="487">
          <cell r="A487" t="str">
            <v>KZ43L1901A13</v>
          </cell>
          <cell r="B487" t="str">
            <v>273/3</v>
          </cell>
          <cell r="C487">
            <v>36819</v>
          </cell>
          <cell r="D487">
            <v>36910</v>
          </cell>
          <cell r="E487">
            <v>91</v>
          </cell>
          <cell r="F487">
            <v>98.19</v>
          </cell>
          <cell r="G487">
            <v>98.19</v>
          </cell>
          <cell r="H487">
            <v>7.3734596191058204</v>
          </cell>
          <cell r="I487">
            <v>400000000</v>
          </cell>
          <cell r="J487">
            <v>20298643</v>
          </cell>
          <cell r="K487">
            <v>1988828078.72</v>
          </cell>
          <cell r="L487">
            <v>2105967</v>
          </cell>
          <cell r="M487">
            <v>206784899.72999999</v>
          </cell>
          <cell r="N487">
            <v>497.20701967999997</v>
          </cell>
          <cell r="O487">
            <v>8</v>
          </cell>
          <cell r="P487">
            <v>100</v>
          </cell>
          <cell r="S487">
            <v>50</v>
          </cell>
          <cell r="T487" t="str">
            <v>ГКО-3</v>
          </cell>
        </row>
        <row r="488">
          <cell r="A488" t="str">
            <v>KZ95K2411A04</v>
          </cell>
          <cell r="B488" t="str">
            <v>449/n</v>
          </cell>
          <cell r="C488">
            <v>36819</v>
          </cell>
          <cell r="D488">
            <v>36854</v>
          </cell>
          <cell r="E488">
            <v>35</v>
          </cell>
          <cell r="F488">
            <v>99.34</v>
          </cell>
          <cell r="G488">
            <v>99.34</v>
          </cell>
          <cell r="H488">
            <v>6.9096033823232998</v>
          </cell>
          <cell r="I488">
            <v>700000000</v>
          </cell>
          <cell r="J488">
            <v>30427568</v>
          </cell>
          <cell r="K488">
            <v>3022394097.3000002</v>
          </cell>
          <cell r="L488">
            <v>20100580</v>
          </cell>
          <cell r="M488">
            <v>1996791617.2</v>
          </cell>
          <cell r="N488">
            <v>431.77058532857097</v>
          </cell>
          <cell r="O488">
            <v>12</v>
          </cell>
          <cell r="P488">
            <v>100</v>
          </cell>
          <cell r="S488">
            <v>60</v>
          </cell>
          <cell r="T488" t="str">
            <v>Ноты-35</v>
          </cell>
        </row>
        <row r="489">
          <cell r="A489" t="str">
            <v>KZ9CK1601A14</v>
          </cell>
          <cell r="B489" t="str">
            <v>450/n</v>
          </cell>
          <cell r="C489">
            <v>36822</v>
          </cell>
          <cell r="D489">
            <v>36907</v>
          </cell>
          <cell r="E489">
            <v>84</v>
          </cell>
          <cell r="F489">
            <v>98.21</v>
          </cell>
          <cell r="G489">
            <v>98.2</v>
          </cell>
          <cell r="H489">
            <v>7.8980416115127703</v>
          </cell>
          <cell r="I489">
            <v>700000000</v>
          </cell>
          <cell r="J489">
            <v>8143853</v>
          </cell>
          <cell r="K489">
            <v>799647873.60000002</v>
          </cell>
          <cell r="L489">
            <v>5606202</v>
          </cell>
          <cell r="M489">
            <v>550564821.90999997</v>
          </cell>
          <cell r="N489">
            <v>114.235410514286</v>
          </cell>
          <cell r="O489">
            <v>7</v>
          </cell>
          <cell r="P489">
            <v>100</v>
          </cell>
          <cell r="S489">
            <v>50</v>
          </cell>
          <cell r="T489" t="str">
            <v>Ноты-84</v>
          </cell>
        </row>
        <row r="490">
          <cell r="A490" t="str">
            <v>KZ53L2310A39</v>
          </cell>
          <cell r="B490" t="str">
            <v>9/36</v>
          </cell>
          <cell r="C490">
            <v>36822</v>
          </cell>
          <cell r="D490">
            <v>37917</v>
          </cell>
          <cell r="E490">
            <v>1095</v>
          </cell>
          <cell r="H490">
            <v>17.3</v>
          </cell>
          <cell r="I490">
            <v>500000000</v>
          </cell>
          <cell r="J490">
            <v>801900</v>
          </cell>
          <cell r="K490">
            <v>801900000</v>
          </cell>
          <cell r="L490">
            <v>683900</v>
          </cell>
          <cell r="M490">
            <v>683900000</v>
          </cell>
          <cell r="N490">
            <v>160.38</v>
          </cell>
          <cell r="O490">
            <v>10</v>
          </cell>
          <cell r="P490">
            <v>1000</v>
          </cell>
          <cell r="S490">
            <v>50</v>
          </cell>
          <cell r="T490" t="str">
            <v>ГКО-36</v>
          </cell>
        </row>
        <row r="491">
          <cell r="A491" t="str">
            <v>KZ52L2410A21</v>
          </cell>
          <cell r="B491" t="str">
            <v>21/24</v>
          </cell>
          <cell r="C491">
            <v>36823</v>
          </cell>
          <cell r="D491">
            <v>37553</v>
          </cell>
          <cell r="E491">
            <v>730</v>
          </cell>
          <cell r="H491">
            <v>15.65</v>
          </cell>
          <cell r="I491">
            <v>400000000</v>
          </cell>
          <cell r="J491">
            <v>1526239</v>
          </cell>
          <cell r="K491">
            <v>1526239000</v>
          </cell>
          <cell r="L491">
            <v>399999</v>
          </cell>
          <cell r="M491">
            <v>399999000</v>
          </cell>
          <cell r="N491">
            <v>381.55975000000001</v>
          </cell>
          <cell r="O491">
            <v>12</v>
          </cell>
          <cell r="P491">
            <v>1000</v>
          </cell>
          <cell r="S491">
            <v>50</v>
          </cell>
          <cell r="T491" t="str">
            <v>ГКО-24</v>
          </cell>
        </row>
        <row r="492">
          <cell r="A492" t="str">
            <v>KZ9AK0501A19</v>
          </cell>
          <cell r="B492" t="str">
            <v>451/n</v>
          </cell>
          <cell r="C492">
            <v>36825</v>
          </cell>
          <cell r="D492">
            <v>36896</v>
          </cell>
          <cell r="E492">
            <v>70</v>
          </cell>
          <cell r="F492">
            <v>98.52</v>
          </cell>
          <cell r="G492">
            <v>98.52</v>
          </cell>
          <cell r="H492">
            <v>7.81161185546084</v>
          </cell>
          <cell r="I492">
            <v>700000000</v>
          </cell>
          <cell r="J492">
            <v>8698725</v>
          </cell>
          <cell r="K492">
            <v>856911046.66999996</v>
          </cell>
          <cell r="L492">
            <v>7288570</v>
          </cell>
          <cell r="M492">
            <v>718069916.39999998</v>
          </cell>
          <cell r="N492">
            <v>122.41586381</v>
          </cell>
          <cell r="O492">
            <v>6</v>
          </cell>
          <cell r="P492">
            <v>100</v>
          </cell>
          <cell r="S492">
            <v>60</v>
          </cell>
          <cell r="T492" t="str">
            <v>Ноты-70</v>
          </cell>
        </row>
        <row r="493">
          <cell r="A493" t="str">
            <v>KZ4CL2610A15</v>
          </cell>
          <cell r="B493" t="str">
            <v>66/12</v>
          </cell>
          <cell r="C493">
            <v>36825</v>
          </cell>
          <cell r="D493">
            <v>37190</v>
          </cell>
          <cell r="E493">
            <v>365</v>
          </cell>
          <cell r="F493">
            <v>90.69</v>
          </cell>
          <cell r="G493">
            <v>90.69</v>
          </cell>
          <cell r="H493">
            <v>10.265740434447</v>
          </cell>
          <cell r="I493">
            <v>400000000</v>
          </cell>
          <cell r="J493">
            <v>18443136</v>
          </cell>
          <cell r="K493">
            <v>1665415138.3800001</v>
          </cell>
          <cell r="L493">
            <v>4410629</v>
          </cell>
          <cell r="M493">
            <v>399999944.00999999</v>
          </cell>
          <cell r="N493">
            <v>416.35378459499998</v>
          </cell>
          <cell r="O493">
            <v>13</v>
          </cell>
          <cell r="P493">
            <v>100</v>
          </cell>
          <cell r="S493">
            <v>50</v>
          </cell>
          <cell r="T493" t="str">
            <v>ГКО-12</v>
          </cell>
        </row>
        <row r="494">
          <cell r="A494" t="str">
            <v>KZ46L2704A17</v>
          </cell>
          <cell r="B494" t="str">
            <v>158/6</v>
          </cell>
          <cell r="C494">
            <v>36826</v>
          </cell>
          <cell r="D494">
            <v>37008</v>
          </cell>
          <cell r="E494">
            <v>182</v>
          </cell>
          <cell r="F494">
            <v>96.02</v>
          </cell>
          <cell r="G494">
            <v>96.02</v>
          </cell>
          <cell r="H494">
            <v>8.2899395959175308</v>
          </cell>
          <cell r="I494">
            <v>200000000</v>
          </cell>
          <cell r="J494">
            <v>12384208</v>
          </cell>
          <cell r="K494">
            <v>1186532754.3599999</v>
          </cell>
          <cell r="L494">
            <v>2082899</v>
          </cell>
          <cell r="M494">
            <v>199999961.97999999</v>
          </cell>
          <cell r="N494">
            <v>593.26637717999995</v>
          </cell>
          <cell r="O494">
            <v>11</v>
          </cell>
          <cell r="P494">
            <v>100</v>
          </cell>
          <cell r="S494">
            <v>50</v>
          </cell>
          <cell r="T494" t="str">
            <v>ГКО-6</v>
          </cell>
        </row>
        <row r="495">
          <cell r="A495" t="str">
            <v>KZ99K2912A04</v>
          </cell>
          <cell r="B495" t="str">
            <v>452/n</v>
          </cell>
          <cell r="C495">
            <v>36826</v>
          </cell>
          <cell r="D495">
            <v>36889</v>
          </cell>
          <cell r="E495">
            <v>63</v>
          </cell>
          <cell r="F495">
            <v>98.68</v>
          </cell>
          <cell r="G495">
            <v>98.68</v>
          </cell>
          <cell r="H495">
            <v>7.7286853127955304</v>
          </cell>
          <cell r="I495">
            <v>700000000</v>
          </cell>
          <cell r="J495">
            <v>23660810</v>
          </cell>
          <cell r="K495">
            <v>2334574608.96</v>
          </cell>
          <cell r="L495">
            <v>17099925</v>
          </cell>
          <cell r="M495">
            <v>1687420599</v>
          </cell>
          <cell r="N495">
            <v>333.51065842285698</v>
          </cell>
          <cell r="O495">
            <v>11</v>
          </cell>
          <cell r="P495">
            <v>100</v>
          </cell>
          <cell r="S495">
            <v>60</v>
          </cell>
          <cell r="T495" t="str">
            <v>Ноты-63</v>
          </cell>
        </row>
        <row r="496">
          <cell r="A496" t="str">
            <v>KZ36L3004A22</v>
          </cell>
          <cell r="B496" t="str">
            <v>2/18i</v>
          </cell>
          <cell r="C496">
            <v>36830</v>
          </cell>
          <cell r="D496">
            <v>37376</v>
          </cell>
          <cell r="E496">
            <v>546</v>
          </cell>
          <cell r="H496">
            <v>8.8000000000000007</v>
          </cell>
          <cell r="I496">
            <v>500000000</v>
          </cell>
          <cell r="J496">
            <v>2231300</v>
          </cell>
          <cell r="K496">
            <v>2231300000</v>
          </cell>
          <cell r="L496">
            <v>620800</v>
          </cell>
          <cell r="M496">
            <v>620800000</v>
          </cell>
          <cell r="N496">
            <v>446.26</v>
          </cell>
          <cell r="O496">
            <v>10</v>
          </cell>
          <cell r="P496">
            <v>1000</v>
          </cell>
          <cell r="S496">
            <v>50</v>
          </cell>
          <cell r="T496" t="str">
            <v>ГИКО-18</v>
          </cell>
        </row>
        <row r="497">
          <cell r="A497" t="str">
            <v>KZ9BK1801A13</v>
          </cell>
          <cell r="B497" t="str">
            <v>453/n</v>
          </cell>
          <cell r="C497">
            <v>36830</v>
          </cell>
          <cell r="D497">
            <v>36909</v>
          </cell>
          <cell r="E497">
            <v>77</v>
          </cell>
          <cell r="F497">
            <v>98.38</v>
          </cell>
          <cell r="G497">
            <v>98.38</v>
          </cell>
          <cell r="H497">
            <v>7.7842872719880498</v>
          </cell>
          <cell r="I497">
            <v>700000000</v>
          </cell>
          <cell r="J497">
            <v>50031093</v>
          </cell>
          <cell r="K497">
            <v>4921578353.3199997</v>
          </cell>
          <cell r="L497">
            <v>44710869</v>
          </cell>
          <cell r="M497">
            <v>4398655292.2200003</v>
          </cell>
          <cell r="N497">
            <v>703.082621902857</v>
          </cell>
          <cell r="O497">
            <v>10</v>
          </cell>
          <cell r="P497">
            <v>100</v>
          </cell>
          <cell r="S497">
            <v>60</v>
          </cell>
          <cell r="T497" t="str">
            <v>Ноты-77</v>
          </cell>
        </row>
        <row r="498">
          <cell r="A498" t="str">
            <v>KZ9AK1101A11</v>
          </cell>
          <cell r="B498" t="str">
            <v>454/n</v>
          </cell>
          <cell r="C498">
            <v>36831</v>
          </cell>
          <cell r="D498">
            <v>36902</v>
          </cell>
          <cell r="E498">
            <v>70</v>
          </cell>
          <cell r="F498">
            <v>98.53</v>
          </cell>
          <cell r="G498">
            <v>98.53</v>
          </cell>
          <cell r="H498">
            <v>7.75804323556277</v>
          </cell>
          <cell r="I498">
            <v>700000000</v>
          </cell>
          <cell r="J498">
            <v>28493354</v>
          </cell>
          <cell r="K498">
            <v>2807238365.3699999</v>
          </cell>
          <cell r="L498">
            <v>25975199</v>
          </cell>
          <cell r="M498">
            <v>2559336357.4699998</v>
          </cell>
          <cell r="N498">
            <v>401.03405219571403</v>
          </cell>
          <cell r="O498">
            <v>9</v>
          </cell>
          <cell r="P498">
            <v>100</v>
          </cell>
          <cell r="S498">
            <v>60</v>
          </cell>
          <cell r="T498" t="str">
            <v>Ноты-70</v>
          </cell>
        </row>
        <row r="499">
          <cell r="A499" t="str">
            <v>KZ53L3110A39</v>
          </cell>
          <cell r="B499" t="str">
            <v>10/36</v>
          </cell>
          <cell r="C499">
            <v>36832</v>
          </cell>
          <cell r="D499">
            <v>37925</v>
          </cell>
          <cell r="E499">
            <v>1092</v>
          </cell>
          <cell r="H499">
            <v>17.3</v>
          </cell>
          <cell r="I499">
            <v>600000000</v>
          </cell>
          <cell r="J499">
            <v>865700</v>
          </cell>
          <cell r="K499">
            <v>865700000</v>
          </cell>
          <cell r="L499">
            <v>729700</v>
          </cell>
          <cell r="M499">
            <v>729700000</v>
          </cell>
          <cell r="N499">
            <v>144.28333333333299</v>
          </cell>
          <cell r="O499">
            <v>9</v>
          </cell>
          <cell r="P499">
            <v>1000</v>
          </cell>
          <cell r="S499">
            <v>50</v>
          </cell>
          <cell r="T499" t="str">
            <v>ГКО-36</v>
          </cell>
        </row>
        <row r="500">
          <cell r="A500" t="str">
            <v>KZ9CK2601A12</v>
          </cell>
          <cell r="B500" t="str">
            <v>455/n</v>
          </cell>
          <cell r="C500">
            <v>36833</v>
          </cell>
          <cell r="D500">
            <v>36917</v>
          </cell>
          <cell r="E500">
            <v>84</v>
          </cell>
          <cell r="F500">
            <v>98.22</v>
          </cell>
          <cell r="G500">
            <v>98.22</v>
          </cell>
          <cell r="H500">
            <v>7.8531188488427404</v>
          </cell>
          <cell r="I500">
            <v>700000000</v>
          </cell>
          <cell r="J500">
            <v>64556824</v>
          </cell>
          <cell r="K500">
            <v>6340412981.7200003</v>
          </cell>
          <cell r="L500">
            <v>47179856</v>
          </cell>
          <cell r="M500">
            <v>4634005456.3199997</v>
          </cell>
          <cell r="N500">
            <v>905.77328310285702</v>
          </cell>
          <cell r="O500">
            <v>9</v>
          </cell>
          <cell r="P500">
            <v>100</v>
          </cell>
          <cell r="S500">
            <v>60</v>
          </cell>
          <cell r="T500" t="str">
            <v>Ноты-84</v>
          </cell>
        </row>
        <row r="501">
          <cell r="A501" t="str">
            <v>KZ4CL0211A12</v>
          </cell>
          <cell r="B501" t="str">
            <v>67/12</v>
          </cell>
          <cell r="C501">
            <v>36833</v>
          </cell>
          <cell r="D501">
            <v>37197</v>
          </cell>
          <cell r="E501">
            <v>364</v>
          </cell>
          <cell r="F501">
            <v>90.99</v>
          </cell>
          <cell r="G501">
            <v>90.99</v>
          </cell>
          <cell r="H501">
            <v>9.9021870535223702</v>
          </cell>
          <cell r="I501">
            <v>300000000</v>
          </cell>
          <cell r="J501">
            <v>16647599</v>
          </cell>
          <cell r="K501">
            <v>1505890815.3099999</v>
          </cell>
          <cell r="L501">
            <v>7800000</v>
          </cell>
          <cell r="M501">
            <v>709722000</v>
          </cell>
          <cell r="N501">
            <v>501.96360510333301</v>
          </cell>
          <cell r="O501">
            <v>12</v>
          </cell>
          <cell r="P501">
            <v>100</v>
          </cell>
          <cell r="S501">
            <v>50</v>
          </cell>
          <cell r="T501" t="str">
            <v>ГКО-12</v>
          </cell>
        </row>
        <row r="502">
          <cell r="A502" t="str">
            <v>KZ53L0611A39</v>
          </cell>
          <cell r="B502" t="str">
            <v>11/36</v>
          </cell>
          <cell r="C502">
            <v>36836</v>
          </cell>
          <cell r="D502">
            <v>37931</v>
          </cell>
          <cell r="E502">
            <v>1095</v>
          </cell>
          <cell r="H502">
            <v>17.3</v>
          </cell>
          <cell r="I502">
            <v>600000000</v>
          </cell>
          <cell r="J502">
            <v>452000</v>
          </cell>
          <cell r="K502">
            <v>452000000</v>
          </cell>
          <cell r="L502">
            <v>325000</v>
          </cell>
          <cell r="M502">
            <v>325000000</v>
          </cell>
          <cell r="N502">
            <v>75.3333333333333</v>
          </cell>
          <cell r="O502">
            <v>10</v>
          </cell>
          <cell r="P502">
            <v>1000</v>
          </cell>
          <cell r="S502">
            <v>50</v>
          </cell>
          <cell r="T502" t="str">
            <v>ГКО-36</v>
          </cell>
        </row>
        <row r="503">
          <cell r="A503" t="str">
            <v>KZ46L1005A15</v>
          </cell>
          <cell r="B503" t="str">
            <v>159/6</v>
          </cell>
          <cell r="C503">
            <v>36837</v>
          </cell>
          <cell r="D503">
            <v>37021</v>
          </cell>
          <cell r="E503">
            <v>184</v>
          </cell>
          <cell r="F503">
            <v>96.08</v>
          </cell>
          <cell r="G503">
            <v>96.08</v>
          </cell>
          <cell r="H503">
            <v>8.15986677768527</v>
          </cell>
          <cell r="I503">
            <v>200000000</v>
          </cell>
          <cell r="J503">
            <v>15217531</v>
          </cell>
          <cell r="K503">
            <v>1458088363.53</v>
          </cell>
          <cell r="L503">
            <v>1190799</v>
          </cell>
          <cell r="M503">
            <v>114411967.92</v>
          </cell>
          <cell r="N503">
            <v>729.04418176499996</v>
          </cell>
          <cell r="O503">
            <v>12</v>
          </cell>
          <cell r="P503">
            <v>100</v>
          </cell>
          <cell r="S503">
            <v>50</v>
          </cell>
          <cell r="T503" t="str">
            <v>ГКО-6</v>
          </cell>
        </row>
        <row r="504">
          <cell r="A504" t="str">
            <v>KZ98K0401A15</v>
          </cell>
          <cell r="B504" t="str">
            <v>456/n</v>
          </cell>
          <cell r="C504">
            <v>36838</v>
          </cell>
          <cell r="D504">
            <v>36895</v>
          </cell>
          <cell r="E504">
            <v>56</v>
          </cell>
          <cell r="F504">
            <v>98.83</v>
          </cell>
          <cell r="G504">
            <v>98.83</v>
          </cell>
          <cell r="H504">
            <v>7.6950318729130904</v>
          </cell>
          <cell r="I504">
            <v>700000000</v>
          </cell>
          <cell r="J504">
            <v>10586463</v>
          </cell>
          <cell r="K504">
            <v>1044637763.98</v>
          </cell>
          <cell r="L504">
            <v>4507875</v>
          </cell>
          <cell r="M504">
            <v>445513286.25</v>
          </cell>
          <cell r="N504">
            <v>149.23396628285701</v>
          </cell>
          <cell r="O504">
            <v>10</v>
          </cell>
          <cell r="P504">
            <v>100</v>
          </cell>
          <cell r="S504">
            <v>60</v>
          </cell>
          <cell r="T504" t="str">
            <v>Ноты-56</v>
          </cell>
        </row>
        <row r="505">
          <cell r="A505" t="str">
            <v>KZ52L0811A20</v>
          </cell>
          <cell r="B505" t="str">
            <v>22/24</v>
          </cell>
          <cell r="C505">
            <v>36839</v>
          </cell>
          <cell r="D505">
            <v>37568</v>
          </cell>
          <cell r="E505">
            <v>729</v>
          </cell>
          <cell r="H505">
            <v>15.52</v>
          </cell>
          <cell r="I505">
            <v>250000000</v>
          </cell>
          <cell r="J505">
            <v>662300</v>
          </cell>
          <cell r="K505">
            <v>662300000</v>
          </cell>
          <cell r="L505">
            <v>191400</v>
          </cell>
          <cell r="M505">
            <v>191400000</v>
          </cell>
          <cell r="N505">
            <v>264.92</v>
          </cell>
          <cell r="O505">
            <v>10</v>
          </cell>
          <cell r="P505">
            <v>1000</v>
          </cell>
          <cell r="S505">
            <v>50</v>
          </cell>
          <cell r="T505" t="str">
            <v>ГКО-24</v>
          </cell>
        </row>
        <row r="506">
          <cell r="A506" t="str">
            <v>KZ9CK0202A19</v>
          </cell>
          <cell r="B506" t="str">
            <v>457/n</v>
          </cell>
          <cell r="C506">
            <v>36839</v>
          </cell>
          <cell r="D506">
            <v>36924</v>
          </cell>
          <cell r="E506">
            <v>84</v>
          </cell>
          <cell r="F506">
            <v>98.22</v>
          </cell>
          <cell r="G506">
            <v>98.21</v>
          </cell>
          <cell r="H506">
            <v>7.8531188488427404</v>
          </cell>
          <cell r="I506">
            <v>700000000</v>
          </cell>
          <cell r="J506">
            <v>10267447</v>
          </cell>
          <cell r="K506">
            <v>1007770718.67</v>
          </cell>
          <cell r="L506">
            <v>8657261</v>
          </cell>
          <cell r="M506">
            <v>850299157.19000006</v>
          </cell>
          <cell r="N506">
            <v>143.967245524286</v>
          </cell>
          <cell r="O506">
            <v>7</v>
          </cell>
          <cell r="P506">
            <v>100</v>
          </cell>
          <cell r="S506">
            <v>60</v>
          </cell>
          <cell r="T506" t="str">
            <v>Ноты-84</v>
          </cell>
        </row>
        <row r="507">
          <cell r="A507" t="str">
            <v>KZ95K1512A04</v>
          </cell>
          <cell r="B507" t="str">
            <v>458/n</v>
          </cell>
          <cell r="C507">
            <v>36840</v>
          </cell>
          <cell r="D507">
            <v>36875</v>
          </cell>
          <cell r="E507">
            <v>35</v>
          </cell>
          <cell r="F507">
            <v>99.34</v>
          </cell>
          <cell r="G507">
            <v>99.34</v>
          </cell>
          <cell r="H507">
            <v>6.9096033823232998</v>
          </cell>
          <cell r="I507">
            <v>700000000</v>
          </cell>
          <cell r="J507">
            <v>24018678</v>
          </cell>
          <cell r="K507">
            <v>2385502783</v>
          </cell>
          <cell r="L507">
            <v>18858607</v>
          </cell>
          <cell r="M507">
            <v>1873414019.3800001</v>
          </cell>
          <cell r="N507">
            <v>340.786111857143</v>
          </cell>
          <cell r="O507">
            <v>10</v>
          </cell>
          <cell r="P507">
            <v>100</v>
          </cell>
          <cell r="S507">
            <v>60</v>
          </cell>
          <cell r="T507" t="str">
            <v>Ноты-35</v>
          </cell>
        </row>
        <row r="508">
          <cell r="A508" t="str">
            <v>KZ53L1311A30</v>
          </cell>
          <cell r="B508" t="str">
            <v>12/36</v>
          </cell>
          <cell r="C508">
            <v>36843</v>
          </cell>
          <cell r="D508">
            <v>37938</v>
          </cell>
          <cell r="E508">
            <v>1095</v>
          </cell>
          <cell r="H508">
            <v>17.25</v>
          </cell>
          <cell r="I508">
            <v>300000000</v>
          </cell>
          <cell r="J508">
            <v>542000</v>
          </cell>
          <cell r="K508">
            <v>542000000</v>
          </cell>
          <cell r="L508">
            <v>205000</v>
          </cell>
          <cell r="M508">
            <v>205000000</v>
          </cell>
          <cell r="N508">
            <v>180.666666666667</v>
          </cell>
          <cell r="O508">
            <v>11</v>
          </cell>
          <cell r="P508">
            <v>1000</v>
          </cell>
          <cell r="S508">
            <v>50</v>
          </cell>
          <cell r="T508" t="str">
            <v>ГКО-36</v>
          </cell>
        </row>
        <row r="509">
          <cell r="A509" t="str">
            <v>KZ95K1912A00</v>
          </cell>
          <cell r="B509" t="str">
            <v>459/n</v>
          </cell>
          <cell r="C509">
            <v>36843</v>
          </cell>
          <cell r="D509">
            <v>36879</v>
          </cell>
          <cell r="E509">
            <v>35</v>
          </cell>
          <cell r="F509">
            <v>99.34</v>
          </cell>
          <cell r="G509">
            <v>99.34</v>
          </cell>
          <cell r="H509">
            <v>6.9096033823232998</v>
          </cell>
          <cell r="I509">
            <v>1000000000</v>
          </cell>
          <cell r="J509">
            <v>2383355</v>
          </cell>
          <cell r="K509">
            <v>236718085.69999999</v>
          </cell>
          <cell r="L509">
            <v>2273355</v>
          </cell>
          <cell r="M509">
            <v>225835085.69999999</v>
          </cell>
          <cell r="N509">
            <v>23.67180857</v>
          </cell>
          <cell r="O509">
            <v>5</v>
          </cell>
          <cell r="P509">
            <v>100</v>
          </cell>
          <cell r="S509">
            <v>60</v>
          </cell>
          <cell r="T509" t="str">
            <v>Ноты-35</v>
          </cell>
        </row>
        <row r="510">
          <cell r="A510" t="str">
            <v>KZ4CL1511A17</v>
          </cell>
          <cell r="B510" t="str">
            <v>68/12</v>
          </cell>
          <cell r="C510">
            <v>36844</v>
          </cell>
          <cell r="D510">
            <v>37210</v>
          </cell>
          <cell r="E510">
            <v>366</v>
          </cell>
          <cell r="F510">
            <v>91.12</v>
          </cell>
          <cell r="G510">
            <v>91.12</v>
          </cell>
          <cell r="H510">
            <v>9.7453906935908705</v>
          </cell>
          <cell r="I510">
            <v>150000000</v>
          </cell>
          <cell r="J510">
            <v>11320971</v>
          </cell>
          <cell r="K510">
            <v>1016741578.36</v>
          </cell>
          <cell r="L510">
            <v>4860975</v>
          </cell>
          <cell r="M510">
            <v>442932042</v>
          </cell>
          <cell r="N510">
            <v>677.82771890666697</v>
          </cell>
          <cell r="O510">
            <v>12</v>
          </cell>
          <cell r="P510">
            <v>100</v>
          </cell>
          <cell r="S510">
            <v>50</v>
          </cell>
          <cell r="T510" t="str">
            <v>ГКО-12</v>
          </cell>
        </row>
        <row r="511">
          <cell r="A511" t="str">
            <v>KZ9CK0802A13</v>
          </cell>
          <cell r="B511" t="str">
            <v>460/n</v>
          </cell>
          <cell r="C511">
            <v>36845</v>
          </cell>
          <cell r="D511">
            <v>36930</v>
          </cell>
          <cell r="E511">
            <v>84</v>
          </cell>
          <cell r="F511">
            <v>98.22</v>
          </cell>
          <cell r="G511">
            <v>98.22</v>
          </cell>
          <cell r="H511">
            <v>7.8531188488427404</v>
          </cell>
          <cell r="I511">
            <v>1000000000</v>
          </cell>
          <cell r="J511">
            <v>26239293</v>
          </cell>
          <cell r="K511">
            <v>2576902247.96</v>
          </cell>
          <cell r="L511">
            <v>19227107</v>
          </cell>
          <cell r="M511">
            <v>1888486449.54</v>
          </cell>
          <cell r="N511">
            <v>257.690224796</v>
          </cell>
          <cell r="O511">
            <v>9</v>
          </cell>
          <cell r="P511">
            <v>100</v>
          </cell>
          <cell r="S511">
            <v>60</v>
          </cell>
          <cell r="T511" t="str">
            <v>Ноты-84</v>
          </cell>
        </row>
        <row r="512">
          <cell r="A512" t="str">
            <v>KZ43L1602A15</v>
          </cell>
          <cell r="B512" t="str">
            <v>274/3</v>
          </cell>
          <cell r="C512">
            <v>36846</v>
          </cell>
          <cell r="D512">
            <v>36938</v>
          </cell>
          <cell r="E512">
            <v>92</v>
          </cell>
          <cell r="F512">
            <v>98.2</v>
          </cell>
          <cell r="G512">
            <v>98.2</v>
          </cell>
          <cell r="H512">
            <v>7.3319755600814496</v>
          </cell>
          <cell r="I512">
            <v>100000000</v>
          </cell>
          <cell r="J512">
            <v>7840000</v>
          </cell>
          <cell r="K512">
            <v>763798900</v>
          </cell>
          <cell r="L512">
            <v>1009165</v>
          </cell>
          <cell r="M512">
            <v>99100003</v>
          </cell>
          <cell r="N512">
            <v>763.7989</v>
          </cell>
          <cell r="O512">
            <v>7</v>
          </cell>
          <cell r="P512">
            <v>100</v>
          </cell>
          <cell r="S512">
            <v>50</v>
          </cell>
          <cell r="T512" t="str">
            <v>ГКО-3</v>
          </cell>
        </row>
        <row r="513">
          <cell r="A513" t="str">
            <v>KZ97K0501A15</v>
          </cell>
          <cell r="B513" t="str">
            <v>461/n</v>
          </cell>
          <cell r="C513">
            <v>36847</v>
          </cell>
          <cell r="D513">
            <v>36896</v>
          </cell>
          <cell r="E513">
            <v>49</v>
          </cell>
          <cell r="F513">
            <v>99.06</v>
          </cell>
          <cell r="G513">
            <v>99.06</v>
          </cell>
          <cell r="H513">
            <v>7.0491188601424701</v>
          </cell>
          <cell r="I513">
            <v>1000000000</v>
          </cell>
          <cell r="J513">
            <v>13826550</v>
          </cell>
          <cell r="K513">
            <v>1369253056.4400001</v>
          </cell>
          <cell r="L513">
            <v>11450441</v>
          </cell>
          <cell r="M513">
            <v>1134280685.46</v>
          </cell>
          <cell r="N513">
            <v>136.92530564399999</v>
          </cell>
          <cell r="O513">
            <v>13</v>
          </cell>
          <cell r="P513">
            <v>100</v>
          </cell>
          <cell r="S513">
            <v>60</v>
          </cell>
          <cell r="T513" t="str">
            <v>Ноты-49</v>
          </cell>
        </row>
        <row r="514">
          <cell r="A514" t="str">
            <v>KZ53L2011A31</v>
          </cell>
          <cell r="B514" t="str">
            <v>13/36</v>
          </cell>
          <cell r="C514">
            <v>36850</v>
          </cell>
          <cell r="D514">
            <v>37945</v>
          </cell>
          <cell r="E514">
            <v>1095</v>
          </cell>
          <cell r="H514">
            <v>17.25</v>
          </cell>
          <cell r="I514">
            <v>300000000</v>
          </cell>
          <cell r="J514">
            <v>371000</v>
          </cell>
          <cell r="K514">
            <v>371000000</v>
          </cell>
          <cell r="L514">
            <v>104000</v>
          </cell>
          <cell r="M514">
            <v>104000000</v>
          </cell>
          <cell r="N514">
            <v>123.666666666667</v>
          </cell>
          <cell r="O514">
            <v>9</v>
          </cell>
          <cell r="P514">
            <v>1000</v>
          </cell>
          <cell r="S514">
            <v>50</v>
          </cell>
          <cell r="T514" t="str">
            <v>ГКО-36</v>
          </cell>
        </row>
        <row r="515">
          <cell r="A515" t="str">
            <v>KZ52L2111A23</v>
          </cell>
          <cell r="B515" t="str">
            <v>23/24</v>
          </cell>
          <cell r="C515">
            <v>36851</v>
          </cell>
          <cell r="D515">
            <v>37581</v>
          </cell>
          <cell r="E515">
            <v>730</v>
          </cell>
          <cell r="H515">
            <v>15.45</v>
          </cell>
          <cell r="I515">
            <v>250000000</v>
          </cell>
          <cell r="J515">
            <v>209800</v>
          </cell>
          <cell r="K515">
            <v>209800000</v>
          </cell>
          <cell r="L515">
            <v>115800</v>
          </cell>
          <cell r="M515">
            <v>115800000</v>
          </cell>
          <cell r="N515">
            <v>83.92</v>
          </cell>
          <cell r="O515">
            <v>8</v>
          </cell>
          <cell r="P515">
            <v>1000</v>
          </cell>
          <cell r="S515">
            <v>50</v>
          </cell>
          <cell r="T515" t="str">
            <v>ГКО-24</v>
          </cell>
        </row>
        <row r="516">
          <cell r="A516" t="str">
            <v>KZ96K0301A18</v>
          </cell>
          <cell r="B516" t="str">
            <v>462/n</v>
          </cell>
          <cell r="C516">
            <v>36851</v>
          </cell>
          <cell r="D516">
            <v>36894</v>
          </cell>
          <cell r="E516">
            <v>42</v>
          </cell>
          <cell r="F516">
            <v>99.14</v>
          </cell>
          <cell r="G516">
            <v>99.14</v>
          </cell>
          <cell r="H516">
            <v>7.5179880303947204</v>
          </cell>
          <cell r="I516">
            <v>700000000</v>
          </cell>
          <cell r="J516">
            <v>1618675</v>
          </cell>
          <cell r="K516">
            <v>160375039.5</v>
          </cell>
          <cell r="L516">
            <v>1008675</v>
          </cell>
          <cell r="M516">
            <v>100000038.5</v>
          </cell>
          <cell r="N516">
            <v>22.9107199285714</v>
          </cell>
          <cell r="O516">
            <v>4</v>
          </cell>
          <cell r="P516">
            <v>100</v>
          </cell>
          <cell r="S516">
            <v>60</v>
          </cell>
          <cell r="T516" t="str">
            <v>Ноты-42</v>
          </cell>
        </row>
        <row r="517">
          <cell r="A517" t="str">
            <v>KZ9CK1502A14</v>
          </cell>
          <cell r="B517" t="str">
            <v>463/n</v>
          </cell>
          <cell r="C517">
            <v>36852</v>
          </cell>
          <cell r="D517">
            <v>36937</v>
          </cell>
          <cell r="E517">
            <v>84</v>
          </cell>
          <cell r="F517">
            <v>98.22</v>
          </cell>
          <cell r="G517">
            <v>98.22</v>
          </cell>
          <cell r="H517">
            <v>7.8531188488427404</v>
          </cell>
          <cell r="I517">
            <v>700000000</v>
          </cell>
          <cell r="J517">
            <v>7638308</v>
          </cell>
          <cell r="K517">
            <v>748150106.21000004</v>
          </cell>
          <cell r="L517">
            <v>4018123</v>
          </cell>
          <cell r="M517">
            <v>394660041.06</v>
          </cell>
          <cell r="N517">
            <v>106.87858660142901</v>
          </cell>
          <cell r="O517">
            <v>7</v>
          </cell>
          <cell r="P517">
            <v>100</v>
          </cell>
          <cell r="S517">
            <v>60</v>
          </cell>
          <cell r="T517" t="str">
            <v>Ноты-84</v>
          </cell>
        </row>
        <row r="518">
          <cell r="A518" t="str">
            <v>KZ46L2505A18</v>
          </cell>
          <cell r="B518" t="str">
            <v>160/6</v>
          </cell>
          <cell r="C518">
            <v>36853</v>
          </cell>
          <cell r="D518">
            <v>37036</v>
          </cell>
          <cell r="E518">
            <v>183</v>
          </cell>
          <cell r="F518">
            <v>96.11</v>
          </cell>
          <cell r="G518">
            <v>96.11</v>
          </cell>
          <cell r="H518">
            <v>8.0948912704193106</v>
          </cell>
          <cell r="I518">
            <v>100000000</v>
          </cell>
          <cell r="J518">
            <v>7690075</v>
          </cell>
          <cell r="K518">
            <v>732635644.25</v>
          </cell>
          <cell r="L518">
            <v>4395075</v>
          </cell>
          <cell r="M518">
            <v>422410658.25</v>
          </cell>
          <cell r="N518">
            <v>732.63564425000004</v>
          </cell>
          <cell r="O518">
            <v>11</v>
          </cell>
          <cell r="P518">
            <v>100</v>
          </cell>
          <cell r="S518">
            <v>50</v>
          </cell>
          <cell r="T518" t="str">
            <v>ГКО-6</v>
          </cell>
        </row>
        <row r="519">
          <cell r="A519" t="str">
            <v>KZ9AK0202A11</v>
          </cell>
          <cell r="B519" t="str">
            <v>464/n</v>
          </cell>
          <cell r="C519">
            <v>36854</v>
          </cell>
          <cell r="D519">
            <v>36924</v>
          </cell>
          <cell r="E519">
            <v>70</v>
          </cell>
          <cell r="F519">
            <v>98.54</v>
          </cell>
          <cell r="G519">
            <v>98.54</v>
          </cell>
          <cell r="H519">
            <v>7.70448548812662</v>
          </cell>
          <cell r="I519">
            <v>700000000</v>
          </cell>
          <cell r="J519">
            <v>23528254</v>
          </cell>
          <cell r="K519">
            <v>2318185812.6599998</v>
          </cell>
          <cell r="L519">
            <v>19686254</v>
          </cell>
          <cell r="M519">
            <v>1939887874.6600001</v>
          </cell>
          <cell r="N519">
            <v>331.16940180857102</v>
          </cell>
          <cell r="O519">
            <v>9</v>
          </cell>
          <cell r="P519">
            <v>100</v>
          </cell>
          <cell r="S519">
            <v>60</v>
          </cell>
          <cell r="T519" t="str">
            <v>Ноты-70</v>
          </cell>
        </row>
        <row r="520">
          <cell r="A520" t="str">
            <v>KZ53L2711A34</v>
          </cell>
          <cell r="B520" t="str">
            <v>14/36</v>
          </cell>
          <cell r="C520">
            <v>36857</v>
          </cell>
          <cell r="D520">
            <v>37952</v>
          </cell>
          <cell r="E520">
            <v>1095</v>
          </cell>
          <cell r="H520">
            <v>17.25</v>
          </cell>
          <cell r="I520">
            <v>300000000</v>
          </cell>
          <cell r="J520">
            <v>442616</v>
          </cell>
          <cell r="K520">
            <v>442616000</v>
          </cell>
          <cell r="L520">
            <v>276616</v>
          </cell>
          <cell r="M520">
            <v>276616000</v>
          </cell>
          <cell r="N520">
            <v>147.53866666666701</v>
          </cell>
          <cell r="O520">
            <v>10</v>
          </cell>
          <cell r="P520">
            <v>1000</v>
          </cell>
          <cell r="S520">
            <v>50</v>
          </cell>
          <cell r="T520" t="str">
            <v>ГКО-36</v>
          </cell>
        </row>
        <row r="521">
          <cell r="A521" t="str">
            <v>KZ9CK2002A17</v>
          </cell>
          <cell r="B521" t="str">
            <v>465/n</v>
          </cell>
          <cell r="C521">
            <v>36857</v>
          </cell>
          <cell r="D521">
            <v>36942</v>
          </cell>
          <cell r="E521">
            <v>84</v>
          </cell>
          <cell r="F521">
            <v>98.22</v>
          </cell>
          <cell r="G521">
            <v>98.22</v>
          </cell>
          <cell r="H521">
            <v>7.8531188488427404</v>
          </cell>
          <cell r="I521">
            <v>700000000</v>
          </cell>
          <cell r="J521">
            <v>8512799</v>
          </cell>
          <cell r="K521">
            <v>833659720.34000003</v>
          </cell>
          <cell r="L521">
            <v>5290613</v>
          </cell>
          <cell r="M521">
            <v>519644008.86000001</v>
          </cell>
          <cell r="N521">
            <v>119.094245762857</v>
          </cell>
          <cell r="O521">
            <v>8</v>
          </cell>
          <cell r="P521">
            <v>100</v>
          </cell>
          <cell r="S521">
            <v>60</v>
          </cell>
          <cell r="T521" t="str">
            <v>Ноты-84</v>
          </cell>
        </row>
        <row r="522">
          <cell r="A522" t="str">
            <v>KZ43L0103A11</v>
          </cell>
          <cell r="B522" t="str">
            <v>275/3</v>
          </cell>
          <cell r="C522">
            <v>36858</v>
          </cell>
          <cell r="D522">
            <v>36951</v>
          </cell>
          <cell r="E522">
            <v>93</v>
          </cell>
          <cell r="F522">
            <v>98.21</v>
          </cell>
          <cell r="G522">
            <v>98.21</v>
          </cell>
          <cell r="H522">
            <v>7.2904999490887104</v>
          </cell>
          <cell r="I522">
            <v>100000000</v>
          </cell>
          <cell r="J522">
            <v>6707069</v>
          </cell>
          <cell r="K522">
            <v>654722873.69000006</v>
          </cell>
          <cell r="L522">
            <v>1018226</v>
          </cell>
          <cell r="M522">
            <v>99999975.459999993</v>
          </cell>
          <cell r="N522">
            <v>654.72287369000003</v>
          </cell>
          <cell r="O522">
            <v>11</v>
          </cell>
          <cell r="P522">
            <v>100</v>
          </cell>
          <cell r="S522">
            <v>50</v>
          </cell>
          <cell r="T522" t="str">
            <v>ГКО-3</v>
          </cell>
        </row>
        <row r="523">
          <cell r="A523" t="str">
            <v>KZ99K0102A16</v>
          </cell>
          <cell r="B523" t="str">
            <v>466/n</v>
          </cell>
          <cell r="C523">
            <v>36859</v>
          </cell>
          <cell r="D523">
            <v>36923</v>
          </cell>
          <cell r="E523">
            <v>63</v>
          </cell>
          <cell r="F523">
            <v>98.69</v>
          </cell>
          <cell r="G523">
            <v>98.69</v>
          </cell>
          <cell r="H523">
            <v>7.6693574717690796</v>
          </cell>
          <cell r="I523">
            <v>700000000</v>
          </cell>
          <cell r="J523">
            <v>16315286</v>
          </cell>
          <cell r="K523">
            <v>1609933255.8299999</v>
          </cell>
          <cell r="L523">
            <v>14093739</v>
          </cell>
          <cell r="M523">
            <v>1390911101.9100001</v>
          </cell>
          <cell r="N523">
            <v>229.990465118571</v>
          </cell>
          <cell r="O523">
            <v>8</v>
          </cell>
          <cell r="P523">
            <v>100</v>
          </cell>
          <cell r="S523">
            <v>60</v>
          </cell>
          <cell r="T523" t="str">
            <v>Ноты-63</v>
          </cell>
        </row>
        <row r="524">
          <cell r="A524" t="str">
            <v>KZ3CL2811A39</v>
          </cell>
          <cell r="B524" t="str">
            <v>1/36i</v>
          </cell>
          <cell r="C524">
            <v>36860</v>
          </cell>
          <cell r="D524">
            <v>37953</v>
          </cell>
          <cell r="E524">
            <v>1092</v>
          </cell>
          <cell r="I524">
            <v>250000000</v>
          </cell>
          <cell r="P524">
            <v>1000</v>
          </cell>
          <cell r="S524">
            <v>50</v>
          </cell>
          <cell r="T524" t="str">
            <v>ГИКО-36</v>
          </cell>
        </row>
        <row r="525">
          <cell r="A525" t="str">
            <v>KZ9BK1602A14</v>
          </cell>
          <cell r="B525" t="str">
            <v>467/n</v>
          </cell>
          <cell r="C525">
            <v>36860</v>
          </cell>
          <cell r="D525">
            <v>36938</v>
          </cell>
          <cell r="E525">
            <v>77</v>
          </cell>
          <cell r="F525">
            <v>98.4</v>
          </cell>
          <cell r="G525">
            <v>98.4</v>
          </cell>
          <cell r="H525">
            <v>7.6866223207686399</v>
          </cell>
          <cell r="I525">
            <v>700000000</v>
          </cell>
          <cell r="J525">
            <v>24472330</v>
          </cell>
          <cell r="K525">
            <v>2407918249.29</v>
          </cell>
          <cell r="L525">
            <v>21910160</v>
          </cell>
          <cell r="M525">
            <v>2155959744</v>
          </cell>
          <cell r="N525">
            <v>343.98832132714301</v>
          </cell>
          <cell r="O525">
            <v>9</v>
          </cell>
          <cell r="P525">
            <v>100</v>
          </cell>
          <cell r="S525">
            <v>60</v>
          </cell>
          <cell r="T525" t="str">
            <v>Ноты-77</v>
          </cell>
        </row>
        <row r="526">
          <cell r="A526" t="str">
            <v>KZ53L0412A30</v>
          </cell>
          <cell r="B526" t="str">
            <v>15/36</v>
          </cell>
          <cell r="C526">
            <v>36864</v>
          </cell>
          <cell r="D526">
            <v>37959</v>
          </cell>
          <cell r="E526">
            <v>1095</v>
          </cell>
          <cell r="H526">
            <v>17.149999999999999</v>
          </cell>
          <cell r="I526">
            <v>500000000</v>
          </cell>
          <cell r="J526">
            <v>844848</v>
          </cell>
          <cell r="K526">
            <v>844848000</v>
          </cell>
          <cell r="L526">
            <v>301098</v>
          </cell>
          <cell r="M526">
            <v>301098000</v>
          </cell>
          <cell r="N526">
            <v>168.96960000000001</v>
          </cell>
          <cell r="O526">
            <v>11</v>
          </cell>
          <cell r="P526">
            <v>1000</v>
          </cell>
          <cell r="S526">
            <v>50</v>
          </cell>
          <cell r="T526" t="str">
            <v>ГКО-36</v>
          </cell>
        </row>
        <row r="527">
          <cell r="A527" t="str">
            <v>KZ9BK2002A18</v>
          </cell>
          <cell r="B527" t="str">
            <v>468/n</v>
          </cell>
          <cell r="C527">
            <v>36864</v>
          </cell>
          <cell r="D527">
            <v>36942</v>
          </cell>
          <cell r="E527">
            <v>77</v>
          </cell>
          <cell r="F527">
            <v>98.4</v>
          </cell>
          <cell r="G527">
            <v>98.4</v>
          </cell>
          <cell r="H527">
            <v>7.6866223207686399</v>
          </cell>
          <cell r="I527">
            <v>800000000</v>
          </cell>
          <cell r="J527">
            <v>13089422</v>
          </cell>
          <cell r="K527">
            <v>1287839898.9000001</v>
          </cell>
          <cell r="L527">
            <v>10765852</v>
          </cell>
          <cell r="M527">
            <v>1059359836.8</v>
          </cell>
          <cell r="N527">
            <v>160.9799873625</v>
          </cell>
          <cell r="O527">
            <v>6</v>
          </cell>
          <cell r="P527">
            <v>100</v>
          </cell>
          <cell r="S527">
            <v>60</v>
          </cell>
          <cell r="T527" t="str">
            <v>Ноты-77</v>
          </cell>
        </row>
        <row r="528">
          <cell r="A528" t="str">
            <v>KZ4CL0612A17</v>
          </cell>
          <cell r="B528" t="str">
            <v>69/12</v>
          </cell>
          <cell r="C528">
            <v>36865</v>
          </cell>
          <cell r="D528">
            <v>37231</v>
          </cell>
          <cell r="E528">
            <v>366</v>
          </cell>
          <cell r="F528">
            <v>91.2</v>
          </cell>
          <cell r="G528">
            <v>91.2</v>
          </cell>
          <cell r="H528">
            <v>9.6491228070175392</v>
          </cell>
          <cell r="I528">
            <v>300000000</v>
          </cell>
          <cell r="J528">
            <v>11470000</v>
          </cell>
          <cell r="K528">
            <v>1028463000</v>
          </cell>
          <cell r="L528">
            <v>2194737</v>
          </cell>
          <cell r="M528">
            <v>200160014</v>
          </cell>
          <cell r="N528">
            <v>342.82100000000003</v>
          </cell>
          <cell r="O528">
            <v>13</v>
          </cell>
          <cell r="P528">
            <v>100</v>
          </cell>
          <cell r="S528">
            <v>50</v>
          </cell>
          <cell r="T528" t="str">
            <v>ГКО-12</v>
          </cell>
        </row>
        <row r="529">
          <cell r="A529" t="str">
            <v>KZ96K1801A11</v>
          </cell>
          <cell r="B529" t="str">
            <v>469/n</v>
          </cell>
          <cell r="C529">
            <v>36866</v>
          </cell>
          <cell r="D529">
            <v>36909</v>
          </cell>
          <cell r="E529">
            <v>42</v>
          </cell>
          <cell r="F529">
            <v>99.15</v>
          </cell>
          <cell r="G529">
            <v>99.15</v>
          </cell>
          <cell r="H529">
            <v>7.4298201378382398</v>
          </cell>
          <cell r="I529">
            <v>800000000</v>
          </cell>
          <cell r="J529">
            <v>37497245</v>
          </cell>
          <cell r="K529">
            <v>3717646851.3000002</v>
          </cell>
          <cell r="L529">
            <v>33749969</v>
          </cell>
          <cell r="M529">
            <v>3346309426.3499999</v>
          </cell>
          <cell r="N529">
            <v>464.7058564125</v>
          </cell>
          <cell r="O529">
            <v>9</v>
          </cell>
          <cell r="P529">
            <v>100</v>
          </cell>
          <cell r="S529">
            <v>60</v>
          </cell>
          <cell r="T529" t="str">
            <v>Ноты-42</v>
          </cell>
        </row>
        <row r="530">
          <cell r="A530" t="str">
            <v>KZ46L0806A18</v>
          </cell>
          <cell r="B530" t="str">
            <v>161/6</v>
          </cell>
          <cell r="C530">
            <v>36867</v>
          </cell>
          <cell r="D530">
            <v>37050</v>
          </cell>
          <cell r="E530">
            <v>183</v>
          </cell>
          <cell r="F530">
            <v>96.22</v>
          </cell>
          <cell r="G530">
            <v>96.22</v>
          </cell>
          <cell r="H530">
            <v>7.8569943878611497</v>
          </cell>
          <cell r="I530">
            <v>150000000</v>
          </cell>
          <cell r="J530">
            <v>4460000</v>
          </cell>
          <cell r="K530">
            <v>427209700</v>
          </cell>
          <cell r="L530">
            <v>1039464</v>
          </cell>
          <cell r="M530">
            <v>100017226.08</v>
          </cell>
          <cell r="N530">
            <v>284.80646666666701</v>
          </cell>
          <cell r="O530">
            <v>8</v>
          </cell>
          <cell r="P530">
            <v>100</v>
          </cell>
          <cell r="S530">
            <v>50</v>
          </cell>
          <cell r="T530" t="str">
            <v>ГКО-6</v>
          </cell>
        </row>
        <row r="531">
          <cell r="A531" t="str">
            <v>KZ9CK0203A18</v>
          </cell>
          <cell r="B531" t="str">
            <v>470/n</v>
          </cell>
          <cell r="C531">
            <v>36868</v>
          </cell>
          <cell r="D531">
            <v>36952</v>
          </cell>
          <cell r="E531">
            <v>84</v>
          </cell>
          <cell r="F531">
            <v>98.22</v>
          </cell>
          <cell r="G531">
            <v>98.22</v>
          </cell>
          <cell r="H531">
            <v>7.8531188488427404</v>
          </cell>
          <cell r="I531">
            <v>800000000</v>
          </cell>
          <cell r="J531">
            <v>68585708</v>
          </cell>
          <cell r="K531">
            <v>6735760460</v>
          </cell>
          <cell r="L531">
            <v>62137220</v>
          </cell>
          <cell r="M531">
            <v>6103117748.3999996</v>
          </cell>
          <cell r="N531">
            <v>841.97005750000005</v>
          </cell>
          <cell r="O531">
            <v>12</v>
          </cell>
          <cell r="P531">
            <v>100</v>
          </cell>
          <cell r="S531">
            <v>60</v>
          </cell>
          <cell r="T531" t="str">
            <v>Ноты-84</v>
          </cell>
        </row>
        <row r="532">
          <cell r="A532" t="str">
            <v>KZ53L1112A31</v>
          </cell>
          <cell r="B532" t="str">
            <v>16/36</v>
          </cell>
          <cell r="C532">
            <v>36871</v>
          </cell>
          <cell r="D532">
            <v>37966</v>
          </cell>
          <cell r="E532">
            <v>1095</v>
          </cell>
          <cell r="I532">
            <v>500000000</v>
          </cell>
          <cell r="P532">
            <v>1000</v>
          </cell>
          <cell r="S532">
            <v>50</v>
          </cell>
          <cell r="T532" t="str">
            <v>ГКО-36</v>
          </cell>
        </row>
        <row r="533">
          <cell r="A533" t="str">
            <v>KZ9AK2002A19</v>
          </cell>
          <cell r="B533" t="str">
            <v>471/n</v>
          </cell>
          <cell r="C533">
            <v>36871</v>
          </cell>
          <cell r="D533">
            <v>36942</v>
          </cell>
          <cell r="E533">
            <v>70</v>
          </cell>
          <cell r="F533">
            <v>98.54</v>
          </cell>
          <cell r="G533">
            <v>98.54</v>
          </cell>
          <cell r="H533">
            <v>7.70448548812662</v>
          </cell>
          <cell r="I533">
            <v>900000000</v>
          </cell>
          <cell r="J533">
            <v>16753481</v>
          </cell>
          <cell r="K533">
            <v>1650631898.04</v>
          </cell>
          <cell r="L533">
            <v>15883326</v>
          </cell>
          <cell r="M533">
            <v>1565142944.04</v>
          </cell>
          <cell r="N533">
            <v>183.40354422666701</v>
          </cell>
          <cell r="O533">
            <v>11</v>
          </cell>
          <cell r="P533">
            <v>100</v>
          </cell>
          <cell r="S533">
            <v>60</v>
          </cell>
          <cell r="T533" t="str">
            <v>Ноты-70</v>
          </cell>
        </row>
        <row r="534">
          <cell r="A534" t="str">
            <v>KZ52L1212A23</v>
          </cell>
          <cell r="B534" t="str">
            <v>24/24</v>
          </cell>
          <cell r="C534">
            <v>36872</v>
          </cell>
          <cell r="D534">
            <v>37602</v>
          </cell>
          <cell r="E534">
            <v>730</v>
          </cell>
          <cell r="H534">
            <v>15.38</v>
          </cell>
          <cell r="I534">
            <v>450000000</v>
          </cell>
          <cell r="J534">
            <v>978800</v>
          </cell>
          <cell r="K534">
            <v>978800000</v>
          </cell>
          <cell r="L534">
            <v>135000</v>
          </cell>
          <cell r="M534">
            <v>135000000</v>
          </cell>
          <cell r="N534">
            <v>217.51111111111101</v>
          </cell>
          <cell r="O534">
            <v>15</v>
          </cell>
          <cell r="P534">
            <v>1000</v>
          </cell>
          <cell r="S534">
            <v>50</v>
          </cell>
          <cell r="T534" t="str">
            <v>ГКО-24</v>
          </cell>
        </row>
        <row r="535">
          <cell r="A535" t="str">
            <v>KZ99K1502A10</v>
          </cell>
          <cell r="B535" t="str">
            <v>472/n</v>
          </cell>
          <cell r="C535">
            <v>36873</v>
          </cell>
          <cell r="D535">
            <v>36937</v>
          </cell>
          <cell r="E535">
            <v>63</v>
          </cell>
          <cell r="F535">
            <v>98.69</v>
          </cell>
          <cell r="G535">
            <v>98.69</v>
          </cell>
          <cell r="H535">
            <v>7.6693574717690796</v>
          </cell>
          <cell r="I535">
            <v>2000000000</v>
          </cell>
          <cell r="J535">
            <v>25726958</v>
          </cell>
          <cell r="K535">
            <v>2538910488.2399998</v>
          </cell>
          <cell r="L535">
            <v>23315416</v>
          </cell>
          <cell r="M535">
            <v>2300998405.04</v>
          </cell>
          <cell r="N535">
            <v>126.945524412</v>
          </cell>
          <cell r="O535">
            <v>9</v>
          </cell>
          <cell r="P535">
            <v>100</v>
          </cell>
          <cell r="S535">
            <v>60</v>
          </cell>
          <cell r="T535" t="str">
            <v>Ноты-63</v>
          </cell>
        </row>
        <row r="536">
          <cell r="A536" t="str">
            <v>KZ43L1603A14</v>
          </cell>
          <cell r="B536" t="str">
            <v>276/3</v>
          </cell>
          <cell r="C536">
            <v>36874</v>
          </cell>
          <cell r="D536">
            <v>36966</v>
          </cell>
          <cell r="E536">
            <v>92</v>
          </cell>
          <cell r="F536">
            <v>98.21</v>
          </cell>
          <cell r="G536">
            <v>98.21</v>
          </cell>
          <cell r="H536">
            <v>7.2904999490887104</v>
          </cell>
          <cell r="I536">
            <v>100000000</v>
          </cell>
          <cell r="J536">
            <v>6062235</v>
          </cell>
          <cell r="K536">
            <v>593812368.35000002</v>
          </cell>
          <cell r="L536">
            <v>1018226</v>
          </cell>
          <cell r="M536">
            <v>99999975.459999993</v>
          </cell>
          <cell r="N536">
            <v>593.81236835000004</v>
          </cell>
          <cell r="O536">
            <v>11</v>
          </cell>
          <cell r="P536">
            <v>100</v>
          </cell>
          <cell r="S536">
            <v>50</v>
          </cell>
          <cell r="T536" t="str">
            <v>ГКО-3</v>
          </cell>
        </row>
        <row r="537">
          <cell r="A537" t="str">
            <v>KZ9CK0903A11</v>
          </cell>
          <cell r="B537" t="str">
            <v>473/n</v>
          </cell>
          <cell r="C537">
            <v>36875</v>
          </cell>
          <cell r="D537">
            <v>36959</v>
          </cell>
          <cell r="E537">
            <v>84</v>
          </cell>
          <cell r="F537">
            <v>98.22</v>
          </cell>
          <cell r="G537">
            <v>98.22</v>
          </cell>
          <cell r="H537">
            <v>7.8531188488427404</v>
          </cell>
          <cell r="I537">
            <v>2000000000</v>
          </cell>
          <cell r="J537">
            <v>56281524</v>
          </cell>
          <cell r="K537">
            <v>5527807187.2799997</v>
          </cell>
          <cell r="L537">
            <v>49897524</v>
          </cell>
          <cell r="M537">
            <v>4900934807.2799997</v>
          </cell>
          <cell r="N537">
            <v>276.39035936400001</v>
          </cell>
          <cell r="O537">
            <v>13</v>
          </cell>
          <cell r="P537">
            <v>100</v>
          </cell>
          <cell r="S537">
            <v>60</v>
          </cell>
          <cell r="T537" t="str">
            <v>Ноты-84</v>
          </cell>
        </row>
        <row r="538">
          <cell r="A538" t="str">
            <v>KZ53L1812A34</v>
          </cell>
          <cell r="B538" t="str">
            <v>17/36</v>
          </cell>
          <cell r="C538">
            <v>36878</v>
          </cell>
          <cell r="D538">
            <v>37973</v>
          </cell>
          <cell r="E538">
            <v>1095</v>
          </cell>
          <cell r="I538">
            <v>500000000</v>
          </cell>
          <cell r="P538">
            <v>1000</v>
          </cell>
          <cell r="S538">
            <v>50</v>
          </cell>
          <cell r="T538" t="str">
            <v>ГКО-36</v>
          </cell>
        </row>
        <row r="539">
          <cell r="A539" t="str">
            <v>KZ97K0602A13</v>
          </cell>
          <cell r="B539" t="str">
            <v>474/n</v>
          </cell>
          <cell r="C539">
            <v>36878</v>
          </cell>
          <cell r="D539">
            <v>36928</v>
          </cell>
          <cell r="E539">
            <v>49</v>
          </cell>
          <cell r="F539">
            <v>99.07</v>
          </cell>
          <cell r="G539">
            <v>99.07</v>
          </cell>
          <cell r="H539">
            <v>6.9734242743226798</v>
          </cell>
          <cell r="I539">
            <v>900000000</v>
          </cell>
          <cell r="J539">
            <v>13804860</v>
          </cell>
          <cell r="K539">
            <v>1366150175.48</v>
          </cell>
          <cell r="L539">
            <v>7543165</v>
          </cell>
          <cell r="M539">
            <v>747301356.54999995</v>
          </cell>
          <cell r="N539">
            <v>151.794463942222</v>
          </cell>
          <cell r="O539">
            <v>9</v>
          </cell>
          <cell r="P539">
            <v>100</v>
          </cell>
          <cell r="S539">
            <v>60</v>
          </cell>
          <cell r="T539" t="str">
            <v>Ноты-49</v>
          </cell>
        </row>
        <row r="540">
          <cell r="A540" t="str">
            <v>KZ4CL2012A19</v>
          </cell>
          <cell r="B540" t="str">
            <v>70/12</v>
          </cell>
          <cell r="C540">
            <v>36879</v>
          </cell>
          <cell r="D540">
            <v>37245</v>
          </cell>
          <cell r="E540">
            <v>366</v>
          </cell>
          <cell r="F540">
            <v>91.24</v>
          </cell>
          <cell r="G540">
            <v>91.24</v>
          </cell>
          <cell r="H540">
            <v>9.6010521701008393</v>
          </cell>
          <cell r="I540">
            <v>300000000</v>
          </cell>
          <cell r="J540">
            <v>8309206</v>
          </cell>
          <cell r="K540">
            <v>745567205.44000006</v>
          </cell>
          <cell r="L540">
            <v>1728222</v>
          </cell>
          <cell r="M540">
            <v>157682975.28</v>
          </cell>
          <cell r="N540">
            <v>248.522401813333</v>
          </cell>
          <cell r="O540">
            <v>10</v>
          </cell>
          <cell r="P540">
            <v>100</v>
          </cell>
          <cell r="S540">
            <v>50</v>
          </cell>
          <cell r="T540" t="str">
            <v>ГКО-12</v>
          </cell>
        </row>
        <row r="541">
          <cell r="A541" t="str">
            <v>KZ99K2202A11</v>
          </cell>
          <cell r="B541" t="str">
            <v>475/n</v>
          </cell>
          <cell r="C541">
            <v>36880</v>
          </cell>
          <cell r="D541">
            <v>36944</v>
          </cell>
          <cell r="E541">
            <v>63</v>
          </cell>
          <cell r="F541">
            <v>98.7</v>
          </cell>
          <cell r="G541">
            <v>98.7</v>
          </cell>
          <cell r="H541">
            <v>7.6100416525948296</v>
          </cell>
          <cell r="I541">
            <v>900000000</v>
          </cell>
          <cell r="J541">
            <v>13758370</v>
          </cell>
          <cell r="K541">
            <v>1357791778.3800001</v>
          </cell>
          <cell r="L541">
            <v>12638228</v>
          </cell>
          <cell r="M541">
            <v>1247393103.6700001</v>
          </cell>
          <cell r="N541">
            <v>150.865753153333</v>
          </cell>
          <cell r="O541">
            <v>9</v>
          </cell>
          <cell r="P541">
            <v>100</v>
          </cell>
          <cell r="S541">
            <v>60</v>
          </cell>
          <cell r="T541" t="str">
            <v>Ноты-63</v>
          </cell>
        </row>
        <row r="542">
          <cell r="A542" t="str">
            <v>KZ46L2206A10</v>
          </cell>
          <cell r="B542" t="str">
            <v>162/6</v>
          </cell>
          <cell r="C542">
            <v>36881</v>
          </cell>
          <cell r="D542">
            <v>37064</v>
          </cell>
          <cell r="E542">
            <v>183</v>
          </cell>
          <cell r="F542">
            <v>96.24</v>
          </cell>
          <cell r="G542">
            <v>96.24</v>
          </cell>
          <cell r="H542">
            <v>7.8137988362427402</v>
          </cell>
          <cell r="I542">
            <v>150000000</v>
          </cell>
          <cell r="J542">
            <v>4988570</v>
          </cell>
          <cell r="K542">
            <v>478010077.39999998</v>
          </cell>
          <cell r="L542">
            <v>1268953</v>
          </cell>
          <cell r="M542">
            <v>122124036.72</v>
          </cell>
          <cell r="N542">
            <v>318.67338493333301</v>
          </cell>
          <cell r="O542">
            <v>7</v>
          </cell>
          <cell r="P542">
            <v>100</v>
          </cell>
          <cell r="S542">
            <v>50</v>
          </cell>
          <cell r="T542" t="str">
            <v>ГКО-6</v>
          </cell>
        </row>
        <row r="543">
          <cell r="A543" t="str">
            <v>KZ9CK1603A12</v>
          </cell>
          <cell r="B543" t="str">
            <v>476/n</v>
          </cell>
          <cell r="C543">
            <v>36882</v>
          </cell>
          <cell r="D543">
            <v>36966</v>
          </cell>
          <cell r="E543">
            <v>84</v>
          </cell>
          <cell r="F543">
            <v>98.22</v>
          </cell>
          <cell r="G543">
            <v>98.22</v>
          </cell>
          <cell r="H543">
            <v>7.8531188488427404</v>
          </cell>
          <cell r="I543">
            <v>900000000</v>
          </cell>
          <cell r="J543">
            <v>10530311</v>
          </cell>
          <cell r="K543">
            <v>1034164397.6799999</v>
          </cell>
          <cell r="L543">
            <v>6346805</v>
          </cell>
          <cell r="M543">
            <v>623383187.10000002</v>
          </cell>
          <cell r="N543">
            <v>114.907155297778</v>
          </cell>
          <cell r="O543">
            <v>8</v>
          </cell>
          <cell r="P543">
            <v>100</v>
          </cell>
          <cell r="S543">
            <v>60</v>
          </cell>
          <cell r="T543" t="str">
            <v>Ноты-84</v>
          </cell>
        </row>
        <row r="544">
          <cell r="A544" t="str">
            <v>KZ53L2512A35</v>
          </cell>
          <cell r="B544" t="str">
            <v>18/36</v>
          </cell>
          <cell r="C544">
            <v>36885</v>
          </cell>
          <cell r="D544">
            <v>37980</v>
          </cell>
          <cell r="E544">
            <v>1095</v>
          </cell>
          <cell r="H544">
            <v>17.100000000000001</v>
          </cell>
          <cell r="I544">
            <v>500000000</v>
          </cell>
          <cell r="J544">
            <v>831035</v>
          </cell>
          <cell r="K544">
            <v>831035000</v>
          </cell>
          <cell r="L544">
            <v>604035</v>
          </cell>
          <cell r="M544">
            <v>604035000</v>
          </cell>
          <cell r="N544">
            <v>166.20699999999999</v>
          </cell>
          <cell r="O544">
            <v>9</v>
          </cell>
          <cell r="P544">
            <v>1000</v>
          </cell>
          <cell r="S544">
            <v>50</v>
          </cell>
          <cell r="T544" t="str">
            <v>ГКО-36</v>
          </cell>
        </row>
        <row r="545">
          <cell r="A545" t="str">
            <v>KZ8EK0901A12</v>
          </cell>
          <cell r="B545" t="str">
            <v>477/n</v>
          </cell>
          <cell r="C545">
            <v>36885</v>
          </cell>
          <cell r="D545">
            <v>36900</v>
          </cell>
          <cell r="E545">
            <v>14</v>
          </cell>
          <cell r="F545">
            <v>99.74</v>
          </cell>
          <cell r="G545">
            <v>99.74</v>
          </cell>
          <cell r="H545">
            <v>6.7776218167236104</v>
          </cell>
          <cell r="I545">
            <v>900000000</v>
          </cell>
          <cell r="J545">
            <v>7817099</v>
          </cell>
          <cell r="K545">
            <v>779666464.25999999</v>
          </cell>
          <cell r="L545">
            <v>7717099</v>
          </cell>
          <cell r="M545">
            <v>769706464.25999999</v>
          </cell>
          <cell r="N545">
            <v>86.629607140000005</v>
          </cell>
          <cell r="O545">
            <v>7</v>
          </cell>
          <cell r="P545">
            <v>100</v>
          </cell>
          <cell r="S545">
            <v>60</v>
          </cell>
          <cell r="T545" t="str">
            <v>Ноты-14</v>
          </cell>
        </row>
        <row r="546">
          <cell r="A546" t="str">
            <v>KZ52L2612A27</v>
          </cell>
          <cell r="B546" t="str">
            <v>25/24</v>
          </cell>
          <cell r="C546">
            <v>36886</v>
          </cell>
          <cell r="D546">
            <v>37616</v>
          </cell>
          <cell r="E546">
            <v>730</v>
          </cell>
          <cell r="H546">
            <v>15.38</v>
          </cell>
          <cell r="I546">
            <v>500000000</v>
          </cell>
          <cell r="J546">
            <v>341000</v>
          </cell>
          <cell r="K546">
            <v>341000000</v>
          </cell>
          <cell r="L546">
            <v>200000</v>
          </cell>
          <cell r="M546">
            <v>200000000</v>
          </cell>
          <cell r="N546">
            <v>68.2</v>
          </cell>
          <cell r="O546">
            <v>8</v>
          </cell>
          <cell r="P546">
            <v>1000</v>
          </cell>
          <cell r="S546">
            <v>50</v>
          </cell>
          <cell r="T546" t="str">
            <v>ГКО-24</v>
          </cell>
        </row>
        <row r="547">
          <cell r="A547" t="str">
            <v>KZ95K3101A15</v>
          </cell>
          <cell r="B547" t="str">
            <v>478/n</v>
          </cell>
          <cell r="C547">
            <v>36886</v>
          </cell>
          <cell r="D547">
            <v>36922</v>
          </cell>
          <cell r="E547">
            <v>35</v>
          </cell>
          <cell r="F547">
            <v>99.3</v>
          </cell>
          <cell r="G547">
            <v>99.3</v>
          </cell>
          <cell r="H547">
            <v>7.33131923464253</v>
          </cell>
          <cell r="I547">
            <v>900000000</v>
          </cell>
          <cell r="J547">
            <v>1864000</v>
          </cell>
          <cell r="K547">
            <v>184985960</v>
          </cell>
          <cell r="L547">
            <v>1154000</v>
          </cell>
          <cell r="M547">
            <v>114592200</v>
          </cell>
          <cell r="N547">
            <v>20.553995555555598</v>
          </cell>
          <cell r="O547">
            <v>6</v>
          </cell>
          <cell r="P547">
            <v>100</v>
          </cell>
          <cell r="S547">
            <v>60</v>
          </cell>
          <cell r="T547" t="str">
            <v>Ноты-35</v>
          </cell>
        </row>
        <row r="548">
          <cell r="A548" t="str">
            <v>KZ87K0401A18</v>
          </cell>
          <cell r="B548" t="str">
            <v>479/n</v>
          </cell>
          <cell r="C548">
            <v>36887</v>
          </cell>
          <cell r="D548">
            <v>36895</v>
          </cell>
          <cell r="E548">
            <v>7</v>
          </cell>
          <cell r="F548">
            <v>99.87</v>
          </cell>
          <cell r="G548">
            <v>99.87</v>
          </cell>
          <cell r="H548">
            <v>6.7687994392708104</v>
          </cell>
          <cell r="I548">
            <v>900000000</v>
          </cell>
          <cell r="J548">
            <v>6655671</v>
          </cell>
          <cell r="K548">
            <v>664679459.89999998</v>
          </cell>
          <cell r="L548">
            <v>5735640</v>
          </cell>
          <cell r="M548">
            <v>572825369.20000005</v>
          </cell>
          <cell r="N548">
            <v>73.853273322222194</v>
          </cell>
          <cell r="O548">
            <v>9</v>
          </cell>
          <cell r="P548">
            <v>100</v>
          </cell>
          <cell r="S548">
            <v>60</v>
          </cell>
          <cell r="T548" t="str">
            <v>Ноты-07</v>
          </cell>
        </row>
        <row r="549">
          <cell r="A549" t="str">
            <v>KZ43L3003A16</v>
          </cell>
          <cell r="B549" t="str">
            <v>277/3</v>
          </cell>
          <cell r="C549">
            <v>36888</v>
          </cell>
          <cell r="D549">
            <v>36980</v>
          </cell>
          <cell r="E549">
            <v>92</v>
          </cell>
          <cell r="F549">
            <v>98.38</v>
          </cell>
          <cell r="G549">
            <v>98.38</v>
          </cell>
          <cell r="H549">
            <v>6.5867046147591202</v>
          </cell>
          <cell r="I549">
            <v>100000000</v>
          </cell>
          <cell r="J549">
            <v>5060738</v>
          </cell>
          <cell r="K549">
            <v>496824188.99000001</v>
          </cell>
          <cell r="L549">
            <v>811233</v>
          </cell>
          <cell r="M549">
            <v>79809102.540000007</v>
          </cell>
          <cell r="N549">
            <v>496.82418898999998</v>
          </cell>
          <cell r="O549">
            <v>7</v>
          </cell>
          <cell r="P549">
            <v>100</v>
          </cell>
          <cell r="S549">
            <v>50</v>
          </cell>
          <cell r="T549" t="str">
            <v>ГКО-3</v>
          </cell>
        </row>
        <row r="550">
          <cell r="A550" t="str">
            <v>KZ9BK1603A13</v>
          </cell>
          <cell r="B550" t="str">
            <v>480/n</v>
          </cell>
          <cell r="C550">
            <v>36888</v>
          </cell>
          <cell r="D550">
            <v>36966</v>
          </cell>
          <cell r="E550">
            <v>77</v>
          </cell>
          <cell r="F550">
            <v>98.4</v>
          </cell>
          <cell r="G550">
            <v>98.4</v>
          </cell>
          <cell r="H550">
            <v>7.6866223207686399</v>
          </cell>
          <cell r="I550">
            <v>900000000</v>
          </cell>
          <cell r="J550">
            <v>1206334</v>
          </cell>
          <cell r="K550">
            <v>118631141.2</v>
          </cell>
          <cell r="L550">
            <v>1096334</v>
          </cell>
          <cell r="M550">
            <v>107879265.59999999</v>
          </cell>
          <cell r="N550">
            <v>13.181237911111101</v>
          </cell>
          <cell r="O550">
            <v>7</v>
          </cell>
          <cell r="P550">
            <v>100</v>
          </cell>
          <cell r="S550">
            <v>60</v>
          </cell>
          <cell r="T550" t="str">
            <v>Ноты-77</v>
          </cell>
        </row>
        <row r="551">
          <cell r="A551" t="str">
            <v>KZ87K0501A17</v>
          </cell>
          <cell r="B551" t="str">
            <v>481/n</v>
          </cell>
          <cell r="C551">
            <v>36889</v>
          </cell>
          <cell r="D551">
            <v>36896</v>
          </cell>
          <cell r="E551">
            <v>7</v>
          </cell>
          <cell r="F551">
            <v>99.87</v>
          </cell>
          <cell r="G551">
            <v>99.87</v>
          </cell>
          <cell r="H551">
            <v>6.7687994392708104</v>
          </cell>
          <cell r="I551">
            <v>900000000</v>
          </cell>
          <cell r="J551">
            <v>34755836</v>
          </cell>
          <cell r="K551">
            <v>3471059341.3200002</v>
          </cell>
          <cell r="L551">
            <v>34655836</v>
          </cell>
          <cell r="M551">
            <v>3461078341.3200002</v>
          </cell>
          <cell r="N551">
            <v>385.67326014666702</v>
          </cell>
          <cell r="O551">
            <v>11</v>
          </cell>
          <cell r="P551">
            <v>100</v>
          </cell>
          <cell r="S551">
            <v>60</v>
          </cell>
          <cell r="T551" t="str">
            <v>Ноты-07</v>
          </cell>
        </row>
        <row r="552">
          <cell r="A552" t="str">
            <v>KZ95K0802A13</v>
          </cell>
          <cell r="B552" t="str">
            <v>482/n</v>
          </cell>
          <cell r="C552">
            <v>36894</v>
          </cell>
          <cell r="D552">
            <v>36930</v>
          </cell>
          <cell r="E552">
            <v>35</v>
          </cell>
          <cell r="F552">
            <v>99.3</v>
          </cell>
          <cell r="G552">
            <v>99.3</v>
          </cell>
          <cell r="H552">
            <v>7.33131923464253</v>
          </cell>
          <cell r="I552">
            <v>1000000000</v>
          </cell>
          <cell r="J552">
            <v>1107050</v>
          </cell>
          <cell r="K552">
            <v>109905065</v>
          </cell>
          <cell r="L552">
            <v>1007050</v>
          </cell>
          <cell r="M552">
            <v>100000065</v>
          </cell>
          <cell r="N552">
            <v>10.9905065</v>
          </cell>
          <cell r="O552">
            <v>2</v>
          </cell>
          <cell r="P552">
            <v>100</v>
          </cell>
          <cell r="S552">
            <v>60</v>
          </cell>
          <cell r="T552" t="str">
            <v>Ноты-35</v>
          </cell>
        </row>
        <row r="553">
          <cell r="A553" t="str">
            <v>KZ52L0301A35</v>
          </cell>
          <cell r="B553" t="str">
            <v>26/24</v>
          </cell>
          <cell r="C553">
            <v>36895</v>
          </cell>
          <cell r="D553">
            <v>37624</v>
          </cell>
          <cell r="E553">
            <v>729</v>
          </cell>
          <cell r="H553">
            <v>15.38</v>
          </cell>
          <cell r="I553">
            <v>400000000</v>
          </cell>
          <cell r="J553">
            <v>277500</v>
          </cell>
          <cell r="K553">
            <v>277500000</v>
          </cell>
          <cell r="L553">
            <v>161000</v>
          </cell>
          <cell r="M553">
            <v>161000000</v>
          </cell>
          <cell r="N553">
            <v>69.375</v>
          </cell>
          <cell r="O553">
            <v>8</v>
          </cell>
          <cell r="P553">
            <v>1000</v>
          </cell>
          <cell r="S553">
            <v>50</v>
          </cell>
          <cell r="T553" t="str">
            <v>ГКО-24</v>
          </cell>
        </row>
        <row r="554">
          <cell r="A554" t="str">
            <v>KZ9AK1603A14</v>
          </cell>
          <cell r="B554" t="str">
            <v>483/n</v>
          </cell>
          <cell r="C554">
            <v>36896</v>
          </cell>
          <cell r="D554">
            <v>36966</v>
          </cell>
          <cell r="E554">
            <v>70</v>
          </cell>
          <cell r="F554">
            <v>98.54</v>
          </cell>
          <cell r="G554">
            <v>98.54</v>
          </cell>
          <cell r="H554">
            <v>7.70448548812662</v>
          </cell>
          <cell r="I554">
            <v>1000000000</v>
          </cell>
          <cell r="J554">
            <v>19070657</v>
          </cell>
          <cell r="K554">
            <v>1879100236.5999999</v>
          </cell>
          <cell r="L554">
            <v>16460502</v>
          </cell>
          <cell r="M554">
            <v>1622017867.0799999</v>
          </cell>
          <cell r="N554">
            <v>187.91002366000001</v>
          </cell>
          <cell r="O554">
            <v>11</v>
          </cell>
          <cell r="P554">
            <v>100</v>
          </cell>
          <cell r="S554">
            <v>60</v>
          </cell>
          <cell r="T554" t="str">
            <v>Ноты-70</v>
          </cell>
        </row>
        <row r="555">
          <cell r="A555" t="str">
            <v>KZ53L0801A47</v>
          </cell>
          <cell r="B555" t="str">
            <v>19/36</v>
          </cell>
          <cell r="C555">
            <v>36899</v>
          </cell>
          <cell r="D555">
            <v>37994</v>
          </cell>
          <cell r="E555">
            <v>1095</v>
          </cell>
          <cell r="I555">
            <v>500000000</v>
          </cell>
          <cell r="P555">
            <v>1000</v>
          </cell>
          <cell r="S555">
            <v>50</v>
          </cell>
          <cell r="T555" t="str">
            <v>ГКО-36</v>
          </cell>
        </row>
        <row r="556">
          <cell r="A556" t="str">
            <v>KZ9AK2003A18</v>
          </cell>
          <cell r="B556" t="str">
            <v>484/n</v>
          </cell>
          <cell r="C556">
            <v>36899</v>
          </cell>
          <cell r="D556">
            <v>36970</v>
          </cell>
          <cell r="E556">
            <v>70</v>
          </cell>
          <cell r="F556">
            <v>98.53</v>
          </cell>
          <cell r="G556">
            <v>98.53</v>
          </cell>
          <cell r="H556">
            <v>7.75804323556277</v>
          </cell>
          <cell r="I556">
            <v>900000000</v>
          </cell>
          <cell r="J556">
            <v>3210000</v>
          </cell>
          <cell r="K556">
            <v>314484000</v>
          </cell>
          <cell r="L556">
            <v>1200000</v>
          </cell>
          <cell r="M556">
            <v>118236000</v>
          </cell>
          <cell r="N556">
            <v>34.942666666666703</v>
          </cell>
          <cell r="O556">
            <v>4</v>
          </cell>
          <cell r="P556">
            <v>100</v>
          </cell>
          <cell r="S556">
            <v>60</v>
          </cell>
          <cell r="T556" t="str">
            <v>Ноты-70</v>
          </cell>
        </row>
        <row r="557">
          <cell r="A557" t="str">
            <v>KZ52L0901A39</v>
          </cell>
          <cell r="B557" t="str">
            <v>27/24</v>
          </cell>
          <cell r="C557">
            <v>36900</v>
          </cell>
          <cell r="D557">
            <v>37630</v>
          </cell>
          <cell r="E557">
            <v>730</v>
          </cell>
          <cell r="H557">
            <v>15.38</v>
          </cell>
          <cell r="I557">
            <v>400000000</v>
          </cell>
          <cell r="J557">
            <v>298000</v>
          </cell>
          <cell r="K557">
            <v>298000000</v>
          </cell>
          <cell r="L557">
            <v>200000</v>
          </cell>
          <cell r="M557">
            <v>200000000</v>
          </cell>
          <cell r="N557">
            <v>74.5</v>
          </cell>
          <cell r="O557">
            <v>8</v>
          </cell>
          <cell r="P557">
            <v>1000</v>
          </cell>
          <cell r="S557">
            <v>50</v>
          </cell>
          <cell r="T557" t="str">
            <v>ГКО-24</v>
          </cell>
        </row>
        <row r="558">
          <cell r="A558" t="str">
            <v>KZ8SK0802A16</v>
          </cell>
          <cell r="B558" t="str">
            <v>485/n</v>
          </cell>
          <cell r="C558">
            <v>36901</v>
          </cell>
          <cell r="D558">
            <v>36930</v>
          </cell>
          <cell r="E558">
            <v>28</v>
          </cell>
          <cell r="F558">
            <v>99.45</v>
          </cell>
          <cell r="G558">
            <v>99.45</v>
          </cell>
          <cell r="H558">
            <v>7.1895424836600901</v>
          </cell>
          <cell r="I558">
            <v>900000000</v>
          </cell>
          <cell r="J558">
            <v>6887853</v>
          </cell>
          <cell r="K558">
            <v>684634668.83000004</v>
          </cell>
          <cell r="L558">
            <v>3415067</v>
          </cell>
          <cell r="M558">
            <v>339628413.14999998</v>
          </cell>
          <cell r="N558">
            <v>76.070518758888895</v>
          </cell>
          <cell r="O558">
            <v>10</v>
          </cell>
          <cell r="P558">
            <v>100</v>
          </cell>
          <cell r="S558">
            <v>60</v>
          </cell>
          <cell r="T558" t="str">
            <v>Ноты-28</v>
          </cell>
        </row>
        <row r="559">
          <cell r="A559" t="str">
            <v>KZ4CL1101A21</v>
          </cell>
          <cell r="B559" t="str">
            <v>71/12</v>
          </cell>
          <cell r="C559">
            <v>36902</v>
          </cell>
          <cell r="D559">
            <v>37267</v>
          </cell>
          <cell r="E559">
            <v>365</v>
          </cell>
          <cell r="F559">
            <v>91.24</v>
          </cell>
          <cell r="G559">
            <v>91.24</v>
          </cell>
          <cell r="H559">
            <v>9.6010521701008393</v>
          </cell>
          <cell r="I559">
            <v>300000000</v>
          </cell>
          <cell r="J559">
            <v>5035000</v>
          </cell>
          <cell r="K559">
            <v>443383800</v>
          </cell>
          <cell r="L559">
            <v>1800000</v>
          </cell>
          <cell r="M559">
            <v>164232000</v>
          </cell>
          <cell r="N559">
            <v>147.7946</v>
          </cell>
          <cell r="O559">
            <v>9</v>
          </cell>
          <cell r="P559">
            <v>100</v>
          </cell>
          <cell r="S559">
            <v>50</v>
          </cell>
          <cell r="T559" t="str">
            <v>ГКО-12</v>
          </cell>
        </row>
        <row r="560">
          <cell r="A560" t="str">
            <v>KZ9CK0604A13</v>
          </cell>
          <cell r="B560" t="str">
            <v>486/n</v>
          </cell>
          <cell r="C560">
            <v>36903</v>
          </cell>
          <cell r="D560">
            <v>36987</v>
          </cell>
          <cell r="E560">
            <v>84</v>
          </cell>
          <cell r="F560">
            <v>98.22</v>
          </cell>
          <cell r="G560">
            <v>98.22</v>
          </cell>
          <cell r="H560">
            <v>7.8531188488427404</v>
          </cell>
          <cell r="I560">
            <v>900000000</v>
          </cell>
          <cell r="J560">
            <v>2754478</v>
          </cell>
          <cell r="K560">
            <v>270381935.23000002</v>
          </cell>
          <cell r="L560">
            <v>1436148</v>
          </cell>
          <cell r="M560">
            <v>141058456.56</v>
          </cell>
          <cell r="N560">
            <v>30.042437247777801</v>
          </cell>
          <cell r="O560">
            <v>5</v>
          </cell>
          <cell r="P560">
            <v>100</v>
          </cell>
          <cell r="S560">
            <v>60</v>
          </cell>
          <cell r="T560" t="str">
            <v>Ноты-84</v>
          </cell>
        </row>
        <row r="561">
          <cell r="A561" t="str">
            <v>KZ46L1907A14</v>
          </cell>
          <cell r="B561" t="str">
            <v>163/6</v>
          </cell>
          <cell r="C561">
            <v>36906</v>
          </cell>
          <cell r="D561">
            <v>37091</v>
          </cell>
          <cell r="E561">
            <v>185</v>
          </cell>
          <cell r="I561">
            <v>200000000</v>
          </cell>
          <cell r="P561">
            <v>100</v>
          </cell>
          <cell r="S561">
            <v>50</v>
          </cell>
          <cell r="T561" t="str">
            <v>ГКО-6</v>
          </cell>
        </row>
        <row r="562">
          <cell r="A562" t="str">
            <v>KZ98K1303A12</v>
          </cell>
          <cell r="B562" t="str">
            <v>487/n</v>
          </cell>
          <cell r="C562">
            <v>36906</v>
          </cell>
          <cell r="D562">
            <v>36963</v>
          </cell>
          <cell r="E562">
            <v>56</v>
          </cell>
          <cell r="F562">
            <v>98.83</v>
          </cell>
          <cell r="G562">
            <v>98.83</v>
          </cell>
          <cell r="H562">
            <v>7.6950318729130904</v>
          </cell>
          <cell r="I562">
            <v>1000000000</v>
          </cell>
          <cell r="J562">
            <v>1609430</v>
          </cell>
          <cell r="K562">
            <v>156868966.99000001</v>
          </cell>
          <cell r="L562">
            <v>209430</v>
          </cell>
          <cell r="M562">
            <v>20697966.899999999</v>
          </cell>
          <cell r="N562">
            <v>15.686896699</v>
          </cell>
          <cell r="O562">
            <v>6</v>
          </cell>
          <cell r="P562">
            <v>100</v>
          </cell>
          <cell r="S562">
            <v>60</v>
          </cell>
          <cell r="T562" t="str">
            <v>Ноты-56</v>
          </cell>
        </row>
        <row r="563">
          <cell r="A563" t="str">
            <v>KZ52L1601A30</v>
          </cell>
          <cell r="B563" t="str">
            <v>28/24</v>
          </cell>
          <cell r="C563">
            <v>36907</v>
          </cell>
          <cell r="D563">
            <v>37637</v>
          </cell>
          <cell r="E563">
            <v>730</v>
          </cell>
          <cell r="H563">
            <v>15.38</v>
          </cell>
          <cell r="I563">
            <v>400000000</v>
          </cell>
          <cell r="J563">
            <v>153700</v>
          </cell>
          <cell r="K563">
            <v>153700000</v>
          </cell>
          <cell r="L563">
            <v>82700</v>
          </cell>
          <cell r="M563">
            <v>82700000</v>
          </cell>
          <cell r="N563">
            <v>38.424999999999997</v>
          </cell>
          <cell r="O563">
            <v>8</v>
          </cell>
          <cell r="P563">
            <v>1000</v>
          </cell>
          <cell r="S563">
            <v>50</v>
          </cell>
          <cell r="T563" t="str">
            <v>ГКО-24</v>
          </cell>
        </row>
        <row r="564">
          <cell r="A564" t="str">
            <v>KZ9CK1204A15</v>
          </cell>
          <cell r="B564" t="str">
            <v>488/n</v>
          </cell>
          <cell r="C564">
            <v>36908</v>
          </cell>
          <cell r="D564">
            <v>36993</v>
          </cell>
          <cell r="E564">
            <v>84</v>
          </cell>
          <cell r="F564">
            <v>98.22</v>
          </cell>
          <cell r="G564">
            <v>98.22</v>
          </cell>
          <cell r="H564">
            <v>7.8531188488427404</v>
          </cell>
          <cell r="I564">
            <v>1000000000</v>
          </cell>
          <cell r="J564">
            <v>5981580</v>
          </cell>
          <cell r="K564">
            <v>587395662.39999998</v>
          </cell>
          <cell r="L564">
            <v>5421580</v>
          </cell>
          <cell r="M564">
            <v>532507587.60000002</v>
          </cell>
          <cell r="N564">
            <v>58.739566240000002</v>
          </cell>
          <cell r="O564">
            <v>8</v>
          </cell>
          <cell r="P564">
            <v>100</v>
          </cell>
          <cell r="S564">
            <v>60</v>
          </cell>
          <cell r="T564" t="str">
            <v>Ноты-84</v>
          </cell>
        </row>
        <row r="565">
          <cell r="A565" t="str">
            <v>KZ53L1601A47</v>
          </cell>
          <cell r="B565" t="str">
            <v>20/36</v>
          </cell>
          <cell r="C565">
            <v>36909</v>
          </cell>
          <cell r="D565">
            <v>38002</v>
          </cell>
          <cell r="E565">
            <v>1093</v>
          </cell>
          <cell r="H565">
            <v>17.100000000000001</v>
          </cell>
          <cell r="I565">
            <v>500000000</v>
          </cell>
          <cell r="J565">
            <v>372409</v>
          </cell>
          <cell r="K565">
            <v>372409000</v>
          </cell>
          <cell r="L565">
            <v>225409</v>
          </cell>
          <cell r="M565">
            <v>225409000</v>
          </cell>
          <cell r="N565">
            <v>74.481800000000007</v>
          </cell>
          <cell r="O565">
            <v>8</v>
          </cell>
          <cell r="P565">
            <v>1000</v>
          </cell>
          <cell r="S565">
            <v>50</v>
          </cell>
          <cell r="T565" t="str">
            <v>ГКО-36</v>
          </cell>
        </row>
        <row r="566">
          <cell r="A566" t="str">
            <v>KZ8LK0902A12</v>
          </cell>
          <cell r="B566" t="str">
            <v>489/n</v>
          </cell>
          <cell r="C566">
            <v>36910</v>
          </cell>
          <cell r="D566">
            <v>36931</v>
          </cell>
          <cell r="E566">
            <v>21</v>
          </cell>
          <cell r="F566">
            <v>99.59</v>
          </cell>
          <cell r="G566">
            <v>99.59</v>
          </cell>
          <cell r="H566">
            <v>7.13592395488162</v>
          </cell>
          <cell r="I566">
            <v>1000000000</v>
          </cell>
          <cell r="J566">
            <v>2294310</v>
          </cell>
          <cell r="K566">
            <v>228445155.97999999</v>
          </cell>
          <cell r="L566">
            <v>2134310</v>
          </cell>
          <cell r="M566">
            <v>212555932.90000001</v>
          </cell>
          <cell r="N566">
            <v>22.844515598000001</v>
          </cell>
          <cell r="O566">
            <v>8</v>
          </cell>
          <cell r="P566">
            <v>100</v>
          </cell>
          <cell r="S566">
            <v>60</v>
          </cell>
          <cell r="T566" t="str">
            <v>Ноты-70</v>
          </cell>
        </row>
        <row r="567">
          <cell r="A567" t="str">
            <v>KZ43L2604A11</v>
          </cell>
          <cell r="B567" t="str">
            <v>278/3</v>
          </cell>
          <cell r="C567">
            <v>36913</v>
          </cell>
          <cell r="D567">
            <v>37007</v>
          </cell>
          <cell r="E567">
            <v>94</v>
          </cell>
          <cell r="F567">
            <v>98.39</v>
          </cell>
          <cell r="G567">
            <v>98.38</v>
          </cell>
          <cell r="H567">
            <v>6.5453806281126097</v>
          </cell>
          <cell r="I567">
            <v>100000000</v>
          </cell>
          <cell r="J567">
            <v>6242250</v>
          </cell>
          <cell r="K567">
            <v>611924250</v>
          </cell>
          <cell r="L567">
            <v>908182</v>
          </cell>
          <cell r="M567">
            <v>89355026.980000004</v>
          </cell>
          <cell r="N567">
            <v>611.92425000000003</v>
          </cell>
          <cell r="O567">
            <v>8</v>
          </cell>
          <cell r="P567">
            <v>100</v>
          </cell>
          <cell r="S567">
            <v>50</v>
          </cell>
          <cell r="T567" t="str">
            <v>ГКО-3</v>
          </cell>
        </row>
        <row r="568">
          <cell r="A568" t="str">
            <v>KZ52L2301A31</v>
          </cell>
          <cell r="B568" t="str">
            <v>29/24</v>
          </cell>
          <cell r="C568">
            <v>36914</v>
          </cell>
          <cell r="D568">
            <v>37644</v>
          </cell>
          <cell r="E568">
            <v>730</v>
          </cell>
          <cell r="H568">
            <v>15.38</v>
          </cell>
          <cell r="I568">
            <v>400000000</v>
          </cell>
          <cell r="J568">
            <v>221000</v>
          </cell>
          <cell r="K568">
            <v>221000000</v>
          </cell>
          <cell r="L568">
            <v>185000</v>
          </cell>
          <cell r="M568">
            <v>185000000</v>
          </cell>
          <cell r="N568">
            <v>55.25</v>
          </cell>
          <cell r="O568">
            <v>6</v>
          </cell>
          <cell r="P568">
            <v>1000</v>
          </cell>
          <cell r="S568">
            <v>50</v>
          </cell>
          <cell r="T568" t="str">
            <v>ГКО-24</v>
          </cell>
        </row>
        <row r="569">
          <cell r="A569" t="str">
            <v>KZ98K2103A12</v>
          </cell>
          <cell r="B569" t="str">
            <v>490/n</v>
          </cell>
          <cell r="C569">
            <v>36914</v>
          </cell>
          <cell r="D569">
            <v>36971</v>
          </cell>
          <cell r="E569">
            <v>56</v>
          </cell>
          <cell r="F569">
            <v>98.83</v>
          </cell>
          <cell r="G569">
            <v>98.83</v>
          </cell>
          <cell r="H569">
            <v>7.6950318729130904</v>
          </cell>
          <cell r="I569">
            <v>500000000</v>
          </cell>
          <cell r="J569">
            <v>2901744</v>
          </cell>
          <cell r="K569">
            <v>286518207.51999998</v>
          </cell>
          <cell r="L569">
            <v>2581620</v>
          </cell>
          <cell r="M569">
            <v>255141504.59999999</v>
          </cell>
          <cell r="N569">
            <v>57.303641503999998</v>
          </cell>
          <cell r="O569">
            <v>9</v>
          </cell>
          <cell r="P569">
            <v>100</v>
          </cell>
          <cell r="S569">
            <v>60</v>
          </cell>
          <cell r="T569" t="str">
            <v>Ноты-56</v>
          </cell>
        </row>
        <row r="570">
          <cell r="A570" t="str">
            <v>KZ9AK0504A16</v>
          </cell>
          <cell r="B570" t="str">
            <v>491/n</v>
          </cell>
          <cell r="C570">
            <v>36915</v>
          </cell>
          <cell r="D570">
            <v>36986</v>
          </cell>
          <cell r="E570">
            <v>70</v>
          </cell>
          <cell r="I570">
            <v>500000000</v>
          </cell>
          <cell r="P570">
            <v>100</v>
          </cell>
          <cell r="S570">
            <v>60</v>
          </cell>
          <cell r="T570" t="str">
            <v>Ноты-70</v>
          </cell>
        </row>
        <row r="571">
          <cell r="A571" t="str">
            <v>KZ53L2301A48</v>
          </cell>
          <cell r="B571" t="str">
            <v>21/36</v>
          </cell>
          <cell r="C571">
            <v>36916</v>
          </cell>
          <cell r="D571">
            <v>38009</v>
          </cell>
          <cell r="E571">
            <v>1093</v>
          </cell>
          <cell r="H571">
            <v>17.100000000000001</v>
          </cell>
          <cell r="I571">
            <v>500000000</v>
          </cell>
          <cell r="J571">
            <v>251144</v>
          </cell>
          <cell r="K571">
            <v>251144000</v>
          </cell>
          <cell r="L571">
            <v>103144</v>
          </cell>
          <cell r="M571">
            <v>103144000</v>
          </cell>
          <cell r="N571">
            <v>50.2288</v>
          </cell>
          <cell r="O571">
            <v>10</v>
          </cell>
          <cell r="P571">
            <v>1000</v>
          </cell>
          <cell r="S571">
            <v>50</v>
          </cell>
          <cell r="T571" t="str">
            <v>ГКО-36</v>
          </cell>
        </row>
        <row r="572">
          <cell r="A572" t="str">
            <v>KZ8SK2302A17</v>
          </cell>
          <cell r="B572" t="str">
            <v>492/n</v>
          </cell>
          <cell r="C572">
            <v>36917</v>
          </cell>
          <cell r="D572">
            <v>36945</v>
          </cell>
          <cell r="E572">
            <v>28</v>
          </cell>
          <cell r="F572">
            <v>99.45</v>
          </cell>
          <cell r="G572">
            <v>99.45</v>
          </cell>
          <cell r="H572">
            <v>7.1895424836600901</v>
          </cell>
          <cell r="I572">
            <v>500000000</v>
          </cell>
          <cell r="J572">
            <v>5847009</v>
          </cell>
          <cell r="K572">
            <v>581433439.28999996</v>
          </cell>
          <cell r="L572">
            <v>5726946</v>
          </cell>
          <cell r="M572">
            <v>569544779.70000005</v>
          </cell>
          <cell r="N572">
            <v>116.28668785799999</v>
          </cell>
          <cell r="O572">
            <v>12</v>
          </cell>
          <cell r="P572">
            <v>100</v>
          </cell>
          <cell r="S572">
            <v>60</v>
          </cell>
          <cell r="T572" t="str">
            <v>Ноты-28</v>
          </cell>
        </row>
        <row r="573">
          <cell r="A573" t="str">
            <v>KZ52L3001A32</v>
          </cell>
          <cell r="B573" t="str">
            <v>30/24</v>
          </cell>
          <cell r="C573">
            <v>36920</v>
          </cell>
          <cell r="D573">
            <v>37651</v>
          </cell>
          <cell r="E573">
            <v>731</v>
          </cell>
          <cell r="H573">
            <v>15.38</v>
          </cell>
          <cell r="I573">
            <v>300000000</v>
          </cell>
          <cell r="J573">
            <v>532000</v>
          </cell>
          <cell r="K573">
            <v>532000000</v>
          </cell>
          <cell r="L573">
            <v>200000</v>
          </cell>
          <cell r="M573">
            <v>200000000</v>
          </cell>
          <cell r="N573">
            <v>177.333333333333</v>
          </cell>
          <cell r="O573">
            <v>12</v>
          </cell>
          <cell r="P573">
            <v>1000</v>
          </cell>
          <cell r="S573">
            <v>50</v>
          </cell>
          <cell r="T573" t="str">
            <v>ГКО-24</v>
          </cell>
        </row>
        <row r="574">
          <cell r="A574" t="str">
            <v>KZ53L2901A42</v>
          </cell>
          <cell r="B574" t="str">
            <v>22/36</v>
          </cell>
          <cell r="C574">
            <v>36921</v>
          </cell>
          <cell r="D574">
            <v>38015</v>
          </cell>
          <cell r="E574">
            <v>1094</v>
          </cell>
          <cell r="H574">
            <v>16.850000000000001</v>
          </cell>
          <cell r="I574">
            <v>400000000</v>
          </cell>
          <cell r="J574">
            <v>1605140</v>
          </cell>
          <cell r="K574">
            <v>1605140000</v>
          </cell>
          <cell r="L574">
            <v>523140</v>
          </cell>
          <cell r="M574">
            <v>523140000</v>
          </cell>
          <cell r="N574">
            <v>401.28500000000003</v>
          </cell>
          <cell r="O574">
            <v>9</v>
          </cell>
          <cell r="P574">
            <v>1000</v>
          </cell>
          <cell r="S574">
            <v>50</v>
          </cell>
          <cell r="T574" t="str">
            <v>ГКО-36</v>
          </cell>
        </row>
        <row r="575">
          <cell r="A575" t="str">
            <v>KZ98K2903A14</v>
          </cell>
          <cell r="B575" t="str">
            <v>493/n</v>
          </cell>
          <cell r="C575">
            <v>36922</v>
          </cell>
          <cell r="D575">
            <v>36979</v>
          </cell>
          <cell r="E575">
            <v>56</v>
          </cell>
          <cell r="F575">
            <v>98.83</v>
          </cell>
          <cell r="G575">
            <v>98.83</v>
          </cell>
          <cell r="H575">
            <v>7.6950318729130904</v>
          </cell>
          <cell r="I575">
            <v>500000000</v>
          </cell>
          <cell r="J575">
            <v>13663669</v>
          </cell>
          <cell r="K575">
            <v>1350199286.27</v>
          </cell>
          <cell r="L575">
            <v>11942309</v>
          </cell>
          <cell r="M575">
            <v>1180258398.47</v>
          </cell>
          <cell r="N575">
            <v>270.03985725400003</v>
          </cell>
          <cell r="O575">
            <v>11</v>
          </cell>
          <cell r="P575">
            <v>100</v>
          </cell>
          <cell r="S575">
            <v>60</v>
          </cell>
          <cell r="T575" t="str">
            <v>Ноты-56</v>
          </cell>
        </row>
        <row r="576">
          <cell r="A576" t="str">
            <v>KZ52L3101A31</v>
          </cell>
          <cell r="B576" t="str">
            <v>31/24</v>
          </cell>
          <cell r="C576">
            <v>36923</v>
          </cell>
          <cell r="D576">
            <v>37652</v>
          </cell>
          <cell r="E576">
            <v>729</v>
          </cell>
          <cell r="H576">
            <v>15.35</v>
          </cell>
          <cell r="I576">
            <v>200000000</v>
          </cell>
          <cell r="J576">
            <v>1241000</v>
          </cell>
          <cell r="K576">
            <v>1241000000</v>
          </cell>
          <cell r="L576">
            <v>200000</v>
          </cell>
          <cell r="M576">
            <v>200000000</v>
          </cell>
          <cell r="N576">
            <v>620.5</v>
          </cell>
          <cell r="O576">
            <v>12</v>
          </cell>
          <cell r="P576">
            <v>1000</v>
          </cell>
          <cell r="S576">
            <v>50</v>
          </cell>
          <cell r="T576" t="str">
            <v>ГКО-24</v>
          </cell>
        </row>
        <row r="577">
          <cell r="A577" t="str">
            <v>KZ96K1603A11</v>
          </cell>
          <cell r="B577" t="str">
            <v>494/n</v>
          </cell>
          <cell r="C577">
            <v>36924</v>
          </cell>
          <cell r="D577">
            <v>36966</v>
          </cell>
          <cell r="E577">
            <v>42</v>
          </cell>
          <cell r="F577">
            <v>99.2</v>
          </cell>
          <cell r="G577">
            <v>99.2</v>
          </cell>
          <cell r="H577">
            <v>6.9892473118279304</v>
          </cell>
          <cell r="I577">
            <v>500000000</v>
          </cell>
          <cell r="J577">
            <v>56877305</v>
          </cell>
          <cell r="K577">
            <v>5640666605.9399996</v>
          </cell>
          <cell r="L577">
            <v>33981260</v>
          </cell>
          <cell r="M577">
            <v>3370940992</v>
          </cell>
          <cell r="N577">
            <v>1128.1333211880001</v>
          </cell>
          <cell r="O577">
            <v>12</v>
          </cell>
          <cell r="P577">
            <v>100</v>
          </cell>
          <cell r="S577">
            <v>60</v>
          </cell>
          <cell r="T577" t="str">
            <v>Ноты-42</v>
          </cell>
        </row>
        <row r="578">
          <cell r="A578" t="str">
            <v>KZ53L0502A49</v>
          </cell>
          <cell r="B578" t="str">
            <v>23/36</v>
          </cell>
          <cell r="C578">
            <v>36927</v>
          </cell>
          <cell r="D578">
            <v>38022</v>
          </cell>
          <cell r="E578">
            <v>1095</v>
          </cell>
          <cell r="H578">
            <v>16.850000000000001</v>
          </cell>
          <cell r="I578">
            <v>300000000</v>
          </cell>
          <cell r="J578">
            <v>1118500</v>
          </cell>
          <cell r="K578">
            <v>1118500000</v>
          </cell>
          <cell r="L578">
            <v>300000</v>
          </cell>
          <cell r="M578">
            <v>300000000</v>
          </cell>
          <cell r="N578">
            <v>372.83333333333297</v>
          </cell>
          <cell r="O578">
            <v>9</v>
          </cell>
          <cell r="P578">
            <v>1000</v>
          </cell>
          <cell r="S578">
            <v>50</v>
          </cell>
          <cell r="T578" t="str">
            <v>ГКО-36</v>
          </cell>
        </row>
        <row r="579">
          <cell r="A579" t="str">
            <v>KZ52L0602A31</v>
          </cell>
          <cell r="B579" t="str">
            <v>32/24</v>
          </cell>
          <cell r="C579">
            <v>36928</v>
          </cell>
          <cell r="D579">
            <v>37658</v>
          </cell>
          <cell r="E579">
            <v>730</v>
          </cell>
          <cell r="H579">
            <v>14.99</v>
          </cell>
          <cell r="I579">
            <v>300000000</v>
          </cell>
          <cell r="J579">
            <v>1416000</v>
          </cell>
          <cell r="K579">
            <v>1416000000</v>
          </cell>
          <cell r="L579">
            <v>340000</v>
          </cell>
          <cell r="M579">
            <v>340000000</v>
          </cell>
          <cell r="N579">
            <v>472</v>
          </cell>
          <cell r="O579">
            <v>12</v>
          </cell>
          <cell r="P579">
            <v>1000</v>
          </cell>
          <cell r="S579">
            <v>50</v>
          </cell>
          <cell r="T579" t="str">
            <v>ГКО-24</v>
          </cell>
        </row>
        <row r="580">
          <cell r="A580" t="str">
            <v>KZ98K0504A11</v>
          </cell>
          <cell r="B580" t="str">
            <v>495/n</v>
          </cell>
          <cell r="C580">
            <v>36929</v>
          </cell>
          <cell r="D580">
            <v>36986</v>
          </cell>
          <cell r="E580">
            <v>56</v>
          </cell>
          <cell r="F580">
            <v>98.91</v>
          </cell>
          <cell r="G580">
            <v>98.91</v>
          </cell>
          <cell r="H580">
            <v>7.1630775452431701</v>
          </cell>
          <cell r="I580">
            <v>500000000</v>
          </cell>
          <cell r="J580">
            <v>28927255</v>
          </cell>
          <cell r="K580">
            <v>2860057096.4499998</v>
          </cell>
          <cell r="L580">
            <v>18168060</v>
          </cell>
          <cell r="M580">
            <v>1797002814.5999999</v>
          </cell>
          <cell r="N580">
            <v>572.01141929000005</v>
          </cell>
          <cell r="O580">
            <v>11</v>
          </cell>
          <cell r="P580">
            <v>100</v>
          </cell>
          <cell r="S580">
            <v>60</v>
          </cell>
          <cell r="T580" t="str">
            <v>Ноты-56</v>
          </cell>
        </row>
        <row r="581">
          <cell r="A581" t="str">
            <v>KZ53L0602A48</v>
          </cell>
          <cell r="B581" t="str">
            <v>24/36</v>
          </cell>
          <cell r="C581">
            <v>36930</v>
          </cell>
          <cell r="D581">
            <v>38023</v>
          </cell>
          <cell r="E581">
            <v>1093</v>
          </cell>
          <cell r="H581">
            <v>16.3</v>
          </cell>
          <cell r="I581">
            <v>400000000</v>
          </cell>
          <cell r="J581">
            <v>5570500</v>
          </cell>
          <cell r="K581">
            <v>5570500000</v>
          </cell>
          <cell r="L581">
            <v>400000</v>
          </cell>
          <cell r="M581">
            <v>400000000</v>
          </cell>
          <cell r="N581">
            <v>1392.625</v>
          </cell>
          <cell r="O581">
            <v>9</v>
          </cell>
          <cell r="P581">
            <v>1000</v>
          </cell>
          <cell r="S581">
            <v>50</v>
          </cell>
          <cell r="T581" t="str">
            <v>ГКО-36</v>
          </cell>
        </row>
        <row r="582">
          <cell r="A582" t="str">
            <v>KZ8SK0903A14</v>
          </cell>
          <cell r="B582" t="str">
            <v>496/n</v>
          </cell>
          <cell r="C582">
            <v>36930</v>
          </cell>
          <cell r="D582">
            <v>36959</v>
          </cell>
          <cell r="E582">
            <v>28</v>
          </cell>
          <cell r="F582">
            <v>99.49</v>
          </cell>
          <cell r="G582">
            <v>99.49</v>
          </cell>
          <cell r="H582">
            <v>6.6639863302845201</v>
          </cell>
          <cell r="I582">
            <v>500000000</v>
          </cell>
          <cell r="J582">
            <v>33050037</v>
          </cell>
          <cell r="K582">
            <v>3287427243.0100002</v>
          </cell>
          <cell r="L582">
            <v>25635037</v>
          </cell>
          <cell r="M582">
            <v>2550429831.1300001</v>
          </cell>
          <cell r="N582">
            <v>657.48544860200002</v>
          </cell>
          <cell r="O582">
            <v>12</v>
          </cell>
          <cell r="P582">
            <v>100</v>
          </cell>
          <cell r="S582">
            <v>60</v>
          </cell>
          <cell r="T582" t="str">
            <v>Ноты-28</v>
          </cell>
        </row>
        <row r="583">
          <cell r="A583" t="str">
            <v>KZ96K2303A12</v>
          </cell>
          <cell r="B583" t="str">
            <v>497/n</v>
          </cell>
          <cell r="C583">
            <v>36931</v>
          </cell>
          <cell r="D583">
            <v>36973</v>
          </cell>
          <cell r="E583">
            <v>42</v>
          </cell>
          <cell r="F583">
            <v>99.23</v>
          </cell>
          <cell r="G583">
            <v>99.23</v>
          </cell>
          <cell r="H583">
            <v>6.7251167321710099</v>
          </cell>
          <cell r="I583">
            <v>500000000</v>
          </cell>
          <cell r="J583">
            <v>26571911</v>
          </cell>
          <cell r="K583">
            <v>2606470237.0599999</v>
          </cell>
          <cell r="L583">
            <v>15510492</v>
          </cell>
          <cell r="M583">
            <v>1539106121.1600001</v>
          </cell>
          <cell r="N583">
            <v>521.29404741200005</v>
          </cell>
          <cell r="O583">
            <v>12</v>
          </cell>
          <cell r="P583">
            <v>100</v>
          </cell>
          <cell r="S583">
            <v>60</v>
          </cell>
          <cell r="T583" t="str">
            <v>Ноты-42</v>
          </cell>
        </row>
        <row r="584">
          <cell r="A584" t="str">
            <v>KZ53L1202A40</v>
          </cell>
          <cell r="B584" t="str">
            <v>25/36</v>
          </cell>
          <cell r="C584">
            <v>36934</v>
          </cell>
          <cell r="D584">
            <v>38029</v>
          </cell>
          <cell r="E584">
            <v>1095</v>
          </cell>
          <cell r="H584">
            <v>16</v>
          </cell>
          <cell r="I584">
            <v>300000000</v>
          </cell>
          <cell r="J584">
            <v>4236000</v>
          </cell>
          <cell r="K584">
            <v>4236000000</v>
          </cell>
          <cell r="L584">
            <v>500000</v>
          </cell>
          <cell r="M584">
            <v>500000000</v>
          </cell>
          <cell r="N584">
            <v>1412</v>
          </cell>
          <cell r="O584">
            <v>10</v>
          </cell>
          <cell r="P584">
            <v>1000</v>
          </cell>
          <cell r="S584">
            <v>50</v>
          </cell>
          <cell r="T584" t="str">
            <v>ГКО-36</v>
          </cell>
        </row>
        <row r="585">
          <cell r="A585" t="str">
            <v>KZ9AK2404A13</v>
          </cell>
          <cell r="B585" t="str">
            <v>498/n</v>
          </cell>
          <cell r="C585">
            <v>36934</v>
          </cell>
          <cell r="D585">
            <v>37005</v>
          </cell>
          <cell r="E585">
            <v>70</v>
          </cell>
          <cell r="F585">
            <v>98.68</v>
          </cell>
          <cell r="G585">
            <v>98.68</v>
          </cell>
          <cell r="H585">
            <v>6.9558167815159804</v>
          </cell>
          <cell r="I585">
            <v>500000000</v>
          </cell>
          <cell r="J585">
            <v>11580482</v>
          </cell>
          <cell r="K585">
            <v>1141489627.4200001</v>
          </cell>
          <cell r="L585">
            <v>7905324</v>
          </cell>
          <cell r="M585">
            <v>780097372.32000005</v>
          </cell>
          <cell r="N585">
            <v>228.29792548399999</v>
          </cell>
          <cell r="O585">
            <v>7</v>
          </cell>
          <cell r="P585">
            <v>100</v>
          </cell>
          <cell r="S585">
            <v>60</v>
          </cell>
          <cell r="T585" t="str">
            <v>Ноты-70</v>
          </cell>
        </row>
        <row r="586">
          <cell r="A586" t="str">
            <v>KZ52L1302A32</v>
          </cell>
          <cell r="B586" t="str">
            <v>33/24</v>
          </cell>
          <cell r="C586">
            <v>36935</v>
          </cell>
          <cell r="D586">
            <v>37665</v>
          </cell>
          <cell r="E586">
            <v>730</v>
          </cell>
          <cell r="H586">
            <v>14.5</v>
          </cell>
          <cell r="I586">
            <v>300000000</v>
          </cell>
          <cell r="J586">
            <v>1701700</v>
          </cell>
          <cell r="K586">
            <v>1701700000</v>
          </cell>
          <cell r="L586">
            <v>450000</v>
          </cell>
          <cell r="M586">
            <v>450000000</v>
          </cell>
          <cell r="N586">
            <v>567.23333333333301</v>
          </cell>
          <cell r="O586">
            <v>12</v>
          </cell>
          <cell r="P586">
            <v>1000</v>
          </cell>
          <cell r="S586">
            <v>50</v>
          </cell>
          <cell r="T586" t="str">
            <v>ГКО-24</v>
          </cell>
        </row>
        <row r="587">
          <cell r="A587" t="str">
            <v>KZ98K1204A12</v>
          </cell>
          <cell r="B587" t="str">
            <v>499/n</v>
          </cell>
          <cell r="C587">
            <v>36936</v>
          </cell>
          <cell r="D587">
            <v>36993</v>
          </cell>
          <cell r="E587">
            <v>56</v>
          </cell>
          <cell r="F587">
            <v>98.96</v>
          </cell>
          <cell r="G587">
            <v>98.96</v>
          </cell>
          <cell r="H587">
            <v>6.8310428455942196</v>
          </cell>
          <cell r="I587">
            <v>500000000</v>
          </cell>
          <cell r="J587">
            <v>26735877</v>
          </cell>
          <cell r="K587">
            <v>2644506130.2800002</v>
          </cell>
          <cell r="L587">
            <v>11442784</v>
          </cell>
          <cell r="M587">
            <v>1132377904.6400001</v>
          </cell>
          <cell r="N587">
            <v>528.90122605600004</v>
          </cell>
          <cell r="O587">
            <v>12</v>
          </cell>
          <cell r="P587">
            <v>100</v>
          </cell>
          <cell r="S587">
            <v>60</v>
          </cell>
          <cell r="T587" t="str">
            <v>Ноты-56</v>
          </cell>
        </row>
        <row r="588">
          <cell r="A588" t="str">
            <v>KZ53L1302A49</v>
          </cell>
          <cell r="B588" t="str">
            <v>26/36</v>
          </cell>
          <cell r="C588">
            <v>36937</v>
          </cell>
          <cell r="D588">
            <v>38030</v>
          </cell>
          <cell r="E588">
            <v>1093</v>
          </cell>
          <cell r="H588">
            <v>15.7</v>
          </cell>
          <cell r="I588">
            <v>400000000</v>
          </cell>
          <cell r="J588">
            <v>877000</v>
          </cell>
          <cell r="K588">
            <v>877000000</v>
          </cell>
          <cell r="L588">
            <v>645000</v>
          </cell>
          <cell r="M588">
            <v>645000000</v>
          </cell>
          <cell r="N588">
            <v>219.25</v>
          </cell>
          <cell r="O588">
            <v>12</v>
          </cell>
          <cell r="P588">
            <v>1000</v>
          </cell>
          <cell r="S588">
            <v>50</v>
          </cell>
          <cell r="T588" t="str">
            <v>ГКО-36</v>
          </cell>
        </row>
        <row r="589">
          <cell r="A589" t="str">
            <v>KZ96K3003A13</v>
          </cell>
          <cell r="B589" t="str">
            <v>500/n</v>
          </cell>
          <cell r="C589">
            <v>36937</v>
          </cell>
          <cell r="D589">
            <v>36980</v>
          </cell>
          <cell r="E589">
            <v>42</v>
          </cell>
          <cell r="F589">
            <v>99.26</v>
          </cell>
          <cell r="G589">
            <v>99.26</v>
          </cell>
          <cell r="H589">
            <v>6.4611458123446397</v>
          </cell>
          <cell r="I589">
            <v>500000000</v>
          </cell>
          <cell r="J589">
            <v>25530044</v>
          </cell>
          <cell r="K589">
            <v>2533039084.5999999</v>
          </cell>
          <cell r="L589">
            <v>13138912</v>
          </cell>
          <cell r="M589">
            <v>1304168405.1199999</v>
          </cell>
          <cell r="N589">
            <v>506.60781692</v>
          </cell>
          <cell r="O589">
            <v>13</v>
          </cell>
          <cell r="P589">
            <v>100</v>
          </cell>
          <cell r="S589">
            <v>60</v>
          </cell>
          <cell r="T589" t="str">
            <v>Ноты-42</v>
          </cell>
        </row>
        <row r="590">
          <cell r="A590" t="str">
            <v>KZ46L1708A15</v>
          </cell>
          <cell r="B590" t="str">
            <v>164/6</v>
          </cell>
          <cell r="C590">
            <v>36938</v>
          </cell>
          <cell r="D590">
            <v>37120</v>
          </cell>
          <cell r="E590">
            <v>182</v>
          </cell>
          <cell r="F590">
            <v>96.29</v>
          </cell>
          <cell r="G590">
            <v>96.29</v>
          </cell>
          <cell r="H590">
            <v>7.7058884619378798</v>
          </cell>
          <cell r="I590">
            <v>100000000</v>
          </cell>
          <cell r="J590">
            <v>8750000</v>
          </cell>
          <cell r="K590">
            <v>840600859</v>
          </cell>
          <cell r="L590">
            <v>1009265</v>
          </cell>
          <cell r="M590">
            <v>97182126.849999994</v>
          </cell>
          <cell r="N590">
            <v>840.60085900000001</v>
          </cell>
          <cell r="O590">
            <v>7</v>
          </cell>
          <cell r="P590">
            <v>100</v>
          </cell>
          <cell r="S590">
            <v>50</v>
          </cell>
          <cell r="T590" t="str">
            <v>ГКО-6</v>
          </cell>
        </row>
        <row r="591">
          <cell r="A591" t="str">
            <v>KZ53L1902A43</v>
          </cell>
          <cell r="B591" t="str">
            <v>27/36</v>
          </cell>
          <cell r="C591">
            <v>36941</v>
          </cell>
          <cell r="D591">
            <v>38036</v>
          </cell>
          <cell r="E591">
            <v>1095</v>
          </cell>
          <cell r="H591">
            <v>15.5</v>
          </cell>
          <cell r="I591">
            <v>600000000</v>
          </cell>
          <cell r="J591">
            <v>956000</v>
          </cell>
          <cell r="K591">
            <v>956000000</v>
          </cell>
          <cell r="L591">
            <v>600000</v>
          </cell>
          <cell r="M591">
            <v>600000000</v>
          </cell>
          <cell r="N591">
            <v>159.333333333333</v>
          </cell>
          <cell r="O591">
            <v>7</v>
          </cell>
          <cell r="P591">
            <v>1000</v>
          </cell>
          <cell r="S591">
            <v>50</v>
          </cell>
          <cell r="T591" t="str">
            <v>ГКО-36</v>
          </cell>
        </row>
        <row r="592">
          <cell r="A592" t="str">
            <v>KZ43L2405A12</v>
          </cell>
          <cell r="B592" t="str">
            <v>279/3</v>
          </cell>
          <cell r="C592">
            <v>36942</v>
          </cell>
          <cell r="D592">
            <v>37035</v>
          </cell>
          <cell r="E592">
            <v>93</v>
          </cell>
          <cell r="F592">
            <v>98.43</v>
          </cell>
          <cell r="G592">
            <v>98.43</v>
          </cell>
          <cell r="H592">
            <v>6.3801686477699597</v>
          </cell>
          <cell r="I592">
            <v>100000000</v>
          </cell>
          <cell r="J592">
            <v>6222000</v>
          </cell>
          <cell r="K592">
            <v>611259600</v>
          </cell>
          <cell r="L592">
            <v>1015950</v>
          </cell>
          <cell r="M592">
            <v>99999958.5</v>
          </cell>
          <cell r="N592">
            <v>611.25959999999998</v>
          </cell>
          <cell r="O592">
            <v>9</v>
          </cell>
          <cell r="P592">
            <v>100</v>
          </cell>
          <cell r="S592">
            <v>50</v>
          </cell>
          <cell r="T592" t="str">
            <v>ГКО-3</v>
          </cell>
        </row>
        <row r="593">
          <cell r="A593" t="str">
            <v>KZ9AK0205A18</v>
          </cell>
          <cell r="B593" t="str">
            <v>501/n</v>
          </cell>
          <cell r="C593">
            <v>36942</v>
          </cell>
          <cell r="D593">
            <v>37013</v>
          </cell>
          <cell r="E593">
            <v>70</v>
          </cell>
          <cell r="F593">
            <v>98.71</v>
          </cell>
          <cell r="G593">
            <v>98.71</v>
          </cell>
          <cell r="H593">
            <v>6.7956640664573298</v>
          </cell>
          <cell r="I593">
            <v>500000000</v>
          </cell>
          <cell r="J593">
            <v>2731609</v>
          </cell>
          <cell r="K593">
            <v>268813144.33999997</v>
          </cell>
          <cell r="L593">
            <v>311454</v>
          </cell>
          <cell r="M593">
            <v>30743624.34</v>
          </cell>
          <cell r="N593">
            <v>53.762628868</v>
          </cell>
          <cell r="O593">
            <v>10</v>
          </cell>
          <cell r="P593">
            <v>100</v>
          </cell>
          <cell r="S593">
            <v>60</v>
          </cell>
          <cell r="T593" t="str">
            <v>Ноты-70</v>
          </cell>
        </row>
        <row r="594">
          <cell r="A594" t="str">
            <v>KZ52L2102A32</v>
          </cell>
          <cell r="B594" t="str">
            <v>34/24</v>
          </cell>
          <cell r="C594">
            <v>36944</v>
          </cell>
          <cell r="D594">
            <v>37673</v>
          </cell>
          <cell r="E594">
            <v>729</v>
          </cell>
          <cell r="H594">
            <v>14</v>
          </cell>
          <cell r="I594">
            <v>400000000</v>
          </cell>
          <cell r="J594">
            <v>1572899</v>
          </cell>
          <cell r="K594">
            <v>1572899000</v>
          </cell>
          <cell r="L594">
            <v>400000</v>
          </cell>
          <cell r="M594">
            <v>400000000</v>
          </cell>
          <cell r="N594">
            <v>393.22474999999997</v>
          </cell>
          <cell r="O594">
            <v>13</v>
          </cell>
          <cell r="P594">
            <v>1000</v>
          </cell>
          <cell r="S594">
            <v>50</v>
          </cell>
          <cell r="T594" t="str">
            <v>ГКО-24</v>
          </cell>
        </row>
        <row r="595">
          <cell r="A595" t="str">
            <v>KZ98K2004A12</v>
          </cell>
          <cell r="B595" t="str">
            <v>502/n</v>
          </cell>
          <cell r="C595">
            <v>36944</v>
          </cell>
          <cell r="D595">
            <v>37001</v>
          </cell>
          <cell r="E595">
            <v>56</v>
          </cell>
          <cell r="F595">
            <v>99.01</v>
          </cell>
          <cell r="G595">
            <v>99.01</v>
          </cell>
          <cell r="H595">
            <v>6.4993435006564697</v>
          </cell>
          <cell r="I595">
            <v>500000000</v>
          </cell>
          <cell r="J595">
            <v>5539856</v>
          </cell>
          <cell r="K595">
            <v>548074901.69000006</v>
          </cell>
          <cell r="L595">
            <v>4318499</v>
          </cell>
          <cell r="M595">
            <v>427574585.99000001</v>
          </cell>
          <cell r="N595">
            <v>109.614980338</v>
          </cell>
          <cell r="O595">
            <v>13</v>
          </cell>
          <cell r="P595">
            <v>100</v>
          </cell>
          <cell r="S595">
            <v>60</v>
          </cell>
          <cell r="T595" t="str">
            <v>Ноты-56</v>
          </cell>
        </row>
        <row r="596">
          <cell r="A596" t="str">
            <v>KZ53L2002A40</v>
          </cell>
          <cell r="B596" t="str">
            <v>28/36</v>
          </cell>
          <cell r="C596">
            <v>36945</v>
          </cell>
          <cell r="D596">
            <v>38037</v>
          </cell>
          <cell r="E596">
            <v>1092</v>
          </cell>
          <cell r="H596">
            <v>15</v>
          </cell>
          <cell r="I596">
            <v>600000000</v>
          </cell>
          <cell r="J596">
            <v>1248000</v>
          </cell>
          <cell r="K596">
            <v>1248000000</v>
          </cell>
          <cell r="L596">
            <v>600000</v>
          </cell>
          <cell r="M596">
            <v>600000000</v>
          </cell>
          <cell r="N596">
            <v>208</v>
          </cell>
          <cell r="O596">
            <v>12</v>
          </cell>
          <cell r="P596">
            <v>1000</v>
          </cell>
          <cell r="S596">
            <v>50</v>
          </cell>
          <cell r="T596" t="str">
            <v>ГКО-36</v>
          </cell>
        </row>
        <row r="597">
          <cell r="A597" t="str">
            <v>KZ52L2702A36</v>
          </cell>
          <cell r="B597" t="str">
            <v>35/24</v>
          </cell>
          <cell r="C597">
            <v>36948</v>
          </cell>
          <cell r="D597">
            <v>37679</v>
          </cell>
          <cell r="E597">
            <v>731</v>
          </cell>
          <cell r="H597">
            <v>13.5</v>
          </cell>
          <cell r="I597">
            <v>400000000</v>
          </cell>
          <cell r="J597">
            <v>1791000</v>
          </cell>
          <cell r="K597">
            <v>1791000000</v>
          </cell>
          <cell r="L597">
            <v>400000</v>
          </cell>
          <cell r="M597">
            <v>400000000</v>
          </cell>
          <cell r="N597">
            <v>447.75</v>
          </cell>
          <cell r="O597">
            <v>10</v>
          </cell>
          <cell r="P597">
            <v>1000</v>
          </cell>
          <cell r="S597">
            <v>50</v>
          </cell>
          <cell r="T597" t="str">
            <v>ГКО-24</v>
          </cell>
        </row>
        <row r="598">
          <cell r="A598" t="str">
            <v>KZ3CL2702A49</v>
          </cell>
          <cell r="B598" t="str">
            <v>2/36i</v>
          </cell>
          <cell r="C598">
            <v>36949</v>
          </cell>
          <cell r="D598">
            <v>38044</v>
          </cell>
          <cell r="E598">
            <v>1092</v>
          </cell>
          <cell r="H598">
            <v>7.6</v>
          </cell>
          <cell r="I598">
            <v>300000000</v>
          </cell>
          <cell r="J598">
            <v>1676536</v>
          </cell>
          <cell r="K598">
            <v>1676536000</v>
          </cell>
          <cell r="L598">
            <v>310000</v>
          </cell>
          <cell r="M598">
            <v>310000000</v>
          </cell>
          <cell r="N598">
            <v>558.84533333333297</v>
          </cell>
          <cell r="O598">
            <v>11</v>
          </cell>
          <cell r="P598">
            <v>1000</v>
          </cell>
          <cell r="S598">
            <v>50</v>
          </cell>
          <cell r="T598" t="str">
            <v>ГИКО-36</v>
          </cell>
        </row>
        <row r="599">
          <cell r="A599" t="str">
            <v>KZ97K1904A16</v>
          </cell>
          <cell r="B599" t="str">
            <v>503/n</v>
          </cell>
          <cell r="C599">
            <v>36950</v>
          </cell>
          <cell r="D599">
            <v>37000</v>
          </cell>
          <cell r="E599">
            <v>49</v>
          </cell>
          <cell r="F599">
            <v>99.14</v>
          </cell>
          <cell r="G599">
            <v>99.14</v>
          </cell>
          <cell r="H599">
            <v>6.4439897403383304</v>
          </cell>
          <cell r="I599">
            <v>500000000</v>
          </cell>
          <cell r="J599">
            <v>19126596</v>
          </cell>
          <cell r="K599">
            <v>1895833174.55</v>
          </cell>
          <cell r="L599">
            <v>15704487</v>
          </cell>
          <cell r="M599">
            <v>1556942841.1800001</v>
          </cell>
          <cell r="N599">
            <v>379.16663491000003</v>
          </cell>
          <cell r="O599">
            <v>10</v>
          </cell>
          <cell r="P599">
            <v>100</v>
          </cell>
          <cell r="S599">
            <v>60</v>
          </cell>
          <cell r="T599" t="str">
            <v>Ноты-49</v>
          </cell>
        </row>
        <row r="600">
          <cell r="A600" t="str">
            <v>KZ53L2702A43</v>
          </cell>
          <cell r="B600" t="str">
            <v>29/36</v>
          </cell>
          <cell r="C600">
            <v>36952</v>
          </cell>
          <cell r="D600">
            <v>38044</v>
          </cell>
          <cell r="E600">
            <v>1092</v>
          </cell>
          <cell r="H600">
            <v>14.7</v>
          </cell>
          <cell r="I600">
            <v>500000000</v>
          </cell>
          <cell r="J600">
            <v>1572364</v>
          </cell>
          <cell r="K600">
            <v>1572364000</v>
          </cell>
          <cell r="L600">
            <v>500000</v>
          </cell>
          <cell r="M600">
            <v>500000000</v>
          </cell>
          <cell r="N600">
            <v>314.47280000000001</v>
          </cell>
          <cell r="O600">
            <v>9</v>
          </cell>
          <cell r="P600">
            <v>1000</v>
          </cell>
          <cell r="S600">
            <v>50</v>
          </cell>
          <cell r="T600" t="str">
            <v>ГКО-36</v>
          </cell>
        </row>
        <row r="601">
          <cell r="A601" t="str">
            <v>KZ9AK1105A17</v>
          </cell>
          <cell r="B601" t="str">
            <v>504/n</v>
          </cell>
          <cell r="C601">
            <v>36952</v>
          </cell>
          <cell r="D601">
            <v>37022</v>
          </cell>
          <cell r="E601">
            <v>70</v>
          </cell>
          <cell r="F601">
            <v>98.73</v>
          </cell>
          <cell r="G601">
            <v>98.73</v>
          </cell>
          <cell r="H601">
            <v>6.6889496606907501</v>
          </cell>
          <cell r="I601">
            <v>500000000</v>
          </cell>
          <cell r="J601">
            <v>30802003</v>
          </cell>
          <cell r="K601">
            <v>3040663237.3699999</v>
          </cell>
          <cell r="L601">
            <v>26675003</v>
          </cell>
          <cell r="M601">
            <v>2633623046.1900001</v>
          </cell>
          <cell r="N601">
            <v>608.13264747400001</v>
          </cell>
          <cell r="O601">
            <v>10</v>
          </cell>
          <cell r="P601">
            <v>100</v>
          </cell>
          <cell r="S601">
            <v>60</v>
          </cell>
          <cell r="T601" t="str">
            <v>Ноты-70</v>
          </cell>
        </row>
        <row r="602">
          <cell r="A602" t="str">
            <v>KZ52L0503A31</v>
          </cell>
          <cell r="B602" t="str">
            <v>36/24</v>
          </cell>
          <cell r="C602">
            <v>36955</v>
          </cell>
          <cell r="D602">
            <v>37685</v>
          </cell>
          <cell r="E602">
            <v>730</v>
          </cell>
          <cell r="H602">
            <v>12.99</v>
          </cell>
          <cell r="I602">
            <v>300000000</v>
          </cell>
          <cell r="J602">
            <v>1414369</v>
          </cell>
          <cell r="K602">
            <v>1414369000</v>
          </cell>
          <cell r="L602">
            <v>300000</v>
          </cell>
          <cell r="M602">
            <v>300000000</v>
          </cell>
          <cell r="N602">
            <v>471.45633333333302</v>
          </cell>
          <cell r="O602">
            <v>12</v>
          </cell>
          <cell r="P602">
            <v>1000</v>
          </cell>
          <cell r="S602">
            <v>50</v>
          </cell>
          <cell r="T602" t="str">
            <v>ГКО-24</v>
          </cell>
        </row>
        <row r="603">
          <cell r="A603" t="str">
            <v>KZ53L0303A40</v>
          </cell>
          <cell r="B603" t="str">
            <v>30/36</v>
          </cell>
          <cell r="C603">
            <v>36956</v>
          </cell>
          <cell r="D603">
            <v>38049</v>
          </cell>
          <cell r="E603">
            <v>1093</v>
          </cell>
          <cell r="H603">
            <v>14.2</v>
          </cell>
          <cell r="I603">
            <v>400000000</v>
          </cell>
          <cell r="J603">
            <v>2015523</v>
          </cell>
          <cell r="K603">
            <v>2015523000</v>
          </cell>
          <cell r="L603">
            <v>323523</v>
          </cell>
          <cell r="M603">
            <v>323523000</v>
          </cell>
          <cell r="N603">
            <v>503.88074999999998</v>
          </cell>
          <cell r="O603">
            <v>13</v>
          </cell>
          <cell r="P603">
            <v>1000</v>
          </cell>
          <cell r="S603">
            <v>50</v>
          </cell>
          <cell r="T603" t="str">
            <v>ГКО-36</v>
          </cell>
        </row>
        <row r="604">
          <cell r="A604" t="str">
            <v>KZ98K0205A13</v>
          </cell>
          <cell r="B604" t="str">
            <v>505/n</v>
          </cell>
          <cell r="C604">
            <v>36956</v>
          </cell>
          <cell r="D604">
            <v>37013</v>
          </cell>
          <cell r="E604">
            <v>56</v>
          </cell>
          <cell r="F604">
            <v>99.01</v>
          </cell>
          <cell r="G604">
            <v>99.01</v>
          </cell>
          <cell r="H604">
            <v>6.4993435006564697</v>
          </cell>
          <cell r="I604">
            <v>500000000</v>
          </cell>
          <cell r="J604">
            <v>35555864</v>
          </cell>
          <cell r="K604">
            <v>3520159336.8200002</v>
          </cell>
          <cell r="L604">
            <v>29704475</v>
          </cell>
          <cell r="M604">
            <v>2941040069.75</v>
          </cell>
          <cell r="N604">
            <v>704.03186736400005</v>
          </cell>
          <cell r="O604">
            <v>7</v>
          </cell>
          <cell r="P604">
            <v>100</v>
          </cell>
          <cell r="S604">
            <v>60</v>
          </cell>
          <cell r="T604" t="str">
            <v>Ноты-56</v>
          </cell>
        </row>
        <row r="605">
          <cell r="A605" t="str">
            <v>KZ9AK1605A12</v>
          </cell>
          <cell r="B605" t="str">
            <v>506/n</v>
          </cell>
          <cell r="C605">
            <v>36957</v>
          </cell>
          <cell r="D605">
            <v>37027</v>
          </cell>
          <cell r="E605">
            <v>70</v>
          </cell>
          <cell r="F605">
            <v>98.75</v>
          </cell>
          <cell r="G605">
            <v>98.75</v>
          </cell>
          <cell r="H605">
            <v>6.5822784810126604</v>
          </cell>
          <cell r="I605">
            <v>500000000</v>
          </cell>
          <cell r="J605">
            <v>14951550</v>
          </cell>
          <cell r="K605">
            <v>1475880062.5</v>
          </cell>
          <cell r="L605">
            <v>10171550</v>
          </cell>
          <cell r="M605">
            <v>1004440562.5</v>
          </cell>
          <cell r="N605">
            <v>295.17601250000001</v>
          </cell>
          <cell r="O605">
            <v>10</v>
          </cell>
          <cell r="P605">
            <v>100</v>
          </cell>
          <cell r="S605">
            <v>60</v>
          </cell>
          <cell r="T605" t="str">
            <v>Ноты-70</v>
          </cell>
        </row>
        <row r="606">
          <cell r="A606" t="str">
            <v>KZ52L1303A31</v>
          </cell>
          <cell r="B606" t="str">
            <v>37/24</v>
          </cell>
          <cell r="C606">
            <v>36962</v>
          </cell>
          <cell r="D606">
            <v>37693</v>
          </cell>
          <cell r="E606">
            <v>731</v>
          </cell>
          <cell r="H606">
            <v>11.99</v>
          </cell>
          <cell r="I606">
            <v>300000000</v>
          </cell>
          <cell r="J606">
            <v>1746000</v>
          </cell>
          <cell r="K606">
            <v>1746000000</v>
          </cell>
          <cell r="L606">
            <v>300000</v>
          </cell>
          <cell r="M606">
            <v>300000000</v>
          </cell>
          <cell r="N606">
            <v>582</v>
          </cell>
          <cell r="O606">
            <v>15</v>
          </cell>
          <cell r="P606">
            <v>1000</v>
          </cell>
          <cell r="S606">
            <v>50</v>
          </cell>
          <cell r="T606" t="str">
            <v>ГКО-24</v>
          </cell>
        </row>
        <row r="607">
          <cell r="A607" t="str">
            <v>KZ9AK2205A14</v>
          </cell>
          <cell r="B607" t="str">
            <v>507/n</v>
          </cell>
          <cell r="C607">
            <v>36962</v>
          </cell>
          <cell r="D607">
            <v>37033</v>
          </cell>
          <cell r="E607">
            <v>70</v>
          </cell>
          <cell r="F607">
            <v>98.77</v>
          </cell>
          <cell r="G607">
            <v>98.77</v>
          </cell>
          <cell r="H607">
            <v>6.4756505011643402</v>
          </cell>
          <cell r="I607">
            <v>500000000</v>
          </cell>
          <cell r="J607">
            <v>43855503</v>
          </cell>
          <cell r="K607">
            <v>4331310602.1800003</v>
          </cell>
          <cell r="L607">
            <v>36690093</v>
          </cell>
          <cell r="M607">
            <v>3623880485.6100001</v>
          </cell>
          <cell r="N607">
            <v>866.26212043600003</v>
          </cell>
          <cell r="O607">
            <v>9</v>
          </cell>
          <cell r="P607">
            <v>100</v>
          </cell>
          <cell r="S607">
            <v>60</v>
          </cell>
          <cell r="T607" t="str">
            <v>Ноты-70</v>
          </cell>
        </row>
        <row r="608">
          <cell r="A608" t="str">
            <v>KZ53L1103A40</v>
          </cell>
          <cell r="B608" t="str">
            <v>31/36</v>
          </cell>
          <cell r="C608">
            <v>36963</v>
          </cell>
          <cell r="D608">
            <v>38057</v>
          </cell>
          <cell r="E608">
            <v>1094</v>
          </cell>
          <cell r="H608">
            <v>12.99</v>
          </cell>
          <cell r="I608">
            <v>400000000</v>
          </cell>
          <cell r="J608">
            <v>2080533</v>
          </cell>
          <cell r="K608">
            <v>2080533000</v>
          </cell>
          <cell r="L608">
            <v>400000</v>
          </cell>
          <cell r="M608">
            <v>400000000</v>
          </cell>
          <cell r="N608">
            <v>520.13324999999998</v>
          </cell>
          <cell r="O608">
            <v>14</v>
          </cell>
          <cell r="P608">
            <v>1000</v>
          </cell>
          <cell r="S608">
            <v>50</v>
          </cell>
          <cell r="T608" t="str">
            <v>ГКО-36</v>
          </cell>
        </row>
        <row r="609">
          <cell r="A609" t="str">
            <v>KZ99K1705A15</v>
          </cell>
          <cell r="B609" t="str">
            <v>508/n</v>
          </cell>
          <cell r="C609">
            <v>36964</v>
          </cell>
          <cell r="D609">
            <v>37028</v>
          </cell>
          <cell r="E609">
            <v>63</v>
          </cell>
          <cell r="F609">
            <v>98.92</v>
          </cell>
          <cell r="G609">
            <v>98.92</v>
          </cell>
          <cell r="H609">
            <v>6.3081277800242503</v>
          </cell>
          <cell r="I609">
            <v>500000000</v>
          </cell>
          <cell r="J609">
            <v>44395065</v>
          </cell>
          <cell r="K609">
            <v>4391096016.4700003</v>
          </cell>
          <cell r="L609">
            <v>31635951</v>
          </cell>
          <cell r="M609">
            <v>3129428272.9200001</v>
          </cell>
          <cell r="N609">
            <v>878.21920329399995</v>
          </cell>
          <cell r="O609">
            <v>11</v>
          </cell>
          <cell r="P609">
            <v>100</v>
          </cell>
          <cell r="S609">
            <v>60</v>
          </cell>
          <cell r="T609" t="str">
            <v>Ноты-63</v>
          </cell>
        </row>
        <row r="610">
          <cell r="A610" t="str">
            <v>KZ9BK0106A17</v>
          </cell>
          <cell r="B610" t="str">
            <v>509/n</v>
          </cell>
          <cell r="C610">
            <v>36966</v>
          </cell>
          <cell r="D610">
            <v>37043</v>
          </cell>
          <cell r="E610">
            <v>77</v>
          </cell>
          <cell r="F610">
            <v>98.68</v>
          </cell>
          <cell r="G610">
            <v>98.68</v>
          </cell>
          <cell r="H610">
            <v>6.3234698013781596</v>
          </cell>
          <cell r="I610">
            <v>500000000</v>
          </cell>
          <cell r="J610">
            <v>37890024</v>
          </cell>
          <cell r="K610">
            <v>3738358011.9400001</v>
          </cell>
          <cell r="L610">
            <v>33953024</v>
          </cell>
          <cell r="M610">
            <v>3350484423.3200002</v>
          </cell>
          <cell r="N610">
            <v>747.671602388</v>
          </cell>
          <cell r="O610">
            <v>11</v>
          </cell>
          <cell r="P610">
            <v>100</v>
          </cell>
          <cell r="S610">
            <v>60</v>
          </cell>
          <cell r="T610" t="str">
            <v>Ноты-77</v>
          </cell>
        </row>
        <row r="611">
          <cell r="A611" t="str">
            <v>KZ52L1903A35</v>
          </cell>
          <cell r="B611" t="str">
            <v>38/24</v>
          </cell>
          <cell r="C611">
            <v>36969</v>
          </cell>
          <cell r="D611">
            <v>37699</v>
          </cell>
          <cell r="E611">
            <v>730</v>
          </cell>
          <cell r="H611">
            <v>10.85</v>
          </cell>
          <cell r="I611">
            <v>300000000</v>
          </cell>
          <cell r="J611">
            <v>1544038</v>
          </cell>
          <cell r="K611">
            <v>1544038000</v>
          </cell>
          <cell r="L611">
            <v>300000</v>
          </cell>
          <cell r="M611">
            <v>300000000</v>
          </cell>
          <cell r="N611">
            <v>514.67933333333303</v>
          </cell>
          <cell r="O611">
            <v>12</v>
          </cell>
          <cell r="P611">
            <v>1000</v>
          </cell>
          <cell r="S611">
            <v>50</v>
          </cell>
          <cell r="T611" t="str">
            <v>ГКО-24</v>
          </cell>
        </row>
        <row r="612">
          <cell r="A612" t="str">
            <v>KZ53L1703A44</v>
          </cell>
          <cell r="B612" t="str">
            <v>32/36</v>
          </cell>
          <cell r="C612">
            <v>36970</v>
          </cell>
          <cell r="D612">
            <v>38063</v>
          </cell>
          <cell r="E612">
            <v>1093</v>
          </cell>
          <cell r="H612">
            <v>11.7</v>
          </cell>
          <cell r="I612">
            <v>400000000</v>
          </cell>
          <cell r="J612">
            <v>1094268</v>
          </cell>
          <cell r="K612">
            <v>1094268000</v>
          </cell>
          <cell r="L612">
            <v>335268</v>
          </cell>
          <cell r="M612">
            <v>335268000</v>
          </cell>
          <cell r="N612">
            <v>273.56700000000001</v>
          </cell>
          <cell r="O612">
            <v>10</v>
          </cell>
          <cell r="P612">
            <v>1000</v>
          </cell>
          <cell r="S612">
            <v>50</v>
          </cell>
          <cell r="T612" t="str">
            <v>ГКО-36</v>
          </cell>
        </row>
        <row r="613">
          <cell r="A613" t="str">
            <v>KZ9BK0606A12</v>
          </cell>
          <cell r="B613" t="str">
            <v>510/n</v>
          </cell>
          <cell r="C613">
            <v>36971</v>
          </cell>
          <cell r="D613">
            <v>37048</v>
          </cell>
          <cell r="E613">
            <v>77</v>
          </cell>
          <cell r="F613">
            <v>98.69</v>
          </cell>
          <cell r="G613">
            <v>98.69</v>
          </cell>
          <cell r="H613">
            <v>6.2749288405383403</v>
          </cell>
          <cell r="I613">
            <v>500000000</v>
          </cell>
          <cell r="J613">
            <v>18191099</v>
          </cell>
          <cell r="K613">
            <v>1794206607.96</v>
          </cell>
          <cell r="L613">
            <v>15530950</v>
          </cell>
          <cell r="M613">
            <v>1532749464.5</v>
          </cell>
          <cell r="N613">
            <v>358.84132159199999</v>
          </cell>
          <cell r="O613">
            <v>13</v>
          </cell>
          <cell r="P613">
            <v>100</v>
          </cell>
          <cell r="S613">
            <v>60</v>
          </cell>
          <cell r="T613" t="str">
            <v>Ноты-70</v>
          </cell>
        </row>
        <row r="614">
          <cell r="A614" t="str">
            <v>KZ53L2503A44</v>
          </cell>
          <cell r="B614" t="str">
            <v>33/36</v>
          </cell>
          <cell r="C614">
            <v>36976</v>
          </cell>
          <cell r="D614">
            <v>38071</v>
          </cell>
          <cell r="E614">
            <v>1095</v>
          </cell>
          <cell r="H614">
            <v>10.5</v>
          </cell>
          <cell r="I614">
            <v>400000000</v>
          </cell>
          <cell r="J614">
            <v>1387000</v>
          </cell>
          <cell r="K614">
            <v>1387000000</v>
          </cell>
          <cell r="L614">
            <v>955000</v>
          </cell>
          <cell r="M614">
            <v>955000000</v>
          </cell>
          <cell r="N614">
            <v>346.75</v>
          </cell>
          <cell r="O614">
            <v>13</v>
          </cell>
          <cell r="P614">
            <v>1000</v>
          </cell>
          <cell r="S614">
            <v>50</v>
          </cell>
          <cell r="T614" t="str">
            <v>ГКО-36</v>
          </cell>
        </row>
        <row r="615">
          <cell r="A615" t="str">
            <v>KZ9BK1206A14</v>
          </cell>
          <cell r="B615" t="str">
            <v>511/n</v>
          </cell>
          <cell r="C615">
            <v>36976</v>
          </cell>
          <cell r="D615">
            <v>37054</v>
          </cell>
          <cell r="E615">
            <v>77</v>
          </cell>
          <cell r="F615">
            <v>98.72</v>
          </cell>
          <cell r="G615">
            <v>98.71</v>
          </cell>
          <cell r="H615">
            <v>6.1293649624281796</v>
          </cell>
          <cell r="I615">
            <v>500000000</v>
          </cell>
          <cell r="J615">
            <v>19604514</v>
          </cell>
          <cell r="K615">
            <v>1934257096.23</v>
          </cell>
          <cell r="L615">
            <v>15101959</v>
          </cell>
          <cell r="M615">
            <v>1490865392.48</v>
          </cell>
          <cell r="N615">
            <v>386.85141924599998</v>
          </cell>
          <cell r="O615">
            <v>15</v>
          </cell>
          <cell r="P615">
            <v>100</v>
          </cell>
          <cell r="S615">
            <v>60</v>
          </cell>
          <cell r="T615" t="str">
            <v>Ноты-77</v>
          </cell>
        </row>
        <row r="616">
          <cell r="A616" t="str">
            <v>KZ43L2806A17</v>
          </cell>
          <cell r="B616" t="str">
            <v>280/3</v>
          </cell>
          <cell r="C616">
            <v>36977</v>
          </cell>
          <cell r="D616">
            <v>37070</v>
          </cell>
          <cell r="E616">
            <v>93</v>
          </cell>
          <cell r="F616">
            <v>98.65</v>
          </cell>
          <cell r="G616">
            <v>98.65</v>
          </cell>
          <cell r="H616">
            <v>5.4738976178408301</v>
          </cell>
          <cell r="I616">
            <v>100000000</v>
          </cell>
          <cell r="J616">
            <v>6271400</v>
          </cell>
          <cell r="K616">
            <v>617040690</v>
          </cell>
          <cell r="L616">
            <v>1013685</v>
          </cell>
          <cell r="M616">
            <v>100000025.25</v>
          </cell>
          <cell r="N616">
            <v>617.04069000000004</v>
          </cell>
          <cell r="O616">
            <v>10</v>
          </cell>
          <cell r="P616">
            <v>100</v>
          </cell>
          <cell r="S616">
            <v>50</v>
          </cell>
          <cell r="T616" t="str">
            <v>ГКО-3</v>
          </cell>
        </row>
        <row r="617">
          <cell r="A617" t="str">
            <v>KZ9CK2106A12</v>
          </cell>
          <cell r="B617" t="str">
            <v>512/n</v>
          </cell>
          <cell r="C617">
            <v>36978</v>
          </cell>
          <cell r="D617">
            <v>37063</v>
          </cell>
          <cell r="E617">
            <v>84</v>
          </cell>
          <cell r="F617">
            <v>98.76</v>
          </cell>
          <cell r="G617">
            <v>98.76</v>
          </cell>
          <cell r="H617">
            <v>5.4407992439584003</v>
          </cell>
          <cell r="I617">
            <v>500000000</v>
          </cell>
          <cell r="J617">
            <v>36606562</v>
          </cell>
          <cell r="K617">
            <v>3611176282.6199999</v>
          </cell>
          <cell r="L617">
            <v>28411274</v>
          </cell>
          <cell r="M617">
            <v>2805897420.2399998</v>
          </cell>
          <cell r="N617">
            <v>722.23525652399996</v>
          </cell>
          <cell r="O617">
            <v>7</v>
          </cell>
          <cell r="P617">
            <v>100</v>
          </cell>
          <cell r="S617">
            <v>60</v>
          </cell>
          <cell r="T617" t="str">
            <v>Ноты-84</v>
          </cell>
        </row>
        <row r="618">
          <cell r="A618" t="str">
            <v>KZ3GL2803A50</v>
          </cell>
          <cell r="B618" t="str">
            <v>1/48i</v>
          </cell>
          <cell r="C618">
            <v>36979</v>
          </cell>
          <cell r="D618">
            <v>38439</v>
          </cell>
          <cell r="E618">
            <v>1456</v>
          </cell>
          <cell r="H618">
            <v>7</v>
          </cell>
          <cell r="I618">
            <v>400000000</v>
          </cell>
          <cell r="J618">
            <v>1632500</v>
          </cell>
          <cell r="K618">
            <v>1632500000</v>
          </cell>
          <cell r="L618">
            <v>400000</v>
          </cell>
          <cell r="M618">
            <v>400000000</v>
          </cell>
          <cell r="N618">
            <v>408.125</v>
          </cell>
          <cell r="O618">
            <v>7</v>
          </cell>
          <cell r="P618">
            <v>1000</v>
          </cell>
          <cell r="S618">
            <v>50</v>
          </cell>
          <cell r="T618" t="str">
            <v>ГИКО-48</v>
          </cell>
        </row>
        <row r="619">
          <cell r="A619" t="str">
            <v>KZ97K1805A16</v>
          </cell>
          <cell r="B619" t="str">
            <v>513/n</v>
          </cell>
          <cell r="C619">
            <v>36980</v>
          </cell>
          <cell r="D619">
            <v>37029</v>
          </cell>
          <cell r="E619">
            <v>49</v>
          </cell>
          <cell r="F619">
            <v>99.29</v>
          </cell>
          <cell r="G619">
            <v>99.27</v>
          </cell>
          <cell r="H619">
            <v>5.3120009208235102</v>
          </cell>
          <cell r="I619">
            <v>500000000</v>
          </cell>
          <cell r="J619">
            <v>36946890</v>
          </cell>
          <cell r="K619">
            <v>3667514755.3600001</v>
          </cell>
          <cell r="L619">
            <v>33157486</v>
          </cell>
          <cell r="M619">
            <v>3292197759.5599999</v>
          </cell>
          <cell r="N619">
            <v>733.50295107199997</v>
          </cell>
          <cell r="O619">
            <v>14</v>
          </cell>
          <cell r="P619">
            <v>100</v>
          </cell>
          <cell r="S619">
            <v>60</v>
          </cell>
          <cell r="T619" t="str">
            <v>Ноты-49</v>
          </cell>
        </row>
        <row r="620">
          <cell r="A620" t="str">
            <v>KZ53L0504A47</v>
          </cell>
          <cell r="B620" t="str">
            <v>34/36</v>
          </cell>
          <cell r="C620">
            <v>36983</v>
          </cell>
          <cell r="D620">
            <v>38081</v>
          </cell>
          <cell r="E620">
            <v>1098</v>
          </cell>
          <cell r="H620">
            <v>10.199999999999999</v>
          </cell>
          <cell r="I620">
            <v>800000000</v>
          </cell>
          <cell r="J620">
            <v>1681000</v>
          </cell>
          <cell r="K620">
            <v>1681000000</v>
          </cell>
          <cell r="L620">
            <v>800000</v>
          </cell>
          <cell r="M620">
            <v>800000000</v>
          </cell>
          <cell r="N620">
            <v>210.125</v>
          </cell>
          <cell r="O620">
            <v>14</v>
          </cell>
          <cell r="P620">
            <v>1000</v>
          </cell>
          <cell r="S620">
            <v>50</v>
          </cell>
          <cell r="T620" t="str">
            <v>ГКО-36</v>
          </cell>
        </row>
        <row r="621">
          <cell r="A621" t="str">
            <v>KZ9CK2806A15</v>
          </cell>
          <cell r="B621" t="str">
            <v>514/n</v>
          </cell>
          <cell r="C621">
            <v>36985</v>
          </cell>
          <cell r="D621">
            <v>37070</v>
          </cell>
          <cell r="E621">
            <v>84</v>
          </cell>
          <cell r="F621">
            <v>98.76</v>
          </cell>
          <cell r="G621">
            <v>98.76</v>
          </cell>
          <cell r="H621">
            <v>5.4407992439584003</v>
          </cell>
          <cell r="I621">
            <v>500000000</v>
          </cell>
          <cell r="J621">
            <v>27651057</v>
          </cell>
          <cell r="K621">
            <v>2729751272.3200002</v>
          </cell>
          <cell r="L621">
            <v>20391057</v>
          </cell>
          <cell r="M621">
            <v>2013820792.3199999</v>
          </cell>
          <cell r="N621">
            <v>545.95025446399995</v>
          </cell>
          <cell r="O621">
            <v>10</v>
          </cell>
          <cell r="P621">
            <v>100</v>
          </cell>
          <cell r="S621">
            <v>60</v>
          </cell>
          <cell r="T621" t="str">
            <v>Ноты-84</v>
          </cell>
        </row>
        <row r="622">
          <cell r="A622" t="str">
            <v>KZ9AK1506A12</v>
          </cell>
          <cell r="B622" t="str">
            <v>515/n</v>
          </cell>
          <cell r="C622">
            <v>36986</v>
          </cell>
          <cell r="D622">
            <v>37057</v>
          </cell>
          <cell r="E622">
            <v>70</v>
          </cell>
          <cell r="F622">
            <v>98.97</v>
          </cell>
          <cell r="G622">
            <v>98.97</v>
          </cell>
          <cell r="H622">
            <v>5.4117409315954399</v>
          </cell>
          <cell r="I622">
            <v>500000000</v>
          </cell>
          <cell r="J622">
            <v>27967854</v>
          </cell>
          <cell r="K622">
            <v>2766341148.98</v>
          </cell>
          <cell r="L622">
            <v>19964708</v>
          </cell>
          <cell r="M622">
            <v>1975909692.76</v>
          </cell>
          <cell r="N622">
            <v>553.26822979600001</v>
          </cell>
          <cell r="O622">
            <v>11</v>
          </cell>
          <cell r="P622">
            <v>100</v>
          </cell>
          <cell r="S622">
            <v>60</v>
          </cell>
          <cell r="T622" t="str">
            <v>Ноты-70</v>
          </cell>
        </row>
        <row r="623">
          <cell r="A623" t="str">
            <v>KZ52L1104A32</v>
          </cell>
          <cell r="B623" t="str">
            <v>39/24</v>
          </cell>
          <cell r="C623">
            <v>36990</v>
          </cell>
          <cell r="D623">
            <v>37722</v>
          </cell>
          <cell r="E623">
            <v>732</v>
          </cell>
          <cell r="H623">
            <v>10</v>
          </cell>
          <cell r="I623">
            <v>800000000</v>
          </cell>
          <cell r="J623">
            <v>2081000</v>
          </cell>
          <cell r="K623">
            <v>2081000000</v>
          </cell>
          <cell r="L623">
            <v>751000</v>
          </cell>
          <cell r="M623">
            <v>751000000</v>
          </cell>
          <cell r="N623">
            <v>260.125</v>
          </cell>
          <cell r="O623">
            <v>11</v>
          </cell>
          <cell r="P623">
            <v>1000</v>
          </cell>
          <cell r="S623">
            <v>50</v>
          </cell>
          <cell r="T623" t="str">
            <v>ГКО-24</v>
          </cell>
        </row>
        <row r="624">
          <cell r="A624" t="str">
            <v>KZ99K1306A18</v>
          </cell>
          <cell r="B624" t="str">
            <v>516/n</v>
          </cell>
          <cell r="C624">
            <v>36991</v>
          </cell>
          <cell r="D624">
            <v>37055</v>
          </cell>
          <cell r="E624">
            <v>63</v>
          </cell>
          <cell r="F624">
            <v>99.07</v>
          </cell>
          <cell r="G624">
            <v>99.07</v>
          </cell>
          <cell r="H624">
            <v>5.4237744355843098</v>
          </cell>
          <cell r="I624">
            <v>500000000</v>
          </cell>
          <cell r="J624">
            <v>6084030</v>
          </cell>
          <cell r="K624">
            <v>601629265.5</v>
          </cell>
          <cell r="L624">
            <v>1674030</v>
          </cell>
          <cell r="M624">
            <v>165846152.09999999</v>
          </cell>
          <cell r="N624">
            <v>120.3258531</v>
          </cell>
          <cell r="O624">
            <v>8</v>
          </cell>
          <cell r="P624">
            <v>100</v>
          </cell>
          <cell r="S624">
            <v>60</v>
          </cell>
          <cell r="T624" t="str">
            <v>Ноты-63</v>
          </cell>
        </row>
        <row r="625">
          <cell r="A625" t="str">
            <v>KZ53L1204A48</v>
          </cell>
          <cell r="B625" t="str">
            <v>35/36</v>
          </cell>
          <cell r="C625">
            <v>36992</v>
          </cell>
          <cell r="D625">
            <v>38089</v>
          </cell>
          <cell r="E625">
            <v>1097</v>
          </cell>
          <cell r="H625">
            <v>9.99</v>
          </cell>
          <cell r="I625">
            <v>800000000</v>
          </cell>
          <cell r="J625">
            <v>1562400</v>
          </cell>
          <cell r="K625">
            <v>1562400000</v>
          </cell>
          <cell r="L625">
            <v>872400</v>
          </cell>
          <cell r="M625">
            <v>872400000</v>
          </cell>
          <cell r="N625">
            <v>195.3</v>
          </cell>
          <cell r="O625">
            <v>11</v>
          </cell>
          <cell r="P625">
            <v>1000</v>
          </cell>
          <cell r="S625">
            <v>50</v>
          </cell>
          <cell r="T625" t="str">
            <v>ГКО-36</v>
          </cell>
        </row>
        <row r="626">
          <cell r="A626" t="str">
            <v>KZ9CK0607A10</v>
          </cell>
          <cell r="B626" t="str">
            <v>517/n</v>
          </cell>
          <cell r="C626">
            <v>36993</v>
          </cell>
          <cell r="D626">
            <v>37078</v>
          </cell>
          <cell r="E626">
            <v>84</v>
          </cell>
          <cell r="F626">
            <v>98.76</v>
          </cell>
          <cell r="G626">
            <v>98.76</v>
          </cell>
          <cell r="H626">
            <v>5.4407992439584003</v>
          </cell>
          <cell r="I626">
            <v>500000000</v>
          </cell>
          <cell r="J626">
            <v>21043115</v>
          </cell>
          <cell r="K626">
            <v>2074930039.4000001</v>
          </cell>
          <cell r="L626">
            <v>15878115</v>
          </cell>
          <cell r="M626">
            <v>1568122637.4000001</v>
          </cell>
          <cell r="N626">
            <v>414.98600787999999</v>
          </cell>
          <cell r="O626">
            <v>11</v>
          </cell>
          <cell r="P626">
            <v>100</v>
          </cell>
          <cell r="S626">
            <v>60</v>
          </cell>
          <cell r="T626" t="str">
            <v>Ноты-84</v>
          </cell>
        </row>
        <row r="627">
          <cell r="A627" t="str">
            <v>KZ43L1907A17</v>
          </cell>
          <cell r="B627" t="str">
            <v>281/3</v>
          </cell>
          <cell r="C627">
            <v>36997</v>
          </cell>
          <cell r="D627">
            <v>37091</v>
          </cell>
          <cell r="E627">
            <v>94</v>
          </cell>
          <cell r="F627">
            <v>98.69</v>
          </cell>
          <cell r="G627">
            <v>98.69</v>
          </cell>
          <cell r="H627">
            <v>5.3241418627982702</v>
          </cell>
          <cell r="I627">
            <v>100000000</v>
          </cell>
          <cell r="J627">
            <v>4990763</v>
          </cell>
          <cell r="K627">
            <v>492282208.47000003</v>
          </cell>
          <cell r="L627">
            <v>557400</v>
          </cell>
          <cell r="M627">
            <v>55009814</v>
          </cell>
          <cell r="N627">
            <v>492.28220847</v>
          </cell>
          <cell r="O627">
            <v>7</v>
          </cell>
          <cell r="P627">
            <v>100</v>
          </cell>
          <cell r="S627">
            <v>50</v>
          </cell>
          <cell r="T627" t="str">
            <v>ГКО-3</v>
          </cell>
        </row>
        <row r="628">
          <cell r="A628" t="str">
            <v>KZ9AK2806A17</v>
          </cell>
          <cell r="B628" t="str">
            <v>518/n</v>
          </cell>
          <cell r="C628">
            <v>36999</v>
          </cell>
          <cell r="D628">
            <v>37070</v>
          </cell>
          <cell r="E628">
            <v>70</v>
          </cell>
          <cell r="F628">
            <v>98.99</v>
          </cell>
          <cell r="G628">
            <v>98.99</v>
          </cell>
          <cell r="H628">
            <v>5.3055864228710199</v>
          </cell>
          <cell r="I628">
            <v>500000000</v>
          </cell>
          <cell r="J628">
            <v>9111022</v>
          </cell>
          <cell r="K628">
            <v>900304088.60000002</v>
          </cell>
          <cell r="L628">
            <v>1025100</v>
          </cell>
          <cell r="M628">
            <v>101474649</v>
          </cell>
          <cell r="N628">
            <v>180.06081771999999</v>
          </cell>
          <cell r="O628">
            <v>10</v>
          </cell>
          <cell r="P628">
            <v>100</v>
          </cell>
          <cell r="S628">
            <v>60</v>
          </cell>
          <cell r="T628" t="str">
            <v>Ноты-70</v>
          </cell>
        </row>
        <row r="629">
          <cell r="A629" t="str">
            <v>KZ54L1904A57</v>
          </cell>
          <cell r="B629" t="str">
            <v>1/48</v>
          </cell>
          <cell r="C629">
            <v>37000</v>
          </cell>
          <cell r="D629">
            <v>38461</v>
          </cell>
          <cell r="E629">
            <v>1461</v>
          </cell>
          <cell r="H629">
            <v>12</v>
          </cell>
          <cell r="I629">
            <v>800000000</v>
          </cell>
          <cell r="J629">
            <v>1408716</v>
          </cell>
          <cell r="K629">
            <v>1408716000</v>
          </cell>
          <cell r="L629">
            <v>612716</v>
          </cell>
          <cell r="M629">
            <v>612716000</v>
          </cell>
          <cell r="N629">
            <v>176.08949999999999</v>
          </cell>
          <cell r="O629">
            <v>8</v>
          </cell>
          <cell r="P629">
            <v>1000</v>
          </cell>
          <cell r="S629">
            <v>50</v>
          </cell>
          <cell r="T629" t="str">
            <v>ГКО-48</v>
          </cell>
        </row>
        <row r="630">
          <cell r="A630" t="str">
            <v>KZ9CK1307A11</v>
          </cell>
          <cell r="B630" t="str">
            <v>519/n</v>
          </cell>
          <cell r="C630">
            <v>37001</v>
          </cell>
          <cell r="D630">
            <v>37085</v>
          </cell>
          <cell r="E630">
            <v>84</v>
          </cell>
          <cell r="I630">
            <v>500000000</v>
          </cell>
          <cell r="P630">
            <v>100</v>
          </cell>
          <cell r="S630">
            <v>60</v>
          </cell>
          <cell r="T630" t="str">
            <v>Ноты-84</v>
          </cell>
        </row>
        <row r="631">
          <cell r="A631" t="str">
            <v>KZ53L2604A42</v>
          </cell>
          <cell r="B631" t="str">
            <v>36/36</v>
          </cell>
          <cell r="C631">
            <v>37004</v>
          </cell>
          <cell r="D631">
            <v>38103</v>
          </cell>
          <cell r="E631">
            <v>1097</v>
          </cell>
          <cell r="H631">
            <v>9</v>
          </cell>
          <cell r="I631">
            <v>800000000</v>
          </cell>
          <cell r="J631">
            <v>1312000</v>
          </cell>
          <cell r="K631">
            <v>1312000000</v>
          </cell>
          <cell r="L631">
            <v>401000</v>
          </cell>
          <cell r="M631">
            <v>401000000</v>
          </cell>
          <cell r="N631">
            <v>164</v>
          </cell>
          <cell r="O631">
            <v>8</v>
          </cell>
          <cell r="P631">
            <v>1000</v>
          </cell>
          <cell r="S631">
            <v>50</v>
          </cell>
          <cell r="T631" t="str">
            <v>ГКО-36</v>
          </cell>
        </row>
        <row r="632">
          <cell r="A632" t="str">
            <v>KZ9BK1207A13</v>
          </cell>
          <cell r="B632" t="str">
            <v>520/n</v>
          </cell>
          <cell r="C632">
            <v>37006</v>
          </cell>
          <cell r="D632">
            <v>37084</v>
          </cell>
          <cell r="E632">
            <v>77</v>
          </cell>
          <cell r="F632">
            <v>98.87</v>
          </cell>
          <cell r="G632">
            <v>98.87</v>
          </cell>
          <cell r="H632">
            <v>5.4028706198221501</v>
          </cell>
          <cell r="I632">
            <v>500000000</v>
          </cell>
          <cell r="J632">
            <v>8139179</v>
          </cell>
          <cell r="K632">
            <v>803113310.37</v>
          </cell>
          <cell r="L632">
            <v>324270</v>
          </cell>
          <cell r="M632">
            <v>32060575.899999999</v>
          </cell>
          <cell r="N632">
            <v>160.622662074</v>
          </cell>
          <cell r="O632">
            <v>8</v>
          </cell>
          <cell r="P632">
            <v>100</v>
          </cell>
          <cell r="S632">
            <v>60</v>
          </cell>
          <cell r="T632" t="str">
            <v>Ноты-77</v>
          </cell>
        </row>
        <row r="633">
          <cell r="A633" t="str">
            <v>KZ3GL2704A50</v>
          </cell>
          <cell r="B633" t="str">
            <v>2/48i</v>
          </cell>
          <cell r="C633">
            <v>37008</v>
          </cell>
          <cell r="D633">
            <v>38469</v>
          </cell>
          <cell r="E633">
            <v>1460</v>
          </cell>
          <cell r="H633">
            <v>4</v>
          </cell>
          <cell r="I633">
            <v>400000000</v>
          </cell>
          <cell r="J633">
            <v>2421000</v>
          </cell>
          <cell r="K633">
            <v>2421000000</v>
          </cell>
          <cell r="L633">
            <v>350000</v>
          </cell>
          <cell r="M633">
            <v>350000000</v>
          </cell>
          <cell r="N633">
            <v>605.25</v>
          </cell>
          <cell r="O633">
            <v>14</v>
          </cell>
          <cell r="P633">
            <v>1000</v>
          </cell>
          <cell r="S633">
            <v>50</v>
          </cell>
          <cell r="T633" t="str">
            <v>ГИКО-48</v>
          </cell>
        </row>
        <row r="634">
          <cell r="A634" t="str">
            <v>KZ9CK2007A12</v>
          </cell>
          <cell r="B634" t="str">
            <v>521/n</v>
          </cell>
          <cell r="C634">
            <v>37008</v>
          </cell>
          <cell r="D634">
            <v>37092</v>
          </cell>
          <cell r="E634">
            <v>84</v>
          </cell>
          <cell r="F634">
            <v>98.76</v>
          </cell>
          <cell r="G634">
            <v>98.76</v>
          </cell>
          <cell r="H634">
            <v>5.4407992439584003</v>
          </cell>
          <cell r="I634">
            <v>500000000</v>
          </cell>
          <cell r="J634">
            <v>5903100</v>
          </cell>
          <cell r="K634">
            <v>582053337</v>
          </cell>
          <cell r="L634">
            <v>3038100</v>
          </cell>
          <cell r="M634">
            <v>300042757</v>
          </cell>
          <cell r="N634">
            <v>116.41066739999999</v>
          </cell>
          <cell r="O634">
            <v>8</v>
          </cell>
          <cell r="P634">
            <v>100</v>
          </cell>
          <cell r="S634">
            <v>60</v>
          </cell>
          <cell r="T634" t="str">
            <v>Ноты-84</v>
          </cell>
        </row>
        <row r="635">
          <cell r="A635" t="str">
            <v>KZ9CK2607A16</v>
          </cell>
          <cell r="B635" t="str">
            <v>522/n</v>
          </cell>
          <cell r="C635">
            <v>37013</v>
          </cell>
          <cell r="D635">
            <v>37098</v>
          </cell>
          <cell r="E635">
            <v>84</v>
          </cell>
          <cell r="F635">
            <v>98.76</v>
          </cell>
          <cell r="G635">
            <v>98.76</v>
          </cell>
          <cell r="H635">
            <v>5.4407992439584003</v>
          </cell>
          <cell r="I635">
            <v>500000000</v>
          </cell>
          <cell r="J635">
            <v>11048257</v>
          </cell>
          <cell r="K635">
            <v>1088721446.3699999</v>
          </cell>
          <cell r="L635">
            <v>4670100</v>
          </cell>
          <cell r="M635">
            <v>461219076</v>
          </cell>
          <cell r="N635">
            <v>217.74428927400001</v>
          </cell>
          <cell r="O635">
            <v>12</v>
          </cell>
          <cell r="P635">
            <v>100</v>
          </cell>
          <cell r="S635">
            <v>60</v>
          </cell>
          <cell r="T635" t="str">
            <v>Ноты-84</v>
          </cell>
        </row>
        <row r="636">
          <cell r="A636" t="str">
            <v>KZ53L0305A48</v>
          </cell>
          <cell r="B636" t="str">
            <v>37/36</v>
          </cell>
          <cell r="C636">
            <v>37014</v>
          </cell>
          <cell r="D636">
            <v>38110</v>
          </cell>
          <cell r="E636">
            <v>1096</v>
          </cell>
          <cell r="H636">
            <v>8</v>
          </cell>
          <cell r="I636">
            <v>800000000</v>
          </cell>
          <cell r="J636">
            <v>751230</v>
          </cell>
          <cell r="K636">
            <v>751230000</v>
          </cell>
          <cell r="L636">
            <v>210230</v>
          </cell>
          <cell r="M636">
            <v>210230000</v>
          </cell>
          <cell r="N636">
            <v>93.903750000000002</v>
          </cell>
          <cell r="O636">
            <v>10</v>
          </cell>
          <cell r="P636">
            <v>1000</v>
          </cell>
          <cell r="S636">
            <v>50</v>
          </cell>
          <cell r="T636" t="str">
            <v>ГКО-36</v>
          </cell>
        </row>
        <row r="637">
          <cell r="A637" t="str">
            <v>KZ55L0805A66</v>
          </cell>
          <cell r="B637" t="str">
            <v>1/60</v>
          </cell>
          <cell r="C637">
            <v>37018</v>
          </cell>
          <cell r="D637">
            <v>38845</v>
          </cell>
          <cell r="E637">
            <v>1826</v>
          </cell>
          <cell r="H637">
            <v>8.1999999999999993</v>
          </cell>
          <cell r="I637">
            <v>300000000</v>
          </cell>
          <cell r="J637">
            <v>841100</v>
          </cell>
          <cell r="K637">
            <v>841100000</v>
          </cell>
          <cell r="L637">
            <v>50100</v>
          </cell>
          <cell r="M637">
            <v>50100000</v>
          </cell>
          <cell r="N637">
            <v>280.36666666666702</v>
          </cell>
          <cell r="O637">
            <v>7</v>
          </cell>
          <cell r="P637">
            <v>1000</v>
          </cell>
          <cell r="S637">
            <v>50</v>
          </cell>
          <cell r="T637" t="str">
            <v>ГКО-60</v>
          </cell>
        </row>
        <row r="638">
          <cell r="A638" t="str">
            <v>KZ9CK3107A19</v>
          </cell>
          <cell r="B638" t="str">
            <v>523/n</v>
          </cell>
          <cell r="C638">
            <v>37018</v>
          </cell>
          <cell r="D638">
            <v>37103</v>
          </cell>
          <cell r="E638">
            <v>84</v>
          </cell>
          <cell r="F638">
            <v>98.75</v>
          </cell>
          <cell r="G638">
            <v>98.75</v>
          </cell>
          <cell r="H638">
            <v>5.4852320675105499</v>
          </cell>
          <cell r="I638">
            <v>500000000</v>
          </cell>
          <cell r="J638">
            <v>4520239</v>
          </cell>
          <cell r="K638">
            <v>444474885.56999999</v>
          </cell>
          <cell r="L638">
            <v>500100</v>
          </cell>
          <cell r="M638">
            <v>49384876</v>
          </cell>
          <cell r="N638">
            <v>88.894977114</v>
          </cell>
          <cell r="O638">
            <v>11</v>
          </cell>
          <cell r="P638">
            <v>100</v>
          </cell>
          <cell r="S638">
            <v>60</v>
          </cell>
          <cell r="T638" t="str">
            <v>Ноты-84</v>
          </cell>
        </row>
        <row r="639">
          <cell r="A639" t="str">
            <v>KZ4CL1005A28</v>
          </cell>
          <cell r="B639" t="str">
            <v>72/12</v>
          </cell>
          <cell r="C639">
            <v>37021</v>
          </cell>
          <cell r="D639">
            <v>37386</v>
          </cell>
          <cell r="E639">
            <v>365</v>
          </cell>
          <cell r="F639">
            <v>93.2</v>
          </cell>
          <cell r="G639">
            <v>93.2</v>
          </cell>
          <cell r="H639">
            <v>7.2961373390557904</v>
          </cell>
          <cell r="I639">
            <v>250000000</v>
          </cell>
          <cell r="J639">
            <v>10670100</v>
          </cell>
          <cell r="K639">
            <v>976548493</v>
          </cell>
          <cell r="L639">
            <v>1491302</v>
          </cell>
          <cell r="M639">
            <v>138989519.40000001</v>
          </cell>
          <cell r="N639">
            <v>390.61939719999998</v>
          </cell>
          <cell r="O639">
            <v>12</v>
          </cell>
          <cell r="P639">
            <v>100</v>
          </cell>
          <cell r="S639">
            <v>50</v>
          </cell>
          <cell r="T639" t="str">
            <v>ГКО-12</v>
          </cell>
        </row>
        <row r="640">
          <cell r="A640" t="str">
            <v>KZ9BK2707A16</v>
          </cell>
          <cell r="B640" t="str">
            <v>524/n</v>
          </cell>
          <cell r="C640">
            <v>37022</v>
          </cell>
          <cell r="D640">
            <v>37099</v>
          </cell>
          <cell r="E640">
            <v>77</v>
          </cell>
          <cell r="F640">
            <v>98.87</v>
          </cell>
          <cell r="G640">
            <v>98.87</v>
          </cell>
          <cell r="H640">
            <v>5.4028706198221501</v>
          </cell>
          <cell r="I640">
            <v>500000000</v>
          </cell>
          <cell r="J640">
            <v>17108811</v>
          </cell>
          <cell r="K640">
            <v>1691201005.5699999</v>
          </cell>
          <cell r="L640">
            <v>15088811</v>
          </cell>
          <cell r="M640">
            <v>1491830743.5699999</v>
          </cell>
          <cell r="N640">
            <v>338.240201114</v>
          </cell>
          <cell r="O640">
            <v>8</v>
          </cell>
          <cell r="P640">
            <v>100</v>
          </cell>
          <cell r="S640">
            <v>60</v>
          </cell>
          <cell r="T640" t="str">
            <v>Ноты-77</v>
          </cell>
        </row>
        <row r="641">
          <cell r="A641" t="str">
            <v>KZ43L1708A18</v>
          </cell>
          <cell r="B641" t="str">
            <v>282/3</v>
          </cell>
          <cell r="C641">
            <v>37025</v>
          </cell>
          <cell r="D641">
            <v>37120</v>
          </cell>
          <cell r="E641">
            <v>95</v>
          </cell>
          <cell r="F641">
            <v>98.75</v>
          </cell>
          <cell r="G641">
            <v>98.75</v>
          </cell>
          <cell r="H641">
            <v>5.0772012797329298</v>
          </cell>
          <cell r="I641">
            <v>100000000</v>
          </cell>
          <cell r="J641">
            <v>7110100</v>
          </cell>
          <cell r="K641">
            <v>700719871</v>
          </cell>
          <cell r="L641">
            <v>1006329</v>
          </cell>
          <cell r="M641">
            <v>99374988.75</v>
          </cell>
          <cell r="N641">
            <v>700.71987100000001</v>
          </cell>
          <cell r="O641">
            <v>9</v>
          </cell>
          <cell r="P641">
            <v>100</v>
          </cell>
          <cell r="S641">
            <v>50</v>
          </cell>
          <cell r="T641" t="str">
            <v>ГКО-3</v>
          </cell>
        </row>
        <row r="642">
          <cell r="A642" t="str">
            <v>KZ98K1107A10</v>
          </cell>
          <cell r="B642" t="str">
            <v>525/n</v>
          </cell>
          <cell r="C642">
            <v>37026</v>
          </cell>
          <cell r="D642">
            <v>37083</v>
          </cell>
          <cell r="E642">
            <v>56</v>
          </cell>
          <cell r="F642">
            <v>99.18</v>
          </cell>
          <cell r="G642">
            <v>99.18</v>
          </cell>
          <cell r="H642">
            <v>5.3740673522887201</v>
          </cell>
          <cell r="I642">
            <v>500000000</v>
          </cell>
          <cell r="J642">
            <v>5372100</v>
          </cell>
          <cell r="K642">
            <v>532046604</v>
          </cell>
          <cell r="L642">
            <v>2252100</v>
          </cell>
          <cell r="M642">
            <v>223363284</v>
          </cell>
          <cell r="N642">
            <v>106.4093208</v>
          </cell>
          <cell r="O642">
            <v>9</v>
          </cell>
          <cell r="P642">
            <v>100</v>
          </cell>
          <cell r="S642">
            <v>60</v>
          </cell>
          <cell r="T642" t="str">
            <v>Ноты-56</v>
          </cell>
        </row>
        <row r="643">
          <cell r="A643" t="str">
            <v>KZ54L1705A58</v>
          </cell>
          <cell r="B643" t="str">
            <v>2/48</v>
          </cell>
          <cell r="C643">
            <v>37027</v>
          </cell>
          <cell r="D643">
            <v>38489</v>
          </cell>
          <cell r="E643">
            <v>1461</v>
          </cell>
          <cell r="H643">
            <v>10</v>
          </cell>
          <cell r="I643">
            <v>400000000</v>
          </cell>
          <cell r="J643">
            <v>293758</v>
          </cell>
          <cell r="K643">
            <v>293758000</v>
          </cell>
          <cell r="L643">
            <v>112758</v>
          </cell>
          <cell r="M643">
            <v>112758000</v>
          </cell>
          <cell r="N643">
            <v>73.439499999999995</v>
          </cell>
          <cell r="O643">
            <v>7</v>
          </cell>
          <cell r="P643">
            <v>1000</v>
          </cell>
          <cell r="S643">
            <v>50</v>
          </cell>
          <cell r="T643" t="str">
            <v>ГКО-48</v>
          </cell>
        </row>
        <row r="644">
          <cell r="A644" t="str">
            <v>KZ9CK1008A13</v>
          </cell>
          <cell r="B644" t="str">
            <v>526/n</v>
          </cell>
          <cell r="C644">
            <v>37028</v>
          </cell>
          <cell r="D644">
            <v>37113</v>
          </cell>
          <cell r="E644">
            <v>84</v>
          </cell>
          <cell r="F644">
            <v>98.75</v>
          </cell>
          <cell r="G644">
            <v>98.75</v>
          </cell>
          <cell r="H644">
            <v>5.4852320675105499</v>
          </cell>
          <cell r="I644">
            <v>500000000</v>
          </cell>
          <cell r="J644">
            <v>23265963</v>
          </cell>
          <cell r="K644">
            <v>2289640876.25</v>
          </cell>
          <cell r="L644">
            <v>9569463</v>
          </cell>
          <cell r="M644">
            <v>944984471.25</v>
          </cell>
          <cell r="N644">
            <v>457.92817524999998</v>
          </cell>
          <cell r="O644">
            <v>7</v>
          </cell>
          <cell r="P644">
            <v>100</v>
          </cell>
          <cell r="S644">
            <v>60</v>
          </cell>
          <cell r="T644" t="str">
            <v>Ноты-84</v>
          </cell>
        </row>
        <row r="645">
          <cell r="A645" t="str">
            <v>KZ9BK0308A13</v>
          </cell>
          <cell r="B645" t="str">
            <v>527/n</v>
          </cell>
          <cell r="C645">
            <v>37029</v>
          </cell>
          <cell r="D645">
            <v>37106</v>
          </cell>
          <cell r="E645">
            <v>77</v>
          </cell>
          <cell r="F645">
            <v>98.86</v>
          </cell>
          <cell r="G645">
            <v>98.86</v>
          </cell>
          <cell r="H645">
            <v>5.4512349879535797</v>
          </cell>
          <cell r="I645">
            <v>500000000</v>
          </cell>
          <cell r="J645">
            <v>11244095</v>
          </cell>
          <cell r="K645">
            <v>1111282186.7</v>
          </cell>
          <cell r="L645">
            <v>6904095</v>
          </cell>
          <cell r="M645">
            <v>682538831.70000005</v>
          </cell>
          <cell r="N645">
            <v>222.25643733999999</v>
          </cell>
          <cell r="O645">
            <v>9</v>
          </cell>
          <cell r="P645">
            <v>100</v>
          </cell>
          <cell r="S645">
            <v>60</v>
          </cell>
          <cell r="T645" t="str">
            <v>Ноты-77</v>
          </cell>
        </row>
        <row r="646">
          <cell r="A646" t="str">
            <v>KZ53L2205A45</v>
          </cell>
          <cell r="B646" t="str">
            <v>38/36</v>
          </cell>
          <cell r="C646">
            <v>37032</v>
          </cell>
          <cell r="D646">
            <v>38129</v>
          </cell>
          <cell r="E646">
            <v>1097</v>
          </cell>
          <cell r="H646">
            <v>8</v>
          </cell>
          <cell r="I646">
            <v>350000000</v>
          </cell>
          <cell r="J646">
            <v>627200</v>
          </cell>
          <cell r="K646">
            <v>627200000</v>
          </cell>
          <cell r="L646">
            <v>175200</v>
          </cell>
          <cell r="M646">
            <v>175200000</v>
          </cell>
          <cell r="N646">
            <v>179.2</v>
          </cell>
          <cell r="O646">
            <v>10</v>
          </cell>
          <cell r="P646">
            <v>1000</v>
          </cell>
          <cell r="S646">
            <v>50</v>
          </cell>
          <cell r="T646" t="str">
            <v>ГКО-36</v>
          </cell>
        </row>
        <row r="647">
          <cell r="A647" t="str">
            <v>KZ9CK1508A18</v>
          </cell>
          <cell r="B647" t="str">
            <v>528/n</v>
          </cell>
          <cell r="C647">
            <v>37033</v>
          </cell>
          <cell r="D647">
            <v>37118</v>
          </cell>
          <cell r="E647">
            <v>84</v>
          </cell>
          <cell r="F647">
            <v>98.75</v>
          </cell>
          <cell r="G647">
            <v>98.75</v>
          </cell>
          <cell r="H647">
            <v>5.4852320675105499</v>
          </cell>
          <cell r="I647">
            <v>500000000</v>
          </cell>
          <cell r="J647">
            <v>14860095</v>
          </cell>
          <cell r="K647">
            <v>1458039234.3099999</v>
          </cell>
          <cell r="L647">
            <v>1792888</v>
          </cell>
          <cell r="M647">
            <v>177047690</v>
          </cell>
          <cell r="N647">
            <v>291.60784686199997</v>
          </cell>
          <cell r="O647">
            <v>12</v>
          </cell>
          <cell r="P647">
            <v>100</v>
          </cell>
          <cell r="S647">
            <v>60</v>
          </cell>
          <cell r="T647" t="str">
            <v>Ноты-84</v>
          </cell>
        </row>
        <row r="648">
          <cell r="A648" t="str">
            <v>KZ9AK0308A14</v>
          </cell>
          <cell r="B648" t="str">
            <v>529/n</v>
          </cell>
          <cell r="C648">
            <v>37035</v>
          </cell>
          <cell r="D648">
            <v>37106</v>
          </cell>
          <cell r="E648">
            <v>70</v>
          </cell>
          <cell r="F648">
            <v>98.99</v>
          </cell>
          <cell r="G648">
            <v>98.99</v>
          </cell>
          <cell r="H648">
            <v>5.3055864228710199</v>
          </cell>
          <cell r="I648">
            <v>500000000</v>
          </cell>
          <cell r="J648">
            <v>3164444</v>
          </cell>
          <cell r="K648">
            <v>312336980.75999999</v>
          </cell>
          <cell r="L648">
            <v>954644</v>
          </cell>
          <cell r="M648">
            <v>94500209.560000002</v>
          </cell>
          <cell r="N648">
            <v>62.467396151999999</v>
          </cell>
          <cell r="O648">
            <v>8</v>
          </cell>
          <cell r="P648">
            <v>100</v>
          </cell>
          <cell r="S648">
            <v>60</v>
          </cell>
          <cell r="T648" t="str">
            <v>Ноты-70</v>
          </cell>
        </row>
        <row r="649">
          <cell r="A649" t="str">
            <v>KZ54L3005A51</v>
          </cell>
          <cell r="B649" t="str">
            <v>3/48</v>
          </cell>
          <cell r="C649">
            <v>37039</v>
          </cell>
          <cell r="D649">
            <v>38502</v>
          </cell>
          <cell r="E649">
            <v>1461</v>
          </cell>
          <cell r="H649">
            <v>10</v>
          </cell>
          <cell r="I649">
            <v>400000000</v>
          </cell>
          <cell r="J649">
            <v>592100</v>
          </cell>
          <cell r="K649">
            <v>592100000</v>
          </cell>
          <cell r="L649">
            <v>250100</v>
          </cell>
          <cell r="M649">
            <v>250100000</v>
          </cell>
          <cell r="N649">
            <v>148.02500000000001</v>
          </cell>
          <cell r="O649">
            <v>9</v>
          </cell>
          <cell r="P649">
            <v>1000</v>
          </cell>
          <cell r="S649">
            <v>50</v>
          </cell>
          <cell r="T649" t="str">
            <v>ГКО-48</v>
          </cell>
        </row>
        <row r="650">
          <cell r="A650" t="str">
            <v>KZ9BK1508A19</v>
          </cell>
          <cell r="B650" t="str">
            <v>530/n</v>
          </cell>
          <cell r="C650">
            <v>37040</v>
          </cell>
          <cell r="D650">
            <v>37118</v>
          </cell>
          <cell r="E650">
            <v>77</v>
          </cell>
          <cell r="F650">
            <v>98.86</v>
          </cell>
          <cell r="G650">
            <v>98.86</v>
          </cell>
          <cell r="H650">
            <v>5.4512349879535797</v>
          </cell>
          <cell r="I650">
            <v>500000000</v>
          </cell>
          <cell r="J650">
            <v>2383240</v>
          </cell>
          <cell r="K650">
            <v>233967676.40000001</v>
          </cell>
          <cell r="L650">
            <v>670240</v>
          </cell>
          <cell r="M650">
            <v>66259926.399999999</v>
          </cell>
          <cell r="N650">
            <v>46.79353528</v>
          </cell>
          <cell r="O650">
            <v>5</v>
          </cell>
          <cell r="P650">
            <v>100</v>
          </cell>
          <cell r="S650">
            <v>60</v>
          </cell>
          <cell r="T650" t="str">
            <v>Ноты-77</v>
          </cell>
        </row>
        <row r="651">
          <cell r="A651" t="str">
            <v>KZ3KL3005A66</v>
          </cell>
          <cell r="B651" t="str">
            <v>1/60i</v>
          </cell>
          <cell r="C651">
            <v>37041</v>
          </cell>
          <cell r="D651">
            <v>38867</v>
          </cell>
          <cell r="E651">
            <v>1826</v>
          </cell>
          <cell r="H651">
            <v>4.3</v>
          </cell>
          <cell r="I651">
            <v>400000000</v>
          </cell>
          <cell r="J651">
            <v>943100</v>
          </cell>
          <cell r="K651">
            <v>943100000</v>
          </cell>
          <cell r="L651">
            <v>200400</v>
          </cell>
          <cell r="M651">
            <v>200400000</v>
          </cell>
          <cell r="N651">
            <v>235.77500000000001</v>
          </cell>
          <cell r="O651">
            <v>9</v>
          </cell>
          <cell r="P651">
            <v>1000</v>
          </cell>
          <cell r="S651">
            <v>50</v>
          </cell>
          <cell r="T651" t="str">
            <v>ГИКО-60</v>
          </cell>
        </row>
        <row r="652">
          <cell r="A652" t="str">
            <v>KZ9CK2408A17</v>
          </cell>
          <cell r="B652" t="str">
            <v>531/n</v>
          </cell>
          <cell r="C652">
            <v>37042</v>
          </cell>
          <cell r="D652">
            <v>37127</v>
          </cell>
          <cell r="E652">
            <v>84</v>
          </cell>
          <cell r="F652">
            <v>98.75</v>
          </cell>
          <cell r="G652">
            <v>98.75</v>
          </cell>
          <cell r="H652">
            <v>5.4852320675105499</v>
          </cell>
          <cell r="I652">
            <v>500000000</v>
          </cell>
          <cell r="J652">
            <v>7876299</v>
          </cell>
          <cell r="K652">
            <v>777304480.64999998</v>
          </cell>
          <cell r="L652">
            <v>5464299</v>
          </cell>
          <cell r="M652">
            <v>539599526.25</v>
          </cell>
          <cell r="N652">
            <v>155.46089613000001</v>
          </cell>
          <cell r="O652">
            <v>11</v>
          </cell>
          <cell r="P652">
            <v>100</v>
          </cell>
          <cell r="S652">
            <v>60</v>
          </cell>
          <cell r="T652" t="str">
            <v>Ноты-84</v>
          </cell>
        </row>
        <row r="653">
          <cell r="A653" t="str">
            <v>KZ99K0308A18</v>
          </cell>
          <cell r="B653" t="str">
            <v>532/n</v>
          </cell>
          <cell r="C653">
            <v>37043</v>
          </cell>
          <cell r="D653">
            <v>37106</v>
          </cell>
          <cell r="E653">
            <v>63</v>
          </cell>
          <cell r="F653">
            <v>99.07</v>
          </cell>
          <cell r="G653">
            <v>99.06</v>
          </cell>
          <cell r="H653">
            <v>5.4237744355843098</v>
          </cell>
          <cell r="I653">
            <v>500000000</v>
          </cell>
          <cell r="J653">
            <v>11510000</v>
          </cell>
          <cell r="K653">
            <v>1139685000</v>
          </cell>
          <cell r="L653">
            <v>3000000</v>
          </cell>
          <cell r="M653">
            <v>297200000</v>
          </cell>
          <cell r="N653">
            <v>227.93700000000001</v>
          </cell>
          <cell r="O653">
            <v>11</v>
          </cell>
          <cell r="P653">
            <v>100</v>
          </cell>
          <cell r="S653">
            <v>60</v>
          </cell>
          <cell r="T653" t="str">
            <v>Ноты-63</v>
          </cell>
        </row>
        <row r="654">
          <cell r="A654" t="str">
            <v>KZ55L0606A67</v>
          </cell>
          <cell r="B654" t="str">
            <v>2/60</v>
          </cell>
          <cell r="C654">
            <v>37046</v>
          </cell>
          <cell r="D654">
            <v>38874</v>
          </cell>
          <cell r="E654">
            <v>1826</v>
          </cell>
          <cell r="H654">
            <v>8.1999999999999993</v>
          </cell>
          <cell r="I654">
            <v>450000000</v>
          </cell>
          <cell r="J654">
            <v>1055912</v>
          </cell>
          <cell r="K654">
            <v>1055912000</v>
          </cell>
          <cell r="L654">
            <v>288912</v>
          </cell>
          <cell r="M654">
            <v>288912000</v>
          </cell>
          <cell r="N654">
            <v>234.647111111111</v>
          </cell>
          <cell r="O654">
            <v>9</v>
          </cell>
          <cell r="P654">
            <v>1000</v>
          </cell>
          <cell r="S654">
            <v>50</v>
          </cell>
          <cell r="T654" t="str">
            <v>ГКО-60</v>
          </cell>
        </row>
        <row r="655">
          <cell r="A655" t="str">
            <v>KZ9AK1508A10</v>
          </cell>
          <cell r="B655" t="str">
            <v>533/n</v>
          </cell>
          <cell r="C655">
            <v>37047</v>
          </cell>
          <cell r="D655">
            <v>37118</v>
          </cell>
          <cell r="E655">
            <v>70</v>
          </cell>
          <cell r="F655">
            <v>98.95</v>
          </cell>
          <cell r="G655">
            <v>98.94</v>
          </cell>
          <cell r="H655">
            <v>5.5179383527033696</v>
          </cell>
          <cell r="I655">
            <v>500000000</v>
          </cell>
          <cell r="J655">
            <v>14113058</v>
          </cell>
          <cell r="K655">
            <v>1394354589.0999999</v>
          </cell>
          <cell r="L655">
            <v>10603058</v>
          </cell>
          <cell r="M655">
            <v>1049192589.1</v>
          </cell>
          <cell r="N655">
            <v>278.87091781999999</v>
          </cell>
          <cell r="O655">
            <v>8</v>
          </cell>
          <cell r="P655">
            <v>100</v>
          </cell>
          <cell r="S655">
            <v>60</v>
          </cell>
          <cell r="T655" t="str">
            <v>Ноты-70</v>
          </cell>
        </row>
        <row r="656">
          <cell r="A656" t="str">
            <v>KZ9BK2308A19</v>
          </cell>
          <cell r="B656" t="str">
            <v>535/n</v>
          </cell>
          <cell r="C656">
            <v>37048</v>
          </cell>
          <cell r="D656">
            <v>37126</v>
          </cell>
          <cell r="E656">
            <v>77</v>
          </cell>
          <cell r="F656">
            <v>98.83</v>
          </cell>
          <cell r="G656">
            <v>98.83</v>
          </cell>
          <cell r="H656">
            <v>5.5963868166640696</v>
          </cell>
          <cell r="I656">
            <v>500000000</v>
          </cell>
          <cell r="J656">
            <v>19643648</v>
          </cell>
          <cell r="K656">
            <v>1936622028.1800001</v>
          </cell>
          <cell r="L656">
            <v>14158526</v>
          </cell>
          <cell r="M656">
            <v>1399287124.5799999</v>
          </cell>
          <cell r="N656">
            <v>387.32440563599999</v>
          </cell>
          <cell r="O656">
            <v>10</v>
          </cell>
          <cell r="P656">
            <v>100</v>
          </cell>
          <cell r="S656">
            <v>60</v>
          </cell>
          <cell r="T656" t="str">
            <v>Ноты-77</v>
          </cell>
        </row>
        <row r="657">
          <cell r="A657" t="str">
            <v>KZ9CK3108A18</v>
          </cell>
          <cell r="B657" t="str">
            <v>534/n</v>
          </cell>
          <cell r="C657">
            <v>37049</v>
          </cell>
          <cell r="D657">
            <v>37134</v>
          </cell>
          <cell r="E657">
            <v>84</v>
          </cell>
          <cell r="F657">
            <v>98.73</v>
          </cell>
          <cell r="G657">
            <v>98.73</v>
          </cell>
          <cell r="H657">
            <v>5.5741247172422899</v>
          </cell>
          <cell r="I657">
            <v>500000000</v>
          </cell>
          <cell r="J657">
            <v>6099235</v>
          </cell>
          <cell r="K657">
            <v>602110171.54999995</v>
          </cell>
          <cell r="L657">
            <v>5589235</v>
          </cell>
          <cell r="M657">
            <v>551825171.54999995</v>
          </cell>
          <cell r="N657">
            <v>120.42203431</v>
          </cell>
          <cell r="O657">
            <v>5</v>
          </cell>
          <cell r="P657">
            <v>100</v>
          </cell>
          <cell r="S657">
            <v>60</v>
          </cell>
          <cell r="T657" t="str">
            <v>Ноты-84</v>
          </cell>
        </row>
        <row r="658">
          <cell r="A658" t="str">
            <v>KZ54L1306A51</v>
          </cell>
          <cell r="B658" t="str">
            <v>4/48</v>
          </cell>
          <cell r="C658">
            <v>37053</v>
          </cell>
          <cell r="D658">
            <v>38516</v>
          </cell>
          <cell r="E658">
            <v>1461</v>
          </cell>
          <cell r="H658">
            <v>9</v>
          </cell>
          <cell r="I658">
            <v>300000000</v>
          </cell>
          <cell r="J658">
            <v>553000</v>
          </cell>
          <cell r="K658">
            <v>553000000</v>
          </cell>
          <cell r="L658">
            <v>51000</v>
          </cell>
          <cell r="M658">
            <v>51000000</v>
          </cell>
          <cell r="N658">
            <v>184.333333333333</v>
          </cell>
          <cell r="O658">
            <v>11</v>
          </cell>
          <cell r="P658">
            <v>1000</v>
          </cell>
          <cell r="S658">
            <v>50</v>
          </cell>
          <cell r="T658" t="str">
            <v>ГКО-48</v>
          </cell>
        </row>
        <row r="659">
          <cell r="A659" t="str">
            <v>KZ9CK0509A19</v>
          </cell>
          <cell r="B659" t="str">
            <v>536/n</v>
          </cell>
          <cell r="C659">
            <v>37054</v>
          </cell>
          <cell r="D659">
            <v>37139</v>
          </cell>
          <cell r="E659">
            <v>84</v>
          </cell>
          <cell r="F659">
            <v>98.73</v>
          </cell>
          <cell r="G659">
            <v>98.73</v>
          </cell>
          <cell r="H659">
            <v>5.5741247172422899</v>
          </cell>
          <cell r="I659">
            <v>500000000</v>
          </cell>
          <cell r="J659">
            <v>17803955</v>
          </cell>
          <cell r="K659">
            <v>1756784866.1900001</v>
          </cell>
          <cell r="L659">
            <v>14183818</v>
          </cell>
          <cell r="M659">
            <v>1400368351.1400001</v>
          </cell>
          <cell r="N659">
            <v>351.35697323800002</v>
          </cell>
          <cell r="O659">
            <v>12</v>
          </cell>
          <cell r="P659">
            <v>100</v>
          </cell>
          <cell r="S659">
            <v>60</v>
          </cell>
          <cell r="T659" t="str">
            <v>Ноты-84</v>
          </cell>
        </row>
        <row r="660">
          <cell r="A660" t="str">
            <v>KZ9BK3108A19</v>
          </cell>
          <cell r="B660" t="str">
            <v>537/n</v>
          </cell>
          <cell r="C660">
            <v>37056</v>
          </cell>
          <cell r="D660">
            <v>37134</v>
          </cell>
          <cell r="E660">
            <v>77</v>
          </cell>
          <cell r="F660">
            <v>98.83</v>
          </cell>
          <cell r="G660">
            <v>98.83</v>
          </cell>
          <cell r="H660">
            <v>5.5963868166640696</v>
          </cell>
          <cell r="I660">
            <v>500000000</v>
          </cell>
          <cell r="J660">
            <v>24323120</v>
          </cell>
          <cell r="K660">
            <v>2402727594.1999998</v>
          </cell>
          <cell r="L660">
            <v>21723120</v>
          </cell>
          <cell r="M660">
            <v>2146895949.5999999</v>
          </cell>
          <cell r="N660">
            <v>480.54551884</v>
          </cell>
          <cell r="O660">
            <v>10</v>
          </cell>
          <cell r="P660">
            <v>100</v>
          </cell>
          <cell r="S660">
            <v>60</v>
          </cell>
          <cell r="T660" t="str">
            <v>Ноты-77</v>
          </cell>
        </row>
        <row r="661">
          <cell r="A661" t="str">
            <v>KZ95K2007A12</v>
          </cell>
          <cell r="B661" t="str">
            <v>538/n</v>
          </cell>
          <cell r="C661">
            <v>37057</v>
          </cell>
          <cell r="D661">
            <v>37092</v>
          </cell>
          <cell r="E661">
            <v>35</v>
          </cell>
          <cell r="F661">
            <v>99.51</v>
          </cell>
          <cell r="G661">
            <v>99.51</v>
          </cell>
          <cell r="H661">
            <v>5.1210933574514597</v>
          </cell>
          <cell r="I661">
            <v>500000000</v>
          </cell>
          <cell r="J661">
            <v>25465168</v>
          </cell>
          <cell r="K661">
            <v>2532874667.6799998</v>
          </cell>
          <cell r="L661">
            <v>21425168</v>
          </cell>
          <cell r="M661">
            <v>2132018467.6800001</v>
          </cell>
          <cell r="N661">
            <v>506.574933536</v>
          </cell>
          <cell r="O661">
            <v>8</v>
          </cell>
          <cell r="P661">
            <v>100</v>
          </cell>
          <cell r="S661">
            <v>60</v>
          </cell>
          <cell r="T661" t="str">
            <v>Ноты-35</v>
          </cell>
        </row>
        <row r="662">
          <cell r="A662" t="str">
            <v>KZ43L2009A12</v>
          </cell>
          <cell r="B662" t="str">
            <v>283/3</v>
          </cell>
          <cell r="C662">
            <v>37060</v>
          </cell>
          <cell r="D662">
            <v>37154</v>
          </cell>
          <cell r="E662">
            <v>94</v>
          </cell>
          <cell r="F662">
            <v>98.8</v>
          </cell>
          <cell r="G662">
            <v>98.8</v>
          </cell>
          <cell r="H662">
            <v>4.8716465720514401</v>
          </cell>
          <cell r="I662">
            <v>100000000</v>
          </cell>
          <cell r="J662">
            <v>9899100</v>
          </cell>
          <cell r="K662">
            <v>976174157</v>
          </cell>
          <cell r="L662">
            <v>1012146</v>
          </cell>
          <cell r="M662">
            <v>100000024.8</v>
          </cell>
          <cell r="N662">
            <v>976.17415700000004</v>
          </cell>
          <cell r="O662">
            <v>10</v>
          </cell>
          <cell r="P662">
            <v>100</v>
          </cell>
          <cell r="S662">
            <v>50</v>
          </cell>
          <cell r="T662" t="str">
            <v>ГКО-3</v>
          </cell>
        </row>
        <row r="663">
          <cell r="A663" t="str">
            <v>KZ7051806A46</v>
          </cell>
          <cell r="B663" t="str">
            <v>1/36VKO</v>
          </cell>
          <cell r="C663">
            <v>37061</v>
          </cell>
          <cell r="D663">
            <v>38156</v>
          </cell>
          <cell r="E663">
            <v>1095</v>
          </cell>
          <cell r="H663">
            <v>6.3</v>
          </cell>
          <cell r="I663">
            <v>500000000</v>
          </cell>
          <cell r="J663">
            <v>57500</v>
          </cell>
          <cell r="K663">
            <v>5750000</v>
          </cell>
          <cell r="L663">
            <v>6000</v>
          </cell>
          <cell r="M663">
            <v>600000</v>
          </cell>
          <cell r="N663">
            <v>168.41749999999999</v>
          </cell>
          <cell r="O663">
            <v>7</v>
          </cell>
          <cell r="P663">
            <v>100</v>
          </cell>
          <cell r="Q663">
            <v>146.44999999999999</v>
          </cell>
          <cell r="S663">
            <v>0</v>
          </cell>
          <cell r="T663" t="str">
            <v>VKU036.001</v>
          </cell>
        </row>
        <row r="664">
          <cell r="A664" t="str">
            <v>KZ9BK0509A10</v>
          </cell>
          <cell r="B664" t="str">
            <v>539/n</v>
          </cell>
          <cell r="C664">
            <v>37061</v>
          </cell>
          <cell r="D664">
            <v>37139</v>
          </cell>
          <cell r="E664">
            <v>77</v>
          </cell>
          <cell r="F664">
            <v>98.83</v>
          </cell>
          <cell r="G664">
            <v>98.83</v>
          </cell>
          <cell r="H664">
            <v>5.5963868166640696</v>
          </cell>
          <cell r="I664">
            <v>500000000</v>
          </cell>
          <cell r="J664">
            <v>11367592</v>
          </cell>
          <cell r="K664">
            <v>1123304117.3599999</v>
          </cell>
          <cell r="L664">
            <v>9367592</v>
          </cell>
          <cell r="M664">
            <v>925799117.36000001</v>
          </cell>
          <cell r="N664">
            <v>224.660823472</v>
          </cell>
          <cell r="O664">
            <v>6</v>
          </cell>
          <cell r="P664">
            <v>100</v>
          </cell>
          <cell r="S664">
            <v>60</v>
          </cell>
          <cell r="T664" t="str">
            <v>Ноты-77</v>
          </cell>
        </row>
        <row r="665">
          <cell r="A665" t="str">
            <v>KZ9CK1409A18</v>
          </cell>
          <cell r="B665" t="str">
            <v>540/n</v>
          </cell>
          <cell r="C665">
            <v>37063</v>
          </cell>
          <cell r="D665">
            <v>37148</v>
          </cell>
          <cell r="E665">
            <v>84</v>
          </cell>
          <cell r="F665">
            <v>98.73</v>
          </cell>
          <cell r="G665">
            <v>98.73</v>
          </cell>
          <cell r="H665">
            <v>5.5741247172422899</v>
          </cell>
          <cell r="I665">
            <v>500000000</v>
          </cell>
          <cell r="J665">
            <v>18930386</v>
          </cell>
          <cell r="K665">
            <v>1867973553.24</v>
          </cell>
          <cell r="L665">
            <v>14330386</v>
          </cell>
          <cell r="M665">
            <v>1414839009.78</v>
          </cell>
          <cell r="N665">
            <v>373.59471064799999</v>
          </cell>
          <cell r="O665">
            <v>9</v>
          </cell>
          <cell r="P665">
            <v>100</v>
          </cell>
          <cell r="S665">
            <v>60</v>
          </cell>
          <cell r="T665" t="str">
            <v>Ноты-84</v>
          </cell>
        </row>
        <row r="666">
          <cell r="A666" t="str">
            <v>KZ52L2706A32</v>
          </cell>
          <cell r="B666" t="str">
            <v>40/24</v>
          </cell>
          <cell r="C666">
            <v>37067</v>
          </cell>
          <cell r="D666">
            <v>37799</v>
          </cell>
          <cell r="E666">
            <v>732</v>
          </cell>
          <cell r="H666">
            <v>7.1</v>
          </cell>
          <cell r="I666">
            <v>350000000</v>
          </cell>
          <cell r="J666">
            <v>926000</v>
          </cell>
          <cell r="K666">
            <v>926000000</v>
          </cell>
          <cell r="L666">
            <v>195000</v>
          </cell>
          <cell r="M666">
            <v>195000000</v>
          </cell>
          <cell r="N666">
            <v>264.57142857142901</v>
          </cell>
          <cell r="O666">
            <v>11</v>
          </cell>
          <cell r="P666">
            <v>1000</v>
          </cell>
          <cell r="S666">
            <v>50</v>
          </cell>
          <cell r="T666" t="str">
            <v>ГКО-24</v>
          </cell>
        </row>
        <row r="667">
          <cell r="A667" t="str">
            <v>KZ7051806A46</v>
          </cell>
          <cell r="B667" t="str">
            <v>1/36VKO1</v>
          </cell>
          <cell r="C667">
            <v>37068</v>
          </cell>
          <cell r="D667">
            <v>38156</v>
          </cell>
          <cell r="E667">
            <v>1095</v>
          </cell>
          <cell r="F667">
            <v>94.806200000000004</v>
          </cell>
          <cell r="G667">
            <v>94.32</v>
          </cell>
          <cell r="H667">
            <v>8.3026999999999997</v>
          </cell>
          <cell r="I667">
            <v>412130000</v>
          </cell>
          <cell r="J667">
            <v>60100</v>
          </cell>
          <cell r="K667">
            <v>5649492.5972602703</v>
          </cell>
          <cell r="L667">
            <v>29635</v>
          </cell>
          <cell r="M667">
            <v>2813140.7575342502</v>
          </cell>
          <cell r="N667">
            <v>200.82271746745701</v>
          </cell>
          <cell r="O667">
            <v>4</v>
          </cell>
          <cell r="P667">
            <v>100</v>
          </cell>
          <cell r="Q667">
            <v>146.5</v>
          </cell>
          <cell r="S667">
            <v>0</v>
          </cell>
          <cell r="T667" t="str">
            <v>VKU036.001</v>
          </cell>
        </row>
        <row r="668">
          <cell r="A668" t="str">
            <v>KZ99K2908A18</v>
          </cell>
          <cell r="B668" t="str">
            <v>541/n</v>
          </cell>
          <cell r="C668">
            <v>37068</v>
          </cell>
          <cell r="D668">
            <v>37132</v>
          </cell>
          <cell r="E668">
            <v>63</v>
          </cell>
          <cell r="F668">
            <v>99.05</v>
          </cell>
          <cell r="G668">
            <v>99.05</v>
          </cell>
          <cell r="H668">
            <v>5.5415334567278203</v>
          </cell>
          <cell r="I668">
            <v>500000000</v>
          </cell>
          <cell r="J668">
            <v>21294325</v>
          </cell>
          <cell r="K668">
            <v>2108164603.25</v>
          </cell>
          <cell r="L668">
            <v>9594325</v>
          </cell>
          <cell r="M668">
            <v>950317891.25</v>
          </cell>
          <cell r="N668">
            <v>421.63292065000002</v>
          </cell>
          <cell r="O668">
            <v>9</v>
          </cell>
          <cell r="P668">
            <v>100</v>
          </cell>
          <cell r="S668">
            <v>60</v>
          </cell>
          <cell r="T668" t="str">
            <v>Ноты-63</v>
          </cell>
        </row>
        <row r="669">
          <cell r="A669" t="str">
            <v>KZ3KL2806A69</v>
          </cell>
          <cell r="B669" t="str">
            <v>2/60i</v>
          </cell>
          <cell r="C669">
            <v>37070</v>
          </cell>
          <cell r="D669">
            <v>38896</v>
          </cell>
          <cell r="E669">
            <v>1826</v>
          </cell>
          <cell r="H669">
            <v>4</v>
          </cell>
          <cell r="I669">
            <v>300000000</v>
          </cell>
          <cell r="J669">
            <v>1325100</v>
          </cell>
          <cell r="K669">
            <v>1325100000</v>
          </cell>
          <cell r="L669">
            <v>300000</v>
          </cell>
          <cell r="M669">
            <v>300000000</v>
          </cell>
          <cell r="N669">
            <v>441.7</v>
          </cell>
          <cell r="O669">
            <v>9</v>
          </cell>
          <cell r="P669">
            <v>1000</v>
          </cell>
          <cell r="S669">
            <v>50</v>
          </cell>
          <cell r="T669" t="str">
            <v>ГИКО-60</v>
          </cell>
        </row>
        <row r="670">
          <cell r="A670" t="str">
            <v>KZ9CK2109A19</v>
          </cell>
          <cell r="B670" t="str">
            <v>542/n</v>
          </cell>
          <cell r="C670">
            <v>37071</v>
          </cell>
          <cell r="D670">
            <v>37155</v>
          </cell>
          <cell r="E670">
            <v>84</v>
          </cell>
          <cell r="F670">
            <v>98.73</v>
          </cell>
          <cell r="G670">
            <v>98.73</v>
          </cell>
          <cell r="H670">
            <v>5.5741247172422899</v>
          </cell>
          <cell r="I670">
            <v>500000000</v>
          </cell>
          <cell r="J670">
            <v>41137699</v>
          </cell>
          <cell r="K670">
            <v>4059404393.4400001</v>
          </cell>
          <cell r="L670">
            <v>26327557</v>
          </cell>
          <cell r="M670">
            <v>2599319702.6100001</v>
          </cell>
          <cell r="N670">
            <v>811.88087868800005</v>
          </cell>
          <cell r="O670">
            <v>11</v>
          </cell>
          <cell r="P670">
            <v>100</v>
          </cell>
          <cell r="S670">
            <v>60</v>
          </cell>
          <cell r="T670" t="str">
            <v>Ноты-84</v>
          </cell>
        </row>
        <row r="671">
          <cell r="A671" t="str">
            <v>KZ54L0407A51</v>
          </cell>
          <cell r="B671" t="str">
            <v>5/48</v>
          </cell>
          <cell r="C671">
            <v>37074</v>
          </cell>
          <cell r="D671">
            <v>38537</v>
          </cell>
          <cell r="E671">
            <v>1461</v>
          </cell>
          <cell r="H671">
            <v>8.57</v>
          </cell>
          <cell r="I671">
            <v>450000000</v>
          </cell>
          <cell r="J671">
            <v>671100</v>
          </cell>
          <cell r="K671">
            <v>671100000</v>
          </cell>
          <cell r="L671">
            <v>75100</v>
          </cell>
          <cell r="M671">
            <v>75100000</v>
          </cell>
          <cell r="N671">
            <v>149.13333333333301</v>
          </cell>
          <cell r="O671">
            <v>9</v>
          </cell>
          <cell r="P671">
            <v>1000</v>
          </cell>
          <cell r="S671">
            <v>50</v>
          </cell>
          <cell r="T671" t="str">
            <v>ГКО-48</v>
          </cell>
        </row>
        <row r="672">
          <cell r="A672" t="str">
            <v>KZ97K2208A17</v>
          </cell>
          <cell r="B672" t="str">
            <v>543/n</v>
          </cell>
          <cell r="C672">
            <v>37075</v>
          </cell>
          <cell r="D672">
            <v>37125</v>
          </cell>
          <cell r="E672">
            <v>49</v>
          </cell>
          <cell r="F672">
            <v>99.29</v>
          </cell>
          <cell r="G672">
            <v>99.29</v>
          </cell>
          <cell r="H672">
            <v>5.3120009208235102</v>
          </cell>
          <cell r="I672">
            <v>500000000</v>
          </cell>
          <cell r="J672">
            <v>32731000</v>
          </cell>
          <cell r="K672">
            <v>3248833890</v>
          </cell>
          <cell r="L672">
            <v>17331000</v>
          </cell>
          <cell r="M672">
            <v>1720794990</v>
          </cell>
          <cell r="N672">
            <v>649.76677800000004</v>
          </cell>
          <cell r="O672">
            <v>10</v>
          </cell>
          <cell r="P672">
            <v>100</v>
          </cell>
          <cell r="S672">
            <v>60</v>
          </cell>
          <cell r="T672" t="str">
            <v>Ноты-49</v>
          </cell>
        </row>
        <row r="673">
          <cell r="A673" t="str">
            <v>KZ9AK1309A11</v>
          </cell>
          <cell r="B673" t="str">
            <v>544/n</v>
          </cell>
          <cell r="C673">
            <v>37076</v>
          </cell>
          <cell r="D673">
            <v>37147</v>
          </cell>
          <cell r="E673">
            <v>70</v>
          </cell>
          <cell r="F673">
            <v>98.95</v>
          </cell>
          <cell r="G673">
            <v>98.95</v>
          </cell>
          <cell r="H673">
            <v>5.5179383527033696</v>
          </cell>
          <cell r="I673">
            <v>500000000</v>
          </cell>
          <cell r="J673">
            <v>9571835</v>
          </cell>
          <cell r="K673">
            <v>947130573.25</v>
          </cell>
          <cell r="L673">
            <v>9321835</v>
          </cell>
          <cell r="M673">
            <v>922395573.25</v>
          </cell>
          <cell r="N673">
            <v>189.42611464999999</v>
          </cell>
          <cell r="O673">
            <v>4</v>
          </cell>
          <cell r="P673">
            <v>100</v>
          </cell>
          <cell r="S673">
            <v>60</v>
          </cell>
          <cell r="T673" t="str">
            <v>Ноты-70</v>
          </cell>
        </row>
        <row r="674">
          <cell r="A674" t="str">
            <v>KZ55L0507A67</v>
          </cell>
          <cell r="B674" t="str">
            <v>3/60</v>
          </cell>
          <cell r="C674">
            <v>37077</v>
          </cell>
          <cell r="D674">
            <v>38903</v>
          </cell>
          <cell r="E674">
            <v>1826</v>
          </cell>
          <cell r="I674">
            <v>450000000</v>
          </cell>
          <cell r="P674">
            <v>1000</v>
          </cell>
          <cell r="S674">
            <v>50</v>
          </cell>
          <cell r="T674" t="str">
            <v>ГКО-60</v>
          </cell>
        </row>
        <row r="675">
          <cell r="A675" t="str">
            <v>KZ9CK2809A12</v>
          </cell>
          <cell r="B675" t="str">
            <v>545/n</v>
          </cell>
          <cell r="C675">
            <v>37078</v>
          </cell>
          <cell r="D675">
            <v>37162</v>
          </cell>
          <cell r="E675">
            <v>84</v>
          </cell>
          <cell r="F675">
            <v>98.73</v>
          </cell>
          <cell r="G675">
            <v>98.73</v>
          </cell>
          <cell r="H675">
            <v>5.5741247172422899</v>
          </cell>
          <cell r="I675">
            <v>500000000</v>
          </cell>
          <cell r="J675">
            <v>10206158</v>
          </cell>
          <cell r="K675">
            <v>1007114979.34</v>
          </cell>
          <cell r="L675">
            <v>6356158</v>
          </cell>
          <cell r="M675">
            <v>627543479.34000003</v>
          </cell>
          <cell r="N675">
            <v>201.42299586799999</v>
          </cell>
          <cell r="O675">
            <v>11</v>
          </cell>
          <cell r="P675">
            <v>100</v>
          </cell>
          <cell r="S675">
            <v>60</v>
          </cell>
          <cell r="T675" t="str">
            <v>Ноты-84</v>
          </cell>
        </row>
        <row r="676">
          <cell r="A676" t="str">
            <v>KZ54L1107A52</v>
          </cell>
          <cell r="B676" t="str">
            <v>6/48</v>
          </cell>
          <cell r="C676">
            <v>37081</v>
          </cell>
          <cell r="D676">
            <v>38544</v>
          </cell>
          <cell r="E676">
            <v>1461</v>
          </cell>
          <cell r="H676">
            <v>8</v>
          </cell>
          <cell r="I676">
            <v>450000000</v>
          </cell>
          <cell r="J676">
            <v>581100</v>
          </cell>
          <cell r="K676">
            <v>581100000</v>
          </cell>
          <cell r="L676">
            <v>100000</v>
          </cell>
          <cell r="M676">
            <v>100000000</v>
          </cell>
          <cell r="N676">
            <v>129.13333333333301</v>
          </cell>
          <cell r="O676">
            <v>8</v>
          </cell>
          <cell r="P676">
            <v>1000</v>
          </cell>
          <cell r="S676">
            <v>50</v>
          </cell>
          <cell r="T676" t="str">
            <v>ГКО-48</v>
          </cell>
        </row>
        <row r="677">
          <cell r="A677" t="str">
            <v>KZ9AK1909A15</v>
          </cell>
          <cell r="B677" t="str">
            <v>546/n</v>
          </cell>
          <cell r="C677">
            <v>37082</v>
          </cell>
          <cell r="D677">
            <v>37153</v>
          </cell>
          <cell r="E677">
            <v>70</v>
          </cell>
          <cell r="F677">
            <v>98.95</v>
          </cell>
          <cell r="G677">
            <v>98.95</v>
          </cell>
          <cell r="H677">
            <v>5.5179383527033696</v>
          </cell>
          <cell r="I677">
            <v>500000000</v>
          </cell>
          <cell r="J677">
            <v>12775417</v>
          </cell>
          <cell r="K677">
            <v>1263453728.8499999</v>
          </cell>
          <cell r="L677">
            <v>8375417</v>
          </cell>
          <cell r="M677">
            <v>828747512.14999998</v>
          </cell>
          <cell r="N677">
            <v>252.69074577000001</v>
          </cell>
          <cell r="O677">
            <v>9</v>
          </cell>
          <cell r="P677">
            <v>100</v>
          </cell>
          <cell r="S677">
            <v>60</v>
          </cell>
          <cell r="T677" t="str">
            <v>Ноты-70</v>
          </cell>
        </row>
        <row r="678">
          <cell r="A678" t="str">
            <v>KZ9CK0510A16</v>
          </cell>
          <cell r="B678" t="str">
            <v>547/n</v>
          </cell>
          <cell r="C678">
            <v>37084</v>
          </cell>
          <cell r="D678">
            <v>37169</v>
          </cell>
          <cell r="E678">
            <v>84</v>
          </cell>
          <cell r="F678" t="str">
            <v>н/д</v>
          </cell>
          <cell r="G678" t="str">
            <v>н/д</v>
          </cell>
          <cell r="H678" t="str">
            <v>н/д</v>
          </cell>
          <cell r="I678">
            <v>500000000</v>
          </cell>
          <cell r="J678" t="str">
            <v>н/д</v>
          </cell>
          <cell r="K678" t="str">
            <v>н/д</v>
          </cell>
          <cell r="L678" t="str">
            <v>н/д</v>
          </cell>
          <cell r="M678" t="str">
            <v>н/д</v>
          </cell>
          <cell r="N678" t="str">
            <v>н/д</v>
          </cell>
          <cell r="O678" t="str">
            <v>н/д</v>
          </cell>
          <cell r="P678">
            <v>100</v>
          </cell>
          <cell r="S678">
            <v>60</v>
          </cell>
          <cell r="T678" t="str">
            <v>Ноты-84</v>
          </cell>
        </row>
        <row r="679">
          <cell r="A679" t="str">
            <v>KZ9BK2809A13</v>
          </cell>
          <cell r="B679" t="str">
            <v>548/n</v>
          </cell>
          <cell r="C679">
            <v>37085</v>
          </cell>
          <cell r="D679">
            <v>37162</v>
          </cell>
          <cell r="E679">
            <v>77</v>
          </cell>
          <cell r="F679">
            <v>98.83</v>
          </cell>
          <cell r="G679">
            <v>98.83</v>
          </cell>
          <cell r="H679">
            <v>5.5963868166640696</v>
          </cell>
          <cell r="I679">
            <v>500000000</v>
          </cell>
          <cell r="J679">
            <v>12148858</v>
          </cell>
          <cell r="K679">
            <v>1200487758.98</v>
          </cell>
          <cell r="L679">
            <v>7434726</v>
          </cell>
          <cell r="M679">
            <v>734773970.58000004</v>
          </cell>
          <cell r="N679">
            <v>240.097551796</v>
          </cell>
          <cell r="O679">
            <v>8</v>
          </cell>
          <cell r="P679">
            <v>100</v>
          </cell>
          <cell r="S679">
            <v>60</v>
          </cell>
          <cell r="T679" t="str">
            <v>Ноты-77</v>
          </cell>
        </row>
        <row r="680">
          <cell r="A680" t="str">
            <v>KZ55L1807A62</v>
          </cell>
          <cell r="B680" t="str">
            <v>4/60</v>
          </cell>
          <cell r="C680">
            <v>37088</v>
          </cell>
          <cell r="D680">
            <v>38916</v>
          </cell>
          <cell r="E680">
            <v>1826</v>
          </cell>
          <cell r="H680">
            <v>8.1999999999999993</v>
          </cell>
          <cell r="I680">
            <v>450000000</v>
          </cell>
          <cell r="J680">
            <v>691100</v>
          </cell>
          <cell r="K680">
            <v>691100000</v>
          </cell>
          <cell r="L680">
            <v>66100</v>
          </cell>
          <cell r="M680">
            <v>66100000</v>
          </cell>
          <cell r="N680">
            <v>153.57777777777801</v>
          </cell>
          <cell r="O680">
            <v>9</v>
          </cell>
          <cell r="P680">
            <v>1000</v>
          </cell>
          <cell r="S680">
            <v>50</v>
          </cell>
          <cell r="T680" t="str">
            <v>ГКО-60</v>
          </cell>
        </row>
        <row r="681">
          <cell r="A681" t="str">
            <v>KZ9BK0310A19</v>
          </cell>
          <cell r="B681" t="str">
            <v>549/n</v>
          </cell>
          <cell r="C681">
            <v>37089</v>
          </cell>
          <cell r="D681">
            <v>37167</v>
          </cell>
          <cell r="E681">
            <v>77</v>
          </cell>
          <cell r="F681">
            <v>98.83</v>
          </cell>
          <cell r="G681">
            <v>98.83</v>
          </cell>
          <cell r="H681">
            <v>5.5963868166640696</v>
          </cell>
          <cell r="I681">
            <v>500000000</v>
          </cell>
          <cell r="J681">
            <v>8606169</v>
          </cell>
          <cell r="K681">
            <v>850159627.11000001</v>
          </cell>
          <cell r="L681">
            <v>5543037</v>
          </cell>
          <cell r="M681">
            <v>547818346.71000004</v>
          </cell>
          <cell r="N681">
            <v>170.031925422</v>
          </cell>
          <cell r="O681">
            <v>8</v>
          </cell>
          <cell r="P681">
            <v>100</v>
          </cell>
          <cell r="S681">
            <v>60</v>
          </cell>
          <cell r="T681" t="str">
            <v>Ноты-77</v>
          </cell>
        </row>
        <row r="682">
          <cell r="A682" t="str">
            <v>KZ9CK1210A17</v>
          </cell>
          <cell r="B682" t="str">
            <v>550/n</v>
          </cell>
          <cell r="C682">
            <v>37091</v>
          </cell>
          <cell r="D682">
            <v>37176</v>
          </cell>
          <cell r="E682">
            <v>84</v>
          </cell>
          <cell r="F682">
            <v>98.73</v>
          </cell>
          <cell r="G682">
            <v>98.73</v>
          </cell>
          <cell r="H682">
            <v>5.5741247172422899</v>
          </cell>
          <cell r="I682">
            <v>500000000</v>
          </cell>
          <cell r="J682">
            <v>3466184</v>
          </cell>
          <cell r="K682">
            <v>342066851.62</v>
          </cell>
          <cell r="L682">
            <v>956050</v>
          </cell>
          <cell r="M682">
            <v>94390816.5</v>
          </cell>
          <cell r="N682">
            <v>68.413370323999999</v>
          </cell>
          <cell r="O682">
            <v>6</v>
          </cell>
          <cell r="P682">
            <v>100</v>
          </cell>
          <cell r="S682">
            <v>60</v>
          </cell>
          <cell r="T682" t="str">
            <v>Ноты-84</v>
          </cell>
        </row>
        <row r="683">
          <cell r="A683" t="str">
            <v>KZ9AK2809A14</v>
          </cell>
          <cell r="B683" t="str">
            <v>551/n</v>
          </cell>
          <cell r="C683">
            <v>37092</v>
          </cell>
          <cell r="D683">
            <v>37162</v>
          </cell>
          <cell r="E683">
            <v>70</v>
          </cell>
          <cell r="F683">
            <v>98.99</v>
          </cell>
          <cell r="G683">
            <v>98.97</v>
          </cell>
          <cell r="H683">
            <v>5.3055864228710199</v>
          </cell>
          <cell r="I683">
            <v>500000000</v>
          </cell>
          <cell r="J683">
            <v>3120727</v>
          </cell>
          <cell r="K683">
            <v>308465351.19</v>
          </cell>
          <cell r="L683">
            <v>420727</v>
          </cell>
          <cell r="M683">
            <v>41647351.189999998</v>
          </cell>
          <cell r="N683">
            <v>61.693070237999997</v>
          </cell>
          <cell r="O683">
            <v>8</v>
          </cell>
          <cell r="P683">
            <v>100</v>
          </cell>
          <cell r="S683">
            <v>60</v>
          </cell>
          <cell r="T683" t="str">
            <v>Ноты-70</v>
          </cell>
        </row>
        <row r="684">
          <cell r="A684" t="str">
            <v>KZ43L2510A14</v>
          </cell>
          <cell r="B684" t="str">
            <v>284/3</v>
          </cell>
          <cell r="C684">
            <v>37095</v>
          </cell>
          <cell r="D684">
            <v>37189</v>
          </cell>
          <cell r="E684">
            <v>94</v>
          </cell>
          <cell r="F684">
            <v>98.81</v>
          </cell>
          <cell r="G684">
            <v>98.81</v>
          </cell>
          <cell r="H684">
            <v>4.8305605941472702</v>
          </cell>
          <cell r="I684">
            <v>100000000</v>
          </cell>
          <cell r="J684">
            <v>8925000</v>
          </cell>
          <cell r="K684">
            <v>881587820</v>
          </cell>
          <cell r="L684">
            <v>1012022</v>
          </cell>
          <cell r="M684">
            <v>99997893.819999993</v>
          </cell>
          <cell r="N684">
            <v>881.58781999999997</v>
          </cell>
          <cell r="O684">
            <v>6</v>
          </cell>
          <cell r="P684">
            <v>100</v>
          </cell>
          <cell r="S684">
            <v>50</v>
          </cell>
          <cell r="T684" t="str">
            <v>ГКО-3</v>
          </cell>
        </row>
        <row r="685">
          <cell r="A685" t="str">
            <v>KZ9BK1010A10</v>
          </cell>
          <cell r="B685" t="str">
            <v>552/n</v>
          </cell>
          <cell r="C685">
            <v>37096</v>
          </cell>
          <cell r="D685">
            <v>37174</v>
          </cell>
          <cell r="E685">
            <v>77</v>
          </cell>
          <cell r="F685">
            <v>98.83</v>
          </cell>
          <cell r="G685">
            <v>98.83</v>
          </cell>
          <cell r="H685">
            <v>5.5963868166640696</v>
          </cell>
          <cell r="I685">
            <v>500000000</v>
          </cell>
          <cell r="J685">
            <v>9164724</v>
          </cell>
          <cell r="K685">
            <v>903743035.75999999</v>
          </cell>
          <cell r="L685">
            <v>1350592</v>
          </cell>
          <cell r="M685">
            <v>133479007.36</v>
          </cell>
          <cell r="N685">
            <v>180.74860715200001</v>
          </cell>
          <cell r="O685">
            <v>9</v>
          </cell>
          <cell r="P685">
            <v>100</v>
          </cell>
          <cell r="S685">
            <v>60</v>
          </cell>
          <cell r="T685" t="str">
            <v>Ноты-77</v>
          </cell>
        </row>
        <row r="686">
          <cell r="A686" t="str">
            <v>KZ9CK1910A10</v>
          </cell>
          <cell r="B686" t="str">
            <v>553/n</v>
          </cell>
          <cell r="C686">
            <v>37098</v>
          </cell>
          <cell r="D686">
            <v>37183</v>
          </cell>
          <cell r="E686">
            <v>84</v>
          </cell>
          <cell r="F686">
            <v>98.73</v>
          </cell>
          <cell r="G686">
            <v>98.73</v>
          </cell>
          <cell r="H686">
            <v>5.5741247172422899</v>
          </cell>
          <cell r="I686">
            <v>500000000</v>
          </cell>
          <cell r="J686">
            <v>6110403</v>
          </cell>
          <cell r="K686">
            <v>601923517.23000002</v>
          </cell>
          <cell r="L686">
            <v>748266</v>
          </cell>
          <cell r="M686">
            <v>73876302.180000007</v>
          </cell>
          <cell r="N686">
            <v>120.384703446</v>
          </cell>
          <cell r="O686">
            <v>9</v>
          </cell>
          <cell r="P686">
            <v>100</v>
          </cell>
          <cell r="S686">
            <v>60</v>
          </cell>
          <cell r="T686" t="str">
            <v>Ноты-84</v>
          </cell>
        </row>
        <row r="687">
          <cell r="A687" t="str">
            <v>KZW1KD775545</v>
          </cell>
          <cell r="B687" t="str">
            <v>554/n</v>
          </cell>
          <cell r="C687">
            <v>37099</v>
          </cell>
          <cell r="D687">
            <v>37176</v>
          </cell>
          <cell r="E687">
            <v>77</v>
          </cell>
          <cell r="F687">
            <v>98.83</v>
          </cell>
          <cell r="G687">
            <v>98.83</v>
          </cell>
          <cell r="H687">
            <v>5.5963868166640696</v>
          </cell>
          <cell r="I687">
            <v>500000000</v>
          </cell>
          <cell r="J687">
            <v>9878592</v>
          </cell>
          <cell r="K687">
            <v>975216707.36000001</v>
          </cell>
          <cell r="L687">
            <v>2278592</v>
          </cell>
          <cell r="M687">
            <v>225193247.36000001</v>
          </cell>
          <cell r="N687">
            <v>195.04334147200001</v>
          </cell>
          <cell r="O687">
            <v>7</v>
          </cell>
          <cell r="P687">
            <v>100</v>
          </cell>
          <cell r="S687">
            <v>60</v>
          </cell>
          <cell r="T687" t="str">
            <v>Ноты-77</v>
          </cell>
        </row>
        <row r="688">
          <cell r="A688" t="str">
            <v>KZ3KL3007A64</v>
          </cell>
          <cell r="B688" t="str">
            <v>3/60i</v>
          </cell>
          <cell r="C688">
            <v>37102</v>
          </cell>
          <cell r="D688">
            <v>38928</v>
          </cell>
          <cell r="E688">
            <v>1826</v>
          </cell>
          <cell r="H688">
            <v>4</v>
          </cell>
          <cell r="I688">
            <v>400000000</v>
          </cell>
          <cell r="J688">
            <v>980100</v>
          </cell>
          <cell r="K688">
            <v>980100000</v>
          </cell>
          <cell r="L688">
            <v>220000</v>
          </cell>
          <cell r="M688">
            <v>220000000</v>
          </cell>
          <cell r="N688">
            <v>245.02500000000001</v>
          </cell>
          <cell r="O688">
            <v>10</v>
          </cell>
          <cell r="P688">
            <v>1000</v>
          </cell>
          <cell r="S688">
            <v>50</v>
          </cell>
          <cell r="T688" t="str">
            <v>ГИКО-60</v>
          </cell>
        </row>
        <row r="689">
          <cell r="A689" t="str">
            <v>KZ7051806A46</v>
          </cell>
          <cell r="B689" t="str">
            <v>1/36VKO2</v>
          </cell>
          <cell r="C689">
            <v>37103</v>
          </cell>
          <cell r="D689">
            <v>38156</v>
          </cell>
          <cell r="E689">
            <v>1053</v>
          </cell>
          <cell r="I689">
            <v>500000000</v>
          </cell>
          <cell r="J689">
            <v>0</v>
          </cell>
          <cell r="K689">
            <v>0</v>
          </cell>
          <cell r="O689">
            <v>0</v>
          </cell>
          <cell r="P689">
            <v>100</v>
          </cell>
          <cell r="S689">
            <v>0</v>
          </cell>
          <cell r="T689" t="str">
            <v>VKU036.001</v>
          </cell>
        </row>
        <row r="690">
          <cell r="A690" t="str">
            <v>KZW1KD775552</v>
          </cell>
          <cell r="B690" t="str">
            <v>555/n</v>
          </cell>
          <cell r="C690">
            <v>37103</v>
          </cell>
          <cell r="D690">
            <v>37181</v>
          </cell>
          <cell r="E690">
            <v>77</v>
          </cell>
          <cell r="F690">
            <v>98.83</v>
          </cell>
          <cell r="G690">
            <v>98.83</v>
          </cell>
          <cell r="H690">
            <v>5.5963868166640696</v>
          </cell>
          <cell r="I690">
            <v>500000000</v>
          </cell>
          <cell r="J690">
            <v>15338497</v>
          </cell>
          <cell r="K690">
            <v>1515154220.1099999</v>
          </cell>
          <cell r="L690">
            <v>8738497</v>
          </cell>
          <cell r="M690">
            <v>863625658.50999999</v>
          </cell>
          <cell r="N690">
            <v>303.030844022</v>
          </cell>
          <cell r="O690">
            <v>10</v>
          </cell>
          <cell r="P690">
            <v>100</v>
          </cell>
          <cell r="S690">
            <v>60</v>
          </cell>
          <cell r="T690" t="str">
            <v>Ноты-77</v>
          </cell>
        </row>
        <row r="691">
          <cell r="A691" t="str">
            <v>KZW1KD845561</v>
          </cell>
          <cell r="B691" t="str">
            <v>556/n</v>
          </cell>
          <cell r="C691">
            <v>37105</v>
          </cell>
          <cell r="D691">
            <v>37190</v>
          </cell>
          <cell r="E691">
            <v>84</v>
          </cell>
          <cell r="F691">
            <v>98.73</v>
          </cell>
          <cell r="G691">
            <v>98.73</v>
          </cell>
          <cell r="H691">
            <v>5.5741247172422899</v>
          </cell>
          <cell r="I691">
            <v>500000000</v>
          </cell>
          <cell r="J691">
            <v>10289887</v>
          </cell>
          <cell r="K691">
            <v>1015557464.79</v>
          </cell>
          <cell r="L691">
            <v>6311754</v>
          </cell>
          <cell r="M691">
            <v>623159472.41999996</v>
          </cell>
          <cell r="N691">
            <v>203.11149295800001</v>
          </cell>
          <cell r="O691">
            <v>12</v>
          </cell>
          <cell r="P691">
            <v>100</v>
          </cell>
          <cell r="S691">
            <v>60</v>
          </cell>
          <cell r="T691" t="str">
            <v>Ноты-84</v>
          </cell>
        </row>
        <row r="692">
          <cell r="A692" t="str">
            <v>KZW1KD705575</v>
          </cell>
          <cell r="B692" t="str">
            <v>557/n</v>
          </cell>
          <cell r="C692">
            <v>37106</v>
          </cell>
          <cell r="D692">
            <v>37176</v>
          </cell>
          <cell r="E692">
            <v>70</v>
          </cell>
          <cell r="F692">
            <v>98.99</v>
          </cell>
          <cell r="G692">
            <v>98.99</v>
          </cell>
          <cell r="H692">
            <v>5.3055864228710199</v>
          </cell>
          <cell r="I692">
            <v>500000000</v>
          </cell>
          <cell r="J692">
            <v>10110122</v>
          </cell>
          <cell r="K692">
            <v>1000548353.6</v>
          </cell>
          <cell r="L692">
            <v>7130000</v>
          </cell>
          <cell r="M692">
            <v>705798700</v>
          </cell>
          <cell r="N692">
            <v>200.10967072</v>
          </cell>
          <cell r="O692">
            <v>7</v>
          </cell>
          <cell r="P692">
            <v>100</v>
          </cell>
          <cell r="S692">
            <v>60</v>
          </cell>
          <cell r="T692" t="str">
            <v>Ноты-70</v>
          </cell>
        </row>
        <row r="693">
          <cell r="A693" t="str">
            <v>KZW1KD775586</v>
          </cell>
          <cell r="B693" t="str">
            <v>558/n</v>
          </cell>
          <cell r="C693">
            <v>37109</v>
          </cell>
          <cell r="D693">
            <v>37187</v>
          </cell>
          <cell r="E693">
            <v>77</v>
          </cell>
          <cell r="F693">
            <v>98.83</v>
          </cell>
          <cell r="G693">
            <v>98.83</v>
          </cell>
          <cell r="H693">
            <v>5.5963868166640696</v>
          </cell>
          <cell r="I693">
            <v>500000000</v>
          </cell>
          <cell r="J693">
            <v>4619856</v>
          </cell>
          <cell r="K693">
            <v>455713198.48000002</v>
          </cell>
          <cell r="L693">
            <v>2119856</v>
          </cell>
          <cell r="M693">
            <v>209505368.47999999</v>
          </cell>
          <cell r="N693">
            <v>91.142639696000003</v>
          </cell>
          <cell r="O693">
            <v>6</v>
          </cell>
          <cell r="P693">
            <v>100</v>
          </cell>
          <cell r="S693">
            <v>60</v>
          </cell>
          <cell r="T693" t="str">
            <v>Ноты-77</v>
          </cell>
        </row>
        <row r="694">
          <cell r="A694" t="str">
            <v>KZ7051806A46</v>
          </cell>
          <cell r="B694" t="str">
            <v>1/36VKO3</v>
          </cell>
          <cell r="C694">
            <v>37110</v>
          </cell>
          <cell r="D694">
            <v>38156</v>
          </cell>
          <cell r="E694">
            <v>1046</v>
          </cell>
          <cell r="F694">
            <v>92.858999999999995</v>
          </cell>
          <cell r="G694">
            <v>92.82</v>
          </cell>
          <cell r="H694">
            <v>9.1856000000000009</v>
          </cell>
          <cell r="I694">
            <v>500000000</v>
          </cell>
          <cell r="J694">
            <v>42800</v>
          </cell>
          <cell r="K694">
            <v>4005540.0965753398</v>
          </cell>
          <cell r="L694">
            <v>36000</v>
          </cell>
          <cell r="M694">
            <v>3373364.7232876699</v>
          </cell>
          <cell r="N694">
            <v>117.802934240281</v>
          </cell>
          <cell r="O694">
            <v>4</v>
          </cell>
          <cell r="P694">
            <v>100</v>
          </cell>
          <cell r="Q694">
            <v>147.05000000000001</v>
          </cell>
          <cell r="S694">
            <v>0</v>
          </cell>
          <cell r="T694" t="str">
            <v>VKU036.001</v>
          </cell>
        </row>
        <row r="695">
          <cell r="A695" t="str">
            <v>KZK2KY040071</v>
          </cell>
          <cell r="B695" t="str">
            <v>7/48</v>
          </cell>
          <cell r="C695">
            <v>37110</v>
          </cell>
          <cell r="D695">
            <v>38572</v>
          </cell>
          <cell r="E695">
            <v>1461</v>
          </cell>
          <cell r="H695">
            <v>7.98</v>
          </cell>
          <cell r="I695">
            <v>300000000</v>
          </cell>
          <cell r="J695">
            <v>900000</v>
          </cell>
          <cell r="K695">
            <v>900000000</v>
          </cell>
          <cell r="L695">
            <v>300000</v>
          </cell>
          <cell r="M695">
            <v>300000000</v>
          </cell>
          <cell r="N695">
            <v>300</v>
          </cell>
          <cell r="O695">
            <v>12</v>
          </cell>
          <cell r="P695">
            <v>1000</v>
          </cell>
          <cell r="S695">
            <v>50</v>
          </cell>
          <cell r="T695" t="str">
            <v>ГКО-48</v>
          </cell>
        </row>
        <row r="696">
          <cell r="A696" t="str">
            <v>KZW1KD845595</v>
          </cell>
          <cell r="B696" t="str">
            <v>559/n</v>
          </cell>
          <cell r="C696">
            <v>37111</v>
          </cell>
          <cell r="D696">
            <v>37196</v>
          </cell>
          <cell r="E696">
            <v>84</v>
          </cell>
          <cell r="F696">
            <v>98.73</v>
          </cell>
          <cell r="G696">
            <v>98.73</v>
          </cell>
          <cell r="H696">
            <v>5.5741247172422899</v>
          </cell>
          <cell r="I696">
            <v>500000000</v>
          </cell>
          <cell r="J696">
            <v>9159697</v>
          </cell>
          <cell r="K696">
            <v>903056004.80999994</v>
          </cell>
          <cell r="L696">
            <v>3791697</v>
          </cell>
          <cell r="M696">
            <v>374354244.81</v>
          </cell>
          <cell r="N696">
            <v>180.611200962</v>
          </cell>
          <cell r="O696">
            <v>9</v>
          </cell>
          <cell r="P696">
            <v>100</v>
          </cell>
          <cell r="S696">
            <v>60</v>
          </cell>
          <cell r="T696" t="str">
            <v>Ноты-84</v>
          </cell>
        </row>
        <row r="697">
          <cell r="A697" t="str">
            <v>KZK2KY050054</v>
          </cell>
          <cell r="B697" t="str">
            <v>5/60</v>
          </cell>
          <cell r="C697">
            <v>37112</v>
          </cell>
          <cell r="D697">
            <v>38938</v>
          </cell>
          <cell r="E697">
            <v>1826</v>
          </cell>
          <cell r="H697">
            <v>8</v>
          </cell>
          <cell r="I697">
            <v>300000000</v>
          </cell>
          <cell r="J697">
            <v>654821</v>
          </cell>
          <cell r="K697">
            <v>654821000</v>
          </cell>
          <cell r="L697">
            <v>204281</v>
          </cell>
          <cell r="M697">
            <v>204281000</v>
          </cell>
          <cell r="N697">
            <v>218.273666666667</v>
          </cell>
          <cell r="O697">
            <v>7</v>
          </cell>
          <cell r="P697">
            <v>1000</v>
          </cell>
          <cell r="S697">
            <v>50</v>
          </cell>
          <cell r="T697" t="str">
            <v>ГКО-60</v>
          </cell>
        </row>
        <row r="698">
          <cell r="A698" t="str">
            <v>KZW1KD845603</v>
          </cell>
          <cell r="B698" t="str">
            <v>560/n</v>
          </cell>
          <cell r="C698">
            <v>37113</v>
          </cell>
          <cell r="D698">
            <v>37197</v>
          </cell>
          <cell r="E698">
            <v>84</v>
          </cell>
          <cell r="F698">
            <v>98.73</v>
          </cell>
          <cell r="G698">
            <v>98.73</v>
          </cell>
          <cell r="H698">
            <v>5.5741247172422899</v>
          </cell>
          <cell r="I698">
            <v>500000000</v>
          </cell>
          <cell r="J698">
            <v>9384803</v>
          </cell>
          <cell r="K698">
            <v>924528986.28999996</v>
          </cell>
          <cell r="L698">
            <v>3523664</v>
          </cell>
          <cell r="M698">
            <v>347891346.72000003</v>
          </cell>
          <cell r="N698">
            <v>184.90579725800001</v>
          </cell>
          <cell r="O698">
            <v>12</v>
          </cell>
          <cell r="P698">
            <v>100</v>
          </cell>
          <cell r="S698">
            <v>60</v>
          </cell>
          <cell r="T698" t="str">
            <v>Ноты-84</v>
          </cell>
        </row>
        <row r="699">
          <cell r="A699" t="str">
            <v>KZK2KY040089</v>
          </cell>
          <cell r="B699" t="str">
            <v>8/48</v>
          </cell>
          <cell r="C699">
            <v>37116</v>
          </cell>
          <cell r="D699">
            <v>38579</v>
          </cell>
          <cell r="E699">
            <v>1461</v>
          </cell>
          <cell r="H699">
            <v>7.85</v>
          </cell>
          <cell r="I699">
            <v>300000000</v>
          </cell>
          <cell r="J699">
            <v>450100</v>
          </cell>
          <cell r="K699">
            <v>450100000</v>
          </cell>
          <cell r="L699">
            <v>170100</v>
          </cell>
          <cell r="M699">
            <v>170100000</v>
          </cell>
          <cell r="N699">
            <v>150.03333333333299</v>
          </cell>
          <cell r="O699">
            <v>9</v>
          </cell>
          <cell r="P699">
            <v>1000</v>
          </cell>
          <cell r="S699">
            <v>50</v>
          </cell>
          <cell r="T699" t="str">
            <v>ГКО-48</v>
          </cell>
        </row>
        <row r="700">
          <cell r="A700" t="str">
            <v>KZ7051806A46</v>
          </cell>
          <cell r="B700" t="str">
            <v>1/36VKO4</v>
          </cell>
          <cell r="C700">
            <v>37117</v>
          </cell>
          <cell r="D700">
            <v>38156</v>
          </cell>
          <cell r="E700">
            <v>1039</v>
          </cell>
          <cell r="I700">
            <v>3946717.45</v>
          </cell>
          <cell r="J700">
            <v>5300</v>
          </cell>
          <cell r="K700">
            <v>492986.84931506898</v>
          </cell>
          <cell r="N700">
            <v>1837.43494305629</v>
          </cell>
          <cell r="O700">
            <v>2</v>
          </cell>
          <cell r="P700">
            <v>100</v>
          </cell>
          <cell r="S700">
            <v>0</v>
          </cell>
          <cell r="T700" t="str">
            <v>VKU036.001</v>
          </cell>
        </row>
        <row r="701">
          <cell r="A701" t="str">
            <v>KZW1KD845611</v>
          </cell>
          <cell r="B701" t="str">
            <v>561/n</v>
          </cell>
          <cell r="C701">
            <v>37118</v>
          </cell>
          <cell r="D701">
            <v>37203</v>
          </cell>
          <cell r="E701">
            <v>84</v>
          </cell>
          <cell r="F701">
            <v>98.73</v>
          </cell>
          <cell r="G701">
            <v>98.73</v>
          </cell>
          <cell r="H701">
            <v>5.5741247172422899</v>
          </cell>
          <cell r="I701">
            <v>500000000</v>
          </cell>
          <cell r="J701">
            <v>6509265</v>
          </cell>
          <cell r="K701">
            <v>641175203.45000005</v>
          </cell>
          <cell r="L701">
            <v>2658265</v>
          </cell>
          <cell r="M701">
            <v>262450503.44999999</v>
          </cell>
          <cell r="N701">
            <v>128.23504069000001</v>
          </cell>
          <cell r="O701">
            <v>13</v>
          </cell>
          <cell r="P701">
            <v>100</v>
          </cell>
          <cell r="S701">
            <v>60</v>
          </cell>
          <cell r="T701" t="str">
            <v>Ноты-84</v>
          </cell>
        </row>
        <row r="702">
          <cell r="A702" t="str">
            <v>KZK2KY050062</v>
          </cell>
          <cell r="B702" t="str">
            <v>6/60</v>
          </cell>
          <cell r="C702">
            <v>37119</v>
          </cell>
          <cell r="D702">
            <v>38945</v>
          </cell>
          <cell r="E702">
            <v>1826</v>
          </cell>
          <cell r="H702">
            <v>8</v>
          </cell>
          <cell r="I702">
            <v>300000000</v>
          </cell>
          <cell r="J702">
            <v>173855</v>
          </cell>
          <cell r="K702">
            <v>173855000</v>
          </cell>
          <cell r="L702">
            <v>33855</v>
          </cell>
          <cell r="M702">
            <v>33855000</v>
          </cell>
          <cell r="N702">
            <v>57.951666666666704</v>
          </cell>
          <cell r="O702">
            <v>5</v>
          </cell>
          <cell r="P702">
            <v>1000</v>
          </cell>
          <cell r="S702">
            <v>50</v>
          </cell>
          <cell r="T702" t="str">
            <v>ГКО-60</v>
          </cell>
        </row>
        <row r="703">
          <cell r="A703" t="str">
            <v>KZW1KD775628</v>
          </cell>
          <cell r="B703" t="str">
            <v>562/n</v>
          </cell>
          <cell r="C703">
            <v>37120</v>
          </cell>
          <cell r="D703">
            <v>37197</v>
          </cell>
          <cell r="E703">
            <v>77</v>
          </cell>
          <cell r="F703">
            <v>98.83</v>
          </cell>
          <cell r="G703">
            <v>98.83</v>
          </cell>
          <cell r="H703">
            <v>5.5963868166640696</v>
          </cell>
          <cell r="I703">
            <v>500000000</v>
          </cell>
          <cell r="J703">
            <v>2585724</v>
          </cell>
          <cell r="K703">
            <v>255158985.75999999</v>
          </cell>
          <cell r="L703">
            <v>725592</v>
          </cell>
          <cell r="M703">
            <v>71710257.359999999</v>
          </cell>
          <cell r="N703">
            <v>51.031797152000003</v>
          </cell>
          <cell r="O703">
            <v>7</v>
          </cell>
          <cell r="P703">
            <v>100</v>
          </cell>
          <cell r="S703">
            <v>60</v>
          </cell>
          <cell r="T703" t="str">
            <v>Ноты-70</v>
          </cell>
        </row>
        <row r="704">
          <cell r="A704" t="str">
            <v>KZK2KY020412</v>
          </cell>
          <cell r="B704" t="str">
            <v>41/24</v>
          </cell>
          <cell r="C704">
            <v>37123</v>
          </cell>
          <cell r="D704">
            <v>37856</v>
          </cell>
          <cell r="E704">
            <v>733</v>
          </cell>
          <cell r="H704">
            <v>7.1</v>
          </cell>
          <cell r="I704">
            <v>300000000</v>
          </cell>
          <cell r="J704">
            <v>1045100</v>
          </cell>
          <cell r="K704">
            <v>1045100000</v>
          </cell>
          <cell r="L704">
            <v>240100</v>
          </cell>
          <cell r="M704">
            <v>240100000</v>
          </cell>
          <cell r="N704">
            <v>348.36666666666702</v>
          </cell>
          <cell r="O704">
            <v>13</v>
          </cell>
          <cell r="P704">
            <v>1000</v>
          </cell>
          <cell r="S704">
            <v>50</v>
          </cell>
          <cell r="T704" t="str">
            <v>ГКО-24</v>
          </cell>
        </row>
        <row r="705">
          <cell r="A705" t="str">
            <v>KZ7051806A46</v>
          </cell>
          <cell r="B705" t="str">
            <v>1/36VKO5</v>
          </cell>
          <cell r="C705">
            <v>37124</v>
          </cell>
          <cell r="D705">
            <v>38156</v>
          </cell>
          <cell r="E705">
            <v>1032</v>
          </cell>
          <cell r="F705">
            <v>92.9</v>
          </cell>
          <cell r="G705">
            <v>92.9</v>
          </cell>
          <cell r="H705">
            <v>9.2029999999999994</v>
          </cell>
          <cell r="I705">
            <v>3946717.45</v>
          </cell>
          <cell r="J705">
            <v>270</v>
          </cell>
          <cell r="K705">
            <v>25376.597260274</v>
          </cell>
          <cell r="L705">
            <v>270</v>
          </cell>
          <cell r="M705">
            <v>25376.597260274</v>
          </cell>
          <cell r="N705">
            <v>94.614482393446096</v>
          </cell>
          <cell r="O705">
            <v>1</v>
          </cell>
          <cell r="P705">
            <v>100</v>
          </cell>
          <cell r="Q705">
            <v>147.15</v>
          </cell>
          <cell r="S705">
            <v>0</v>
          </cell>
          <cell r="T705" t="str">
            <v>VKU036.001</v>
          </cell>
        </row>
        <row r="706">
          <cell r="A706" t="str">
            <v>KZW1KD495631</v>
          </cell>
          <cell r="B706" t="str">
            <v>563/n</v>
          </cell>
          <cell r="C706">
            <v>37124</v>
          </cell>
          <cell r="D706">
            <v>37174</v>
          </cell>
          <cell r="E706">
            <v>49</v>
          </cell>
          <cell r="F706">
            <v>99.29</v>
          </cell>
          <cell r="G706">
            <v>99.29</v>
          </cell>
          <cell r="H706">
            <v>5.3120009208235102</v>
          </cell>
          <cell r="I706">
            <v>500000000</v>
          </cell>
          <cell r="J706">
            <v>3018936</v>
          </cell>
          <cell r="K706">
            <v>299700048.16000003</v>
          </cell>
          <cell r="L706">
            <v>2018936</v>
          </cell>
          <cell r="M706">
            <v>200460155.44</v>
          </cell>
          <cell r="N706">
            <v>59.940009631999999</v>
          </cell>
          <cell r="O706">
            <v>5</v>
          </cell>
          <cell r="P706">
            <v>100</v>
          </cell>
          <cell r="S706">
            <v>60</v>
          </cell>
          <cell r="T706" t="str">
            <v>Ноты-49</v>
          </cell>
        </row>
        <row r="707">
          <cell r="A707" t="str">
            <v>KZW1KD565649</v>
          </cell>
          <cell r="B707" t="str">
            <v>564/n</v>
          </cell>
          <cell r="C707">
            <v>37126</v>
          </cell>
          <cell r="D707">
            <v>37183</v>
          </cell>
          <cell r="E707">
            <v>56</v>
          </cell>
          <cell r="F707">
            <v>99.18</v>
          </cell>
          <cell r="G707">
            <v>99.18</v>
          </cell>
          <cell r="H707">
            <v>5.3740673522887201</v>
          </cell>
          <cell r="I707">
            <v>500000000</v>
          </cell>
          <cell r="J707">
            <v>4245215</v>
          </cell>
          <cell r="K707">
            <v>420848687.69999999</v>
          </cell>
          <cell r="L707">
            <v>2135215</v>
          </cell>
          <cell r="M707">
            <v>211770623.69999999</v>
          </cell>
          <cell r="N707">
            <v>84.16973754</v>
          </cell>
          <cell r="O707">
            <v>8</v>
          </cell>
          <cell r="P707">
            <v>100</v>
          </cell>
          <cell r="S707">
            <v>60</v>
          </cell>
          <cell r="T707" t="str">
            <v>Ноты-56</v>
          </cell>
        </row>
        <row r="708">
          <cell r="A708" t="str">
            <v>KZK1KM032858</v>
          </cell>
          <cell r="B708" t="str">
            <v>285/3</v>
          </cell>
          <cell r="C708">
            <v>37130</v>
          </cell>
          <cell r="D708">
            <v>37222</v>
          </cell>
          <cell r="E708">
            <v>94</v>
          </cell>
          <cell r="F708">
            <v>98.84</v>
          </cell>
          <cell r="G708">
            <v>98.84</v>
          </cell>
          <cell r="H708">
            <v>4.7073525422371896</v>
          </cell>
          <cell r="I708">
            <v>100000000</v>
          </cell>
          <cell r="J708">
            <v>16990100</v>
          </cell>
          <cell r="K708">
            <v>1653311783</v>
          </cell>
          <cell r="L708">
            <v>1005868</v>
          </cell>
          <cell r="M708">
            <v>99419993.120000005</v>
          </cell>
          <cell r="N708">
            <v>1653.3117830000001</v>
          </cell>
          <cell r="O708">
            <v>8</v>
          </cell>
          <cell r="P708">
            <v>100</v>
          </cell>
          <cell r="S708">
            <v>50</v>
          </cell>
          <cell r="T708" t="str">
            <v>ГКО-3</v>
          </cell>
        </row>
        <row r="709">
          <cell r="A709" t="str">
            <v>KZK4KY070019</v>
          </cell>
          <cell r="B709" t="str">
            <v>1/84i</v>
          </cell>
          <cell r="C709">
            <v>37131</v>
          </cell>
          <cell r="D709">
            <v>39687</v>
          </cell>
          <cell r="E709">
            <v>2555</v>
          </cell>
          <cell r="H709">
            <v>4.0999999999999996</v>
          </cell>
          <cell r="I709">
            <v>300000000</v>
          </cell>
          <cell r="J709">
            <v>1304599</v>
          </cell>
          <cell r="K709">
            <v>1304599000</v>
          </cell>
          <cell r="L709">
            <v>214599</v>
          </cell>
          <cell r="M709">
            <v>214599000</v>
          </cell>
          <cell r="N709">
            <v>434.86633333333299</v>
          </cell>
          <cell r="O709">
            <v>4</v>
          </cell>
          <cell r="P709">
            <v>1000</v>
          </cell>
          <cell r="S709">
            <v>50</v>
          </cell>
          <cell r="T709" t="str">
            <v>ГИКО-84</v>
          </cell>
        </row>
        <row r="710">
          <cell r="A710" t="str">
            <v>KZW1KD425653</v>
          </cell>
          <cell r="B710" t="str">
            <v>565/n</v>
          </cell>
          <cell r="C710">
            <v>37132</v>
          </cell>
          <cell r="D710">
            <v>37174</v>
          </cell>
          <cell r="E710">
            <v>42</v>
          </cell>
          <cell r="F710">
            <v>99.4</v>
          </cell>
          <cell r="G710">
            <v>99.4</v>
          </cell>
          <cell r="H710">
            <v>5.2313883299798301</v>
          </cell>
          <cell r="I710">
            <v>500000000</v>
          </cell>
          <cell r="J710">
            <v>5021305</v>
          </cell>
          <cell r="K710">
            <v>497698063.60000002</v>
          </cell>
          <cell r="L710">
            <v>2111305</v>
          </cell>
          <cell r="M710">
            <v>209863717</v>
          </cell>
          <cell r="N710">
            <v>99.539612719999994</v>
          </cell>
          <cell r="O710">
            <v>9</v>
          </cell>
          <cell r="P710">
            <v>100</v>
          </cell>
          <cell r="S710">
            <v>60</v>
          </cell>
          <cell r="T710" t="str">
            <v>Ноты-42</v>
          </cell>
        </row>
        <row r="711">
          <cell r="A711" t="str">
            <v>KZW1KD615667</v>
          </cell>
          <cell r="B711" t="str">
            <v>566/n</v>
          </cell>
          <cell r="C711">
            <v>37136</v>
          </cell>
          <cell r="D711">
            <v>37197</v>
          </cell>
          <cell r="E711">
            <v>61</v>
          </cell>
          <cell r="F711">
            <v>99.11</v>
          </cell>
          <cell r="G711">
            <v>99.11</v>
          </cell>
          <cell r="H711">
            <v>5.3585104148230798</v>
          </cell>
          <cell r="I711">
            <v>500000000</v>
          </cell>
          <cell r="J711">
            <v>10625175</v>
          </cell>
          <cell r="K711">
            <v>1052861094.25</v>
          </cell>
          <cell r="L711">
            <v>9125175</v>
          </cell>
          <cell r="M711">
            <v>904396094.25</v>
          </cell>
          <cell r="N711">
            <v>210.57221885000001</v>
          </cell>
          <cell r="O711">
            <v>6</v>
          </cell>
          <cell r="P711">
            <v>100</v>
          </cell>
          <cell r="S711">
            <v>60</v>
          </cell>
          <cell r="T711" t="str">
            <v>Ноты-61</v>
          </cell>
        </row>
        <row r="712">
          <cell r="A712" t="str">
            <v>KZK2KY040097</v>
          </cell>
          <cell r="B712" t="str">
            <v>9/48</v>
          </cell>
          <cell r="C712">
            <v>37137</v>
          </cell>
          <cell r="D712">
            <v>38598</v>
          </cell>
          <cell r="E712">
            <v>1460</v>
          </cell>
          <cell r="H712">
            <v>8</v>
          </cell>
          <cell r="I712">
            <v>400000000</v>
          </cell>
          <cell r="J712">
            <v>1455500</v>
          </cell>
          <cell r="K712">
            <v>1455500000</v>
          </cell>
          <cell r="L712">
            <v>230500</v>
          </cell>
          <cell r="M712">
            <v>230500000</v>
          </cell>
          <cell r="N712">
            <v>363.875</v>
          </cell>
          <cell r="O712">
            <v>10</v>
          </cell>
          <cell r="P712">
            <v>1000</v>
          </cell>
          <cell r="S712">
            <v>50</v>
          </cell>
          <cell r="T712" t="str">
            <v>ГКО-48</v>
          </cell>
        </row>
        <row r="713">
          <cell r="A713" t="str">
            <v>KZK1KM061659</v>
          </cell>
          <cell r="B713" t="str">
            <v>165/6</v>
          </cell>
          <cell r="C713">
            <v>37138</v>
          </cell>
          <cell r="D713">
            <v>37321</v>
          </cell>
          <cell r="E713">
            <v>182</v>
          </cell>
          <cell r="F713">
            <v>97.32</v>
          </cell>
          <cell r="G713">
            <v>97.32</v>
          </cell>
          <cell r="H713">
            <v>5.5227345609589902</v>
          </cell>
          <cell r="I713">
            <v>400000000</v>
          </cell>
          <cell r="J713">
            <v>8040000</v>
          </cell>
          <cell r="K713">
            <v>776572600</v>
          </cell>
          <cell r="L713">
            <v>5040000</v>
          </cell>
          <cell r="M713">
            <v>490492800</v>
          </cell>
          <cell r="N713">
            <v>194.14314999999999</v>
          </cell>
          <cell r="O713">
            <v>8</v>
          </cell>
          <cell r="P713">
            <v>100</v>
          </cell>
          <cell r="S713">
            <v>50</v>
          </cell>
          <cell r="T713" t="str">
            <v>ГКО-6</v>
          </cell>
        </row>
        <row r="714">
          <cell r="A714" t="str">
            <v>KZW1KD635673</v>
          </cell>
          <cell r="B714" t="str">
            <v>567/n</v>
          </cell>
          <cell r="C714">
            <v>37139</v>
          </cell>
          <cell r="D714">
            <v>37203</v>
          </cell>
          <cell r="E714">
            <v>63</v>
          </cell>
          <cell r="F714">
            <v>99.07</v>
          </cell>
          <cell r="G714">
            <v>99.07</v>
          </cell>
          <cell r="H714">
            <v>5.4237744355843098</v>
          </cell>
          <cell r="I714">
            <v>500000000</v>
          </cell>
          <cell r="J714">
            <v>10832100</v>
          </cell>
          <cell r="K714">
            <v>1072948447</v>
          </cell>
          <cell r="L714">
            <v>9830100</v>
          </cell>
          <cell r="M714">
            <v>973868007</v>
          </cell>
          <cell r="N714">
            <v>214.5896894</v>
          </cell>
          <cell r="O714">
            <v>7</v>
          </cell>
          <cell r="P714">
            <v>100</v>
          </cell>
          <cell r="S714">
            <v>60</v>
          </cell>
          <cell r="T714" t="str">
            <v>Ноты-63</v>
          </cell>
        </row>
        <row r="715">
          <cell r="B715" t="str">
            <v>42/24</v>
          </cell>
          <cell r="C715">
            <v>37140</v>
          </cell>
          <cell r="D715">
            <v>37871</v>
          </cell>
          <cell r="E715">
            <v>730</v>
          </cell>
          <cell r="F715" t="str">
            <v>н/д</v>
          </cell>
          <cell r="G715" t="str">
            <v>н/д</v>
          </cell>
          <cell r="H715" t="str">
            <v>н/д</v>
          </cell>
          <cell r="I715">
            <v>400000000</v>
          </cell>
          <cell r="J715" t="str">
            <v>н/д</v>
          </cell>
          <cell r="K715" t="str">
            <v>н/д</v>
          </cell>
          <cell r="L715" t="str">
            <v>н/д</v>
          </cell>
          <cell r="M715" t="str">
            <v>н/д</v>
          </cell>
          <cell r="N715" t="str">
            <v>н/д</v>
          </cell>
          <cell r="O715" t="str">
            <v>н/д</v>
          </cell>
          <cell r="P715">
            <v>1000</v>
          </cell>
          <cell r="S715">
            <v>50</v>
          </cell>
          <cell r="T715" t="str">
            <v>ГКО-24</v>
          </cell>
        </row>
        <row r="716">
          <cell r="B716" t="str">
            <v>568/n</v>
          </cell>
          <cell r="C716">
            <v>37141</v>
          </cell>
          <cell r="D716">
            <v>37218</v>
          </cell>
          <cell r="E716">
            <v>77</v>
          </cell>
          <cell r="F716" t="str">
            <v>н/д</v>
          </cell>
          <cell r="G716" t="str">
            <v>н/д</v>
          </cell>
          <cell r="H716" t="str">
            <v>н/д</v>
          </cell>
          <cell r="I716">
            <v>500000000</v>
          </cell>
          <cell r="J716" t="str">
            <v>н/д</v>
          </cell>
          <cell r="K716" t="str">
            <v>н/д</v>
          </cell>
          <cell r="L716" t="str">
            <v>н/д</v>
          </cell>
          <cell r="M716" t="str">
            <v>н/д</v>
          </cell>
          <cell r="N716" t="str">
            <v>н/д</v>
          </cell>
          <cell r="O716" t="str">
            <v>н/д</v>
          </cell>
          <cell r="P716">
            <v>100</v>
          </cell>
          <cell r="S716">
            <v>60</v>
          </cell>
          <cell r="T716" t="str">
            <v>Ноты-77</v>
          </cell>
        </row>
        <row r="65306">
          <cell r="B65306">
            <v>0</v>
          </cell>
          <cell r="C65306">
            <v>0</v>
          </cell>
          <cell r="D65306">
            <v>0</v>
          </cell>
          <cell r="E65306">
            <v>0</v>
          </cell>
          <cell r="F65306">
            <v>0</v>
          </cell>
          <cell r="G65306">
            <v>0</v>
          </cell>
          <cell r="H65306">
            <v>0</v>
          </cell>
          <cell r="I65306">
            <v>70000000</v>
          </cell>
          <cell r="J65306">
            <v>1789740</v>
          </cell>
          <cell r="K65306">
            <v>119067600</v>
          </cell>
          <cell r="L65306">
            <v>1148040</v>
          </cell>
          <cell r="M65306">
            <v>76414975.75</v>
          </cell>
          <cell r="N65306">
            <v>170.1</v>
          </cell>
          <cell r="O65306">
            <v>9</v>
          </cell>
          <cell r="P65306">
            <v>100</v>
          </cell>
          <cell r="Q65306" t="str">
            <v>н/д</v>
          </cell>
          <cell r="R65306" t="str">
            <v>н/д</v>
          </cell>
          <cell r="S65306" t="str">
            <v>н/д</v>
          </cell>
          <cell r="T65306" t="str">
            <v>ГКО-3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ow r="1">
          <cell r="A1">
            <v>0</v>
          </cell>
        </row>
      </sheetData>
      <sheetData sheetId="71">
        <row r="1">
          <cell r="A1">
            <v>0</v>
          </cell>
        </row>
      </sheetData>
      <sheetData sheetId="72">
        <row r="1">
          <cell r="A1">
            <v>0</v>
          </cell>
        </row>
      </sheetData>
      <sheetData sheetId="73">
        <row r="1">
          <cell r="A1">
            <v>0</v>
          </cell>
        </row>
      </sheetData>
      <sheetData sheetId="74">
        <row r="1">
          <cell r="A1">
            <v>0</v>
          </cell>
        </row>
      </sheetData>
      <sheetData sheetId="75">
        <row r="1">
          <cell r="A1">
            <v>0</v>
          </cell>
        </row>
      </sheetData>
      <sheetData sheetId="76">
        <row r="1">
          <cell r="A1">
            <v>0</v>
          </cell>
        </row>
      </sheetData>
      <sheetData sheetId="77">
        <row r="1">
          <cell r="A1">
            <v>0</v>
          </cell>
        </row>
      </sheetData>
      <sheetData sheetId="78">
        <row r="1">
          <cell r="A1">
            <v>0</v>
          </cell>
        </row>
      </sheetData>
      <sheetData sheetId="79">
        <row r="1">
          <cell r="A1">
            <v>0</v>
          </cell>
        </row>
      </sheetData>
      <sheetData sheetId="80">
        <row r="1">
          <cell r="A1">
            <v>0</v>
          </cell>
        </row>
      </sheetData>
      <sheetData sheetId="81">
        <row r="1">
          <cell r="A1">
            <v>0</v>
          </cell>
        </row>
      </sheetData>
      <sheetData sheetId="82">
        <row r="1">
          <cell r="A1">
            <v>0</v>
          </cell>
        </row>
      </sheetData>
      <sheetData sheetId="83">
        <row r="1">
          <cell r="A1">
            <v>0</v>
          </cell>
        </row>
      </sheetData>
      <sheetData sheetId="84">
        <row r="1">
          <cell r="A1">
            <v>0</v>
          </cell>
        </row>
      </sheetData>
      <sheetData sheetId="85">
        <row r="1">
          <cell r="A1">
            <v>0</v>
          </cell>
        </row>
      </sheetData>
      <sheetData sheetId="86">
        <row r="1">
          <cell r="A1">
            <v>0</v>
          </cell>
        </row>
      </sheetData>
      <sheetData sheetId="87">
        <row r="1">
          <cell r="A1">
            <v>0</v>
          </cell>
        </row>
      </sheetData>
      <sheetData sheetId="88">
        <row r="1">
          <cell r="A1">
            <v>0</v>
          </cell>
        </row>
      </sheetData>
      <sheetData sheetId="89">
        <row r="1">
          <cell r="A1">
            <v>0</v>
          </cell>
        </row>
      </sheetData>
      <sheetData sheetId="90">
        <row r="1">
          <cell r="A1">
            <v>0</v>
          </cell>
        </row>
      </sheetData>
      <sheetData sheetId="91">
        <row r="1">
          <cell r="A1">
            <v>0</v>
          </cell>
        </row>
      </sheetData>
      <sheetData sheetId="92">
        <row r="1">
          <cell r="A1">
            <v>0</v>
          </cell>
        </row>
      </sheetData>
      <sheetData sheetId="93">
        <row r="1">
          <cell r="A1">
            <v>0</v>
          </cell>
        </row>
      </sheetData>
      <sheetData sheetId="94">
        <row r="1">
          <cell r="A1">
            <v>0</v>
          </cell>
        </row>
      </sheetData>
      <sheetData sheetId="95">
        <row r="1">
          <cell r="A1">
            <v>0</v>
          </cell>
        </row>
      </sheetData>
      <sheetData sheetId="96">
        <row r="1">
          <cell r="A1">
            <v>0</v>
          </cell>
        </row>
      </sheetData>
      <sheetData sheetId="97">
        <row r="1">
          <cell r="A1">
            <v>0</v>
          </cell>
        </row>
      </sheetData>
      <sheetData sheetId="98">
        <row r="1">
          <cell r="A1">
            <v>0</v>
          </cell>
        </row>
      </sheetData>
      <sheetData sheetId="99">
        <row r="1">
          <cell r="A1">
            <v>0</v>
          </cell>
        </row>
      </sheetData>
      <sheetData sheetId="100">
        <row r="1">
          <cell r="A1">
            <v>0</v>
          </cell>
        </row>
      </sheetData>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ow r="1">
          <cell r="A1">
            <v>0</v>
          </cell>
        </row>
      </sheetData>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ow r="1">
          <cell r="A1">
            <v>0</v>
          </cell>
        </row>
      </sheetData>
      <sheetData sheetId="142"/>
      <sheetData sheetId="143"/>
      <sheetData sheetId="144"/>
      <sheetData sheetId="145"/>
      <sheetData sheetId="146"/>
      <sheetData sheetId="147"/>
      <sheetData sheetId="148"/>
      <sheetData sheetId="149"/>
      <sheetData sheetId="150"/>
      <sheetData sheetId="151"/>
      <sheetData sheetId="152">
        <row r="1">
          <cell r="A1">
            <v>0</v>
          </cell>
        </row>
      </sheetData>
      <sheetData sheetId="153"/>
      <sheetData sheetId="154">
        <row r="1">
          <cell r="A1">
            <v>0</v>
          </cell>
        </row>
      </sheetData>
      <sheetData sheetId="155"/>
      <sheetData sheetId="156"/>
      <sheetData sheetId="157"/>
      <sheetData sheetId="158"/>
      <sheetData sheetId="159"/>
      <sheetData sheetId="160" refreshError="1"/>
      <sheetData sheetId="161" refreshError="1"/>
      <sheetData sheetId="162" refreshError="1"/>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sheetData sheetId="179"/>
      <sheetData sheetId="180"/>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П на 01.09.2014"/>
      <sheetName val="ИП на 11.09.2014"/>
      <sheetName val="Лист2"/>
    </sheetNames>
    <sheetDataSet>
      <sheetData sheetId="0"/>
      <sheetData sheetId="1">
        <row r="20">
          <cell r="AJ20" t="str">
            <v>Экономика</v>
          </cell>
          <cell r="AK20" t="str">
            <v>Существенный эффект</v>
          </cell>
        </row>
        <row r="21">
          <cell r="AJ21" t="str">
            <v>Риск</v>
          </cell>
          <cell r="AK21" t="str">
            <v>Не существенный эффект</v>
          </cell>
        </row>
        <row r="22">
          <cell r="AJ22" t="str">
            <v>Прочие</v>
          </cell>
          <cell r="AK22" t="str">
            <v>Экстремальный</v>
          </cell>
        </row>
        <row r="23">
          <cell r="AK23" t="str">
            <v xml:space="preserve">Высокий </v>
          </cell>
        </row>
        <row r="24">
          <cell r="AK24" t="str">
            <v>Средний</v>
          </cell>
        </row>
        <row r="25">
          <cell r="AK25" t="str">
            <v>Особо важные</v>
          </cell>
        </row>
      </sheetData>
      <sheetData sheetId="2"/>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Ф 2017"/>
      <sheetName val="ИП 2017"/>
      <sheetName val="01.01"/>
      <sheetName val="01.02"/>
      <sheetName val="База"/>
      <sheetName val="Кадры"/>
      <sheetName val="Объекты"/>
      <sheetName val="Работы"/>
      <sheetName val="Расценки"/>
      <sheetName val="Табель"/>
      <sheetName val="Sens"/>
      <sheetName val="Loans"/>
      <sheetName val="Копия ПФ на 2017г"/>
    </sheetNames>
    <sheetDataSet>
      <sheetData sheetId="0">
        <row r="3">
          <cell r="EP3" t="str">
            <v>ГШО основное</v>
          </cell>
        </row>
        <row r="4">
          <cell r="EP4" t="str">
            <v>ГШО вспомогательное</v>
          </cell>
        </row>
        <row r="5">
          <cell r="EP5" t="str">
            <v>Стационарное основное</v>
          </cell>
        </row>
        <row r="6">
          <cell r="EP6" t="str">
            <v>Стационарное вспомогательное</v>
          </cell>
        </row>
        <row r="7">
          <cell r="EP7" t="str">
            <v>Проектные работы</v>
          </cell>
        </row>
        <row r="8">
          <cell r="F8" t="str">
            <v>Караганда</v>
          </cell>
          <cell r="EG8" t="str">
            <v>USD</v>
          </cell>
          <cell r="EP8" t="str">
            <v>Промышленная безопасность</v>
          </cell>
        </row>
        <row r="9">
          <cell r="F9" t="str">
            <v>Балхаш</v>
          </cell>
          <cell r="EG9" t="str">
            <v>EUR</v>
          </cell>
          <cell r="EP9" t="str">
            <v>Транспорт</v>
          </cell>
        </row>
        <row r="10">
          <cell r="F10" t="str">
            <v>Жезказган</v>
          </cell>
          <cell r="EG10" t="str">
            <v>RUB</v>
          </cell>
          <cell r="EK10" t="str">
            <v>да</v>
          </cell>
          <cell r="EP10" t="str">
            <v>Улучшение условий труда</v>
          </cell>
        </row>
        <row r="11">
          <cell r="EG11" t="str">
            <v>KZT</v>
          </cell>
          <cell r="EK11" t="str">
            <v>нет</v>
          </cell>
          <cell r="EP11" t="str">
            <v>Экологические мероприятия</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2.17"/>
      <sheetName val="01.03.17"/>
      <sheetName val="01.04.17"/>
      <sheetName val="19.04.17"/>
      <sheetName val="01.05.17"/>
    </sheetNames>
    <sheetDataSet>
      <sheetData sheetId="0">
        <row r="3">
          <cell r="EP3" t="str">
            <v>ГШО основное</v>
          </cell>
        </row>
        <row r="4">
          <cell r="EP4" t="str">
            <v>ГШО вспомогательное</v>
          </cell>
        </row>
        <row r="5">
          <cell r="E5" t="str">
            <v>Горное производство</v>
          </cell>
          <cell r="EP5" t="str">
            <v>Стационарное основное</v>
          </cell>
        </row>
        <row r="6">
          <cell r="E6" t="str">
            <v>Обогащение</v>
          </cell>
          <cell r="EP6" t="str">
            <v>Стационарное вспомогательное</v>
          </cell>
        </row>
        <row r="7">
          <cell r="E7" t="str">
            <v>Металлургия</v>
          </cell>
          <cell r="EP7" t="str">
            <v>Проектные работы</v>
          </cell>
        </row>
        <row r="8">
          <cell r="E8" t="str">
            <v>Энергетика</v>
          </cell>
          <cell r="F8" t="str">
            <v>Караганда</v>
          </cell>
          <cell r="G8" t="str">
            <v xml:space="preserve">Утвержден с обязательствами </v>
          </cell>
          <cell r="EG8" t="str">
            <v>USD</v>
          </cell>
          <cell r="EP8" t="str">
            <v>Промышленная безопасность</v>
          </cell>
        </row>
        <row r="9">
          <cell r="B9" t="str">
            <v>Особо важные</v>
          </cell>
          <cell r="E9" t="str">
            <v>Информационные технологии</v>
          </cell>
          <cell r="F9" t="str">
            <v>Балхаш</v>
          </cell>
          <cell r="G9" t="str">
            <v>Утвержден без обязательств</v>
          </cell>
          <cell r="EG9" t="str">
            <v>EUR</v>
          </cell>
          <cell r="EP9" t="str">
            <v>Транспорт</v>
          </cell>
        </row>
        <row r="10">
          <cell r="B10" t="str">
            <v>Важные</v>
          </cell>
          <cell r="E10" t="str">
            <v>Вспомогательные</v>
          </cell>
          <cell r="F10" t="str">
            <v>Жезказган</v>
          </cell>
          <cell r="G10" t="str">
            <v>Не утвержден без обязательств</v>
          </cell>
          <cell r="EG10" t="str">
            <v>RUB</v>
          </cell>
          <cell r="EK10" t="str">
            <v>да</v>
          </cell>
          <cell r="EP10" t="str">
            <v>Улучшение условий труда</v>
          </cell>
        </row>
        <row r="11">
          <cell r="B11" t="str">
            <v>Менее важные</v>
          </cell>
          <cell r="E11" t="str">
            <v>Прочие</v>
          </cell>
          <cell r="G11" t="str">
            <v>Не утвержден с обязательств</v>
          </cell>
          <cell r="EG11" t="str">
            <v>KZT</v>
          </cell>
          <cell r="EK11" t="str">
            <v>нет</v>
          </cell>
          <cell r="EP11" t="str">
            <v>Экологические мероприятия</v>
          </cell>
        </row>
      </sheetData>
      <sheetData sheetId="1"/>
      <sheetData sheetId="2"/>
      <sheetData sheetId="3"/>
      <sheetData sheetId="4"/>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по инвестициям"/>
      <sheetName val="Свод ГПК"/>
      <sheetName val="Лист2"/>
      <sheetName val="Свод в разрезе предприятий"/>
      <sheetName val="Энергооборуд"/>
      <sheetName val="Капстроит"/>
      <sheetName val="ГШО"/>
      <sheetName val="Свод ГШО"/>
      <sheetName val="ПГ Нурказган"/>
      <sheetName val="Жиландинское"/>
      <sheetName val="Жомарт"/>
      <sheetName val="Перенос"/>
      <sheetName val="Свод ЖР"/>
    </sheetNames>
    <sheetDataSet>
      <sheetData sheetId="0">
        <row r="1">
          <cell r="B1" t="str">
            <v>поддержание</v>
          </cell>
        </row>
        <row r="2">
          <cell r="B2" t="str">
            <v>расширение</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е вычеты"/>
      <sheetName val=" приход ОС"/>
      <sheetName val="671 ТМЗ"/>
      <sheetName val="671 услуги"/>
      <sheetName val="Ремонт по СФ"/>
      <sheetName val="сч 633"/>
      <sheetName val="Сомн.треб общие"/>
      <sheetName val="сч. 331 прил "/>
      <sheetName val="сомнительные обяз"/>
      <sheetName val="СФ с нарушениями прил"/>
      <sheetName val="списанные обяз-ва"/>
      <sheetName val="декл и пров. прил7"/>
      <sheetName val="Разр НДС  в зачёт прил 6"/>
      <sheetName val="гл.кн и проверка сч 633"/>
      <sheetName val="декл"/>
      <sheetName val="Дон. НДС по спис. ОС"/>
      <sheetName val="сч. 687"/>
      <sheetName val="СФ с нарушениями прил 5"/>
      <sheetName val="НДС по ТМЗ не прдпр. прил. 3"/>
      <sheetName val="искжен период"/>
      <sheetName val="договора купли-продажи"/>
      <sheetName val="гл. кн и ж-о прил 2"/>
      <sheetName val="НДС по спис. ОС"/>
      <sheetName val="коррект гл.кн."/>
      <sheetName val="Sens"/>
      <sheetName val="Loans"/>
      <sheetName val="Сомн_треб общие"/>
      <sheetName val="Форма по инв. ГПИ (2017-2025г.)"/>
      <sheetName val="KAR10"/>
      <sheetName val="Контакты"/>
      <sheetName val="ПФ 2017"/>
      <sheetName val="База"/>
      <sheetName val="Бюджет 2018"/>
      <sheetName val="Форма2"/>
      <sheetName val="Данны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жет"/>
      <sheetName val="ИТ ОБОРУДОВАНИЕ"/>
      <sheetName val="ФОТ"/>
      <sheetName val="Ком. расходы"/>
      <sheetName val="Обучение сотрудников"/>
      <sheetName val="Транспортные расходы"/>
      <sheetName val="Канц. товары"/>
      <sheetName val="Услуги связи и ПД"/>
      <sheetName val="Расходные материалы и прочие"/>
      <sheetName val="PTC Consum and other"/>
      <sheetName val="Входные данные"/>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1_Экскав"/>
      <sheetName val="Т1.2_Бульдоз"/>
      <sheetName val="Т1.3_Транспорт1"/>
      <sheetName val="Т1.4_Бурен"/>
      <sheetName val="Т1.5_Горное оборуд "/>
      <sheetName val="Т.1.6_Колич ресурсов"/>
      <sheetName val="Т1.7_Численность Гора"/>
      <sheetName val="Т1.9_Календарь"/>
      <sheetName val="Т4.1_Горное оборуд"/>
      <sheetName val="Т4.5_Капзатраты "/>
      <sheetName val="Т4.6_Численность Гора"/>
      <sheetName val="Т4.7_Стоимость ресурсов"/>
      <sheetName val="Т4.8_Карьер_клкл"/>
      <sheetName val="Т4.12_Амортизация"/>
      <sheetName val="Т5.1_Финансирование_1"/>
      <sheetName val="Т5.2_Финансирование_2"/>
      <sheetName val="Т5.3_Финансирование_3"/>
      <sheetName val="Т5.4_Сводка_1"/>
      <sheetName val="Т.5.5_Сводка_2"/>
      <sheetName val="Т5.6_Сводка_3"/>
      <sheetName val="Т5.7_Погашение_1"/>
      <sheetName val="Т5.8_Погашение_2"/>
      <sheetName val="Т5.9_Погашение_3"/>
      <sheetName val="Т5.10_NPV_1"/>
      <sheetName val="Т5.11_NPV_2"/>
      <sheetName val="Т5.12_NPV_3"/>
      <sheetName val="Расчет производительности"/>
      <sheetName val="Т5.13_ОТЭП"/>
      <sheetName val="Общая_информация"/>
      <sheetName val="Вскрыша_руда"/>
      <sheetName val="Оборудование ЗИФ"/>
      <sheetName val="Parameters"/>
      <sheetName val="Assumptions"/>
      <sheetName val="ЯНВАРЬ"/>
      <sheetName val="PYTB"/>
      <sheetName val="База"/>
      <sheetName val="Обучение сотрудников"/>
      <sheetName val="СИЗ 2013  aвт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мы"/>
      <sheetName val="Борозд.опроб."/>
      <sheetName val="Шлам.опроб."/>
      <sheetName val="Дроб-измел"/>
      <sheetName val="Истирание"/>
      <sheetName val="Опроб"/>
      <sheetName val="5 - структура"/>
      <sheetName val="Const"/>
      <sheetName val="KAR10"/>
      <sheetName val="Контакты"/>
      <sheetName val="Cost 99v98"/>
      <sheetName val="Общая_информация"/>
      <sheetName val="База"/>
      <sheetName val="Исход ЖШПУ"/>
      <sheetName val="СИЗ 2013  aвто"/>
      <sheetName val="Q2 Budget2009"/>
      <sheetName val="Variables"/>
      <sheetName val="Номенклатура"/>
      <sheetName val="Эксплоразведка РТ-6"/>
      <sheetName val="Оборудование КИПиА"/>
      <sheetName val="ППР с материалами"/>
      <sheetName val="ао"/>
      <sheetName val="Форма по инв. ГПИ (2017-2025г.)"/>
      <sheetName val="Trial Balance"/>
      <sheetName val="_RISK Correlations"/>
      <sheetName val="Смета ГКЗ"/>
      <sheetName val="Cash-Flow"/>
      <sheetName val="IncSt"/>
      <sheetName val="Прил. №2"/>
      <sheetName val="1.411.1"/>
      <sheetName val="Control"/>
      <sheetName val="data"/>
      <sheetName val="группа"/>
      <sheetName val="Бюджет 2018"/>
      <sheetName val="$ IS"/>
      <sheetName val="PL-Energ"/>
      <sheetName val="ИсхДан"/>
      <sheetName val="Курс"/>
      <sheetName val="Reference"/>
      <sheetName val="Форма2"/>
      <sheetName val="Сомн.треб общие"/>
    </sheetNames>
    <sheetDataSet>
      <sheetData sheetId="0">
        <row r="3">
          <cell r="F3">
            <v>23.6</v>
          </cell>
        </row>
      </sheetData>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жет"/>
      <sheetName val="ИТ ОБОРУДОВАНИЕ"/>
      <sheetName val="Прочие капитальные затраты"/>
      <sheetName val="ФОТ"/>
      <sheetName val="Ком. расходы"/>
      <sheetName val="Транспортные расходы"/>
      <sheetName val="Обучение сотрудников"/>
      <sheetName val="Канц. товары"/>
      <sheetName val="Услуги связи "/>
      <sheetName val="Интернет и ПД"/>
      <sheetName val="Расходные материалы и прочие"/>
      <sheetName val="Входные данные"/>
      <sheetName val="PTC Consum and other"/>
    </sheetNames>
    <sheetDataSet>
      <sheetData sheetId="0" refreshError="1"/>
      <sheetData sheetId="1"/>
      <sheetData sheetId="2" refreshError="1"/>
      <sheetData sheetId="3"/>
      <sheetData sheetId="4"/>
      <sheetData sheetId="5" refreshError="1"/>
      <sheetData sheetId="6"/>
      <sheetData sheetId="7"/>
      <sheetData sheetId="8"/>
      <sheetData sheetId="9"/>
      <sheetData sheetId="10"/>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Input"/>
      <sheetName val="Curves"/>
      <sheetName val="GoSeven"/>
      <sheetName val="GoEight"/>
      <sheetName val="GrThree"/>
      <sheetName val="GrFour"/>
      <sheetName val="HOne"/>
      <sheetName val="HTwo"/>
      <sheetName val="JOne"/>
      <sheetName val="JTwo"/>
      <sheetName val="KOne"/>
      <sheetName val="MOne"/>
      <sheetName val="MTwo"/>
      <sheetName val="StartShut"/>
      <sheetName val="Calc"/>
      <sheetName val="Inc. HR"/>
      <sheetName val="USS99"/>
      <sheetName val="P&amp;L CCI Detail"/>
      <sheetName val="Cash CCI Detail"/>
      <sheetName val="cscve"/>
      <sheetName val="Customer Lists"/>
      <sheetName val="DEC FEC 02 BD"/>
      <sheetName val="FLC.COMPL"/>
      <sheetName val="PPA Tariff"/>
      <sheetName val="PLAN MANUT"/>
      <sheetName val="Reforma Secundária"/>
      <sheetName val="Lists"/>
      <sheetName val="CP"/>
      <sheetName val="DE PARA"/>
      <sheetName val="Campiche"/>
      <sheetName val="Subsistemas Andres"/>
      <sheetName val="Ref. Materiales"/>
      <sheetName val="Subsistemas DPP"/>
      <sheetName val="Причины"/>
      <sheetName val="RT RI"/>
      <sheetName val="Dashboard"/>
      <sheetName val="Datos"/>
      <sheetName val="Option 0"/>
      <sheetName val="Расчет_Ин"/>
      <sheetName val="Prelim Cost"/>
      <sheetName val="Loans"/>
      <sheetName val="Busdev"/>
      <sheetName val="CA"/>
      <sheetName val="Consol"/>
      <sheetName val="Sch17  Guarantees"/>
      <sheetName val="Assump"/>
      <sheetName val="Unconsol"/>
      <sheetName val="3П ДДС"/>
      <sheetName val="Сценарий"/>
      <sheetName val="Год"/>
      <sheetName val="Версия"/>
      <sheetName val="Параметры"/>
      <sheetName val="Вспом"/>
      <sheetName val="Справочник причин"/>
      <sheetName val="ИТОГО Динамика"/>
      <sheetName val="X-rates"/>
      <sheetName val="Справочник причин (2)"/>
      <sheetName val="Лист2"/>
      <sheetName val="Compra - MWh"/>
      <sheetName val="Mapping"/>
      <sheetName val="øYñf"/>
      <sheetName val=""/>
      <sheetName val="a"/>
      <sheetName val="Index (2)"/>
      <sheetName val="Gen-2"/>
      <sheetName val="IC_A"/>
      <sheetName val="Справочники"/>
      <sheetName val="CO_11"/>
      <sheetName val="pip.summ."/>
      <sheetName val="18."/>
      <sheetName val="11."/>
      <sheetName val="05."/>
      <sheetName val="09."/>
      <sheetName val="19."/>
      <sheetName val="01."/>
      <sheetName val="07."/>
      <sheetName val="28."/>
      <sheetName val="13."/>
      <sheetName val="03."/>
      <sheetName val="27."/>
      <sheetName val="20."/>
      <sheetName val="24."/>
      <sheetName val="25."/>
      <sheetName val="02."/>
      <sheetName val="21."/>
      <sheetName val="26."/>
      <sheetName val="23."/>
      <sheetName val="22."/>
      <sheetName val="IPR_VOG"/>
      <sheetName val="э"/>
      <sheetName val="Sheet1"/>
      <sheetName val="Balance Sheet"/>
      <sheetName val="Sheet3"/>
      <sheetName val="справочник план 2023"/>
      <sheetName val="031297"/>
      <sheetName val="???????"/>
      <sheetName val="Title_Page"/>
      <sheetName val="Inc__HR"/>
      <sheetName val="Рахунок 15"/>
      <sheetName val="МВЗ"/>
      <sheetName val="BS_исходные данные"/>
      <sheetName val="2. Корректировки фин результата"/>
      <sheetName val="10. Отсроченный налог_расчет"/>
      <sheetName val="UPR by types"/>
      <sheetName val="AR extract"/>
      <sheetName val="DB_2020 full"/>
      <sheetName val="RBNS 2020"/>
      <sheetName val="IBNR 2020"/>
      <sheetName val="DICTS"/>
      <sheetName val="_ф3"/>
      <sheetName val="_Ф4"/>
      <sheetName val="_Ф5"/>
      <sheetName val="Ф7_цены"/>
      <sheetName val="Ф8_цены"/>
      <sheetName val="Приложение 5"/>
      <sheetName val="Pvt Claims"/>
      <sheetName val="LAE 12m"/>
      <sheetName val="Quarterly LBO Model"/>
      <sheetName val="взз"/>
      <sheetName val="Аналитики"/>
      <sheetName val="Demanda nova ou edição"/>
      <sheetName val="CA por Gerência"/>
      <sheetName val="Categ Valor _ Classe de custo"/>
      <sheetName val="Critérios priorização"/>
      <sheetName val="Processo_Subprocesso"/>
      <sheetName val="Cidade-Regional"/>
      <sheetName val="Centro de Planejamento"/>
      <sheetName val="Sup_Ger"/>
      <sheetName val="Centro de custo"/>
      <sheetName val="Parâmetros"/>
      <sheetName val="Plan1"/>
      <sheetName val="ParâmetrosGerais"/>
      <sheetName val="Centro de Custos e Classes"/>
      <sheetName val="AUXILIAR"/>
      <sheetName val="Customer_Lists"/>
      <sheetName val="DEC_FEC_02_BD"/>
      <sheetName val="FLC_COMPL"/>
      <sheetName val="PPA_Tariff"/>
      <sheetName val="PLAN_MANUT"/>
      <sheetName val="Reforma_Secundária"/>
      <sheetName val="DE_PARA"/>
      <sheetName val="Subsistemas_Andres"/>
      <sheetName val="Ref__Materiales"/>
      <sheetName val="Subsistemas_DPP"/>
      <sheetName val="RT_RI"/>
      <sheetName val="Compra_-_MWh"/>
      <sheetName val="99 cons YTD"/>
      <sheetName val="Returns USD"/>
      <sheetName val="AUT. TRSFT"/>
      <sheetName val="Tax"/>
      <sheetName val="Debt"/>
      <sheetName val="Articles"/>
      <sheetName val="LUP"/>
      <sheetName val="P&amp;L"/>
      <sheetName val="São Paulo"/>
      <sheetName val="RP-101.2.1."/>
      <sheetName val="OBRA VIAL S2"/>
      <sheetName val="CCMM Enap"/>
      <sheetName val="Inicio Análisis Cuentas"/>
      <sheetName val="General Data"/>
      <sheetName val="AMORT 2010"/>
      <sheetName val="Deducc"/>
      <sheetName val="Gtovta"/>
      <sheetName val="RLI (AII-1)"/>
      <sheetName val=" AnexoOpDiv99"/>
      <sheetName val="Repeticiones"/>
      <sheetName val="AII-0 "/>
      <sheetName val="Condicable"/>
      <sheetName val="ANEXOS"/>
      <sheetName val="ANEXO 1847"/>
      <sheetName val="aju10"/>
      <sheetName val="res10"/>
      <sheetName val="ANEXO 14"/>
      <sheetName val="Report 1"/>
      <sheetName val="LID-AR"/>
      <sheetName val="MES"/>
      <sheetName val="Title_Page1"/>
      <sheetName val="Inc__HR1"/>
      <sheetName val="DEC_FEC_02_BD1"/>
      <sheetName val="FLC_COMPL1"/>
      <sheetName val="PPA_Tariff1"/>
      <sheetName val="PLAN_MANUT1"/>
      <sheetName val="Reforma_Secundária1"/>
      <sheetName val="Customer_Lists1"/>
      <sheetName val="DE_PARA1"/>
      <sheetName val="Subsistemas_Andres1"/>
      <sheetName val="Ref__Materiales1"/>
      <sheetName val="Subsistemas_DPP1"/>
      <sheetName val="RT_RI1"/>
      <sheetName val="Compra_-_MWh1"/>
      <sheetName val="99_cons_YTD"/>
      <sheetName val="Returns_USD"/>
      <sheetName val="AUT__TRSFT"/>
      <sheetName val="BS_US"/>
      <sheetName val="IS_US"/>
      <sheetName val="CF_US"/>
      <sheetName val="BS"/>
      <sheetName val="IS"/>
      <sheetName val="CF"/>
      <sheetName val="Equity"/>
      <sheetName val="Fixed_Assets"/>
      <sheetName val="ELETROPAULO capacidade nova"/>
      <sheetName val="Const"/>
      <sheetName val="СПР"/>
      <sheetName val="Лист1"/>
      <sheetName val="Список"/>
      <sheetName val="10QCF"/>
      <sheetName val="Изм гот прод"/>
      <sheetName val="PEST ELIMINATION EXPENSES"/>
      <sheetName val="MGMT Rates"/>
      <sheetName val="Изм_гот_прод"/>
      <sheetName val="PEST_ELIMINATION_EXPENSES"/>
      <sheetName val="MGMT_Rates"/>
      <sheetName val="Patrimonio 30.09.04"/>
      <sheetName val="ANEXO 1847 (2)"/>
      <sheetName val="1846 (ANEXOS)"/>
      <sheetName val="OR AT2018"/>
      <sheetName val="Sch15 Guarantees"/>
      <sheetName val="Title_Page2"/>
      <sheetName val="Inc__HR2"/>
      <sheetName val="PEST_ELIMINATION_EXPENSES1"/>
      <sheetName val="Изм_гот_прод1"/>
      <sheetName val="MGMT_Rates1"/>
      <sheetName val="PPA_Tariff2"/>
      <sheetName val="DEC_FEC_02_BD2"/>
      <sheetName val="PLAN_MANUT2"/>
      <sheetName val="Reforma_Secundária2"/>
      <sheetName val="FLC_COMPL2"/>
      <sheetName val="Customer_Lists2"/>
      <sheetName val="DE_PARA2"/>
      <sheetName val="RT_RI2"/>
      <sheetName val="Subsistemas_Andres2"/>
      <sheetName val="Ref__Materiales2"/>
      <sheetName val="Subsistemas_DPP2"/>
      <sheetName val="Compra_-_MWh2"/>
      <sheetName val="99_cons_YTD1"/>
      <sheetName val="Returns_USD1"/>
      <sheetName val="AUT__TRSFT1"/>
      <sheetName val="КодыГрупп"/>
      <sheetName val="DataModel"/>
      <sheetName val="Background"/>
      <sheetName val="Lookups"/>
      <sheetName val=" "/>
      <sheetName val="Neutralidade"/>
      <sheetName val="vinc"/>
      <sheetName val="Classes_Custos"/>
      <sheetName val="CA e atividade"/>
      <sheetName val="Demanda_nova_ou_edição"/>
      <sheetName val="CA_por_Gerência"/>
      <sheetName val="Categ_Valor___Classe_de_custo"/>
      <sheetName val="Critérios_priorização"/>
      <sheetName val="Centro_de_Planejamento"/>
      <sheetName val="Centro_de_custo"/>
      <sheetName val="Centro_de_Custos_e_Classes"/>
      <sheetName val="São_Paulo"/>
      <sheetName val="CVA_Projetada12meses"/>
      <sheetName val="b-4"/>
      <sheetName val="b_4"/>
      <sheetName val="Справка"/>
      <sheetName val="Products annual"/>
      <sheetName val="OPEC"/>
      <sheetName val="DOEDATA"/>
      <sheetName val="30 IFRS disclosure"/>
      <sheetName val="2015"/>
      <sheetName val="2016"/>
      <sheetName val="2017"/>
      <sheetName val="2018"/>
      <sheetName val="издержки"/>
      <sheetName val="Статьи"/>
      <sheetName val="SMSTemp"/>
      <sheetName val="Parameters"/>
      <sheetName val="besc"/>
      <sheetName val="esc rates"/>
      <sheetName val="Lookup"/>
      <sheetName val="n"/>
      <sheetName val="ELETROPAULO_capacidade_nova"/>
      <sheetName val="RP-101_2_1_"/>
      <sheetName val="OBRA_VIAL_S2"/>
      <sheetName val="CCMM_Enap"/>
      <sheetName val="Inicio_Análisis_Cuentas"/>
      <sheetName val="General_Data"/>
      <sheetName val="AMORT_2010"/>
      <sheetName val="RLI_(AII-1)"/>
      <sheetName val="_AnexoOpDiv99"/>
      <sheetName val="AII-0_"/>
      <sheetName val="Index_(2)"/>
      <sheetName val="ANEXO_1847"/>
      <sheetName val="ANEXO_14"/>
      <sheetName val="Report_1"/>
      <sheetName val="#REF"/>
      <sheetName val="dez99_dez01"/>
      <sheetName val="Dados de Entrada - Planejamento"/>
      <sheetName val="ENERINC"/>
      <sheetName val="0 &lt; VCM &lt; 1.350"/>
      <sheetName val="IREM"/>
      <sheetName val="RESUMO"/>
      <sheetName val="BancoSegment"/>
      <sheetName val="Critérios"/>
      <sheetName val="TermoPE"/>
      <sheetName val="FEV99"/>
      <sheetName val=" PIB Brasil ( R$ de 1996 )"/>
      <sheetName val="Mercado"/>
      <sheetName val="2000"/>
      <sheetName val="Form09"/>
      <sheetName val="Dados mensais"/>
      <sheetName val="DRA"/>
      <sheetName val="DRP"/>
      <sheetName val="1996"/>
      <sheetName val="INDIECO1"/>
      <sheetName val="Matriz de covariância"/>
      <sheetName val="tar. media"/>
      <sheetName val="Spot"/>
      <sheetName val="Taxes"/>
      <sheetName val="_Pasta1"/>
      <sheetName val="Compra de Energia"/>
      <sheetName val="PAGAMENTO"/>
      <sheetName val="FLASH REN"/>
      <sheetName val="2006-08"/>
      <sheetName val="2006-12"/>
      <sheetName val="2006-07"/>
      <sheetName val="2006-11"/>
      <sheetName val="2006-10"/>
      <sheetName val="2006-09"/>
      <sheetName val="DADOS"/>
      <sheetName val="Sens"/>
      <sheetName val="Drawdown"/>
      <sheetName val="Debt Service"/>
      <sheetName val="Constr, Op &amp; Fin Assmp"/>
      <sheetName val="Caspian Norms"/>
      <sheetName val="Demanda_nova_ou_edição1"/>
      <sheetName val="CA_por_Gerência1"/>
      <sheetName val="Categ_Valor___Classe_de_custo1"/>
      <sheetName val="Critérios_priorização1"/>
      <sheetName val="Centro_de_Planejamento1"/>
      <sheetName val="Centro_de_custo1"/>
      <sheetName val="Centro_de_Custos_e_Classes1"/>
      <sheetName val="Demanda_nova_ou_edição2"/>
      <sheetName val="CA_por_Gerência2"/>
      <sheetName val="Categ_Valor___Classe_de_custo2"/>
      <sheetName val="Critérios_priorização2"/>
      <sheetName val="Centro_de_Planejamento2"/>
      <sheetName val="Centro_de_custo2"/>
      <sheetName val="Centro_de_Custos_e_Classes2"/>
      <sheetName val="Title_Page3"/>
      <sheetName val="Inc__HR3"/>
      <sheetName val="PPA_Tariff3"/>
      <sheetName val="DEC_FEC_02_BD3"/>
      <sheetName val="PLAN_MANUT3"/>
      <sheetName val="Reforma_Secundária3"/>
      <sheetName val="FLC_COMPL3"/>
      <sheetName val="Customer_Lists3"/>
      <sheetName val="DE_PARA3"/>
      <sheetName val="RT_RI3"/>
      <sheetName val="Compra_-_MWh3"/>
      <sheetName val="Subsistemas_Andres3"/>
      <sheetName val="Ref__Materiales3"/>
      <sheetName val="Subsistemas_DPP3"/>
      <sheetName val="Demanda_nova_ou_edição3"/>
      <sheetName val="CA_por_Gerência3"/>
      <sheetName val="Categ_Valor___Classe_de_custo3"/>
      <sheetName val="Critérios_priorização3"/>
      <sheetName val="Centro_de_Planejamento3"/>
      <sheetName val="Centro_de_custo3"/>
      <sheetName val="Centro_de_Custos_e_Classes3"/>
      <sheetName val="Title_Page4"/>
      <sheetName val="Inc__HR4"/>
      <sheetName val="PPA_Tariff4"/>
      <sheetName val="DEC_FEC_02_BD4"/>
      <sheetName val="PLAN_MANUT4"/>
      <sheetName val="Reforma_Secundária4"/>
      <sheetName val="FLC_COMPL4"/>
      <sheetName val="Customer_Lists4"/>
      <sheetName val="DE_PARA4"/>
      <sheetName val="RT_RI4"/>
      <sheetName val="Compra_-_MWh4"/>
      <sheetName val="Subsistemas_Andres4"/>
      <sheetName val="Ref__Materiales4"/>
      <sheetName val="Subsistemas_DPP4"/>
      <sheetName val="Demanda_nova_ou_edição4"/>
      <sheetName val="CA_por_Gerência4"/>
      <sheetName val="Categ_Valor___Classe_de_custo4"/>
      <sheetName val="Critérios_priorização4"/>
      <sheetName val="Centro_de_Planejamento4"/>
      <sheetName val="Centro_de_custo4"/>
      <sheetName val="Centro_de_Custos_e_Classes4"/>
      <sheetName val="Sheet2"/>
      <sheetName val="PARAMETER"/>
      <sheetName val="DATENHALTUNG"/>
      <sheetName val="Profit and Loss"/>
      <sheetName val="Sales Officer Sales MIS"/>
      <sheetName val="Control"/>
      <sheetName val="DCF_out"/>
      <sheetName val="IS_out"/>
      <sheetName val="Service Offerings to Top-20"/>
      <sheetName val="Logistics Out. by Region"/>
      <sheetName val="Revenue by Segment"/>
      <sheetName val="Facilities Overview"/>
      <sheetName val="wheat2009"/>
      <sheetName val="RJE 11"/>
      <sheetName val="LP"/>
      <sheetName val="Depr-Anal Testing"/>
      <sheetName val="списки"/>
    </sheetNames>
    <sheetDataSet>
      <sheetData sheetId="0" refreshError="1"/>
      <sheetData sheetId="1" refreshError="1"/>
      <sheetData sheetId="2" refreshError="1"/>
      <sheetData sheetId="3" refreshError="1">
        <row r="86">
          <cell r="B86">
            <v>14.2936554173952</v>
          </cell>
        </row>
        <row r="90">
          <cell r="D90">
            <v>13.297261859999997</v>
          </cell>
          <cell r="E90">
            <v>19.379258234999998</v>
          </cell>
        </row>
        <row r="91">
          <cell r="D91">
            <v>13.709517884999995</v>
          </cell>
          <cell r="E91">
            <v>18.845088383863636</v>
          </cell>
        </row>
        <row r="92">
          <cell r="D92">
            <v>14.121773909999996</v>
          </cell>
          <cell r="E92">
            <v>18.434301509999997</v>
          </cell>
        </row>
        <row r="93">
          <cell r="D93">
            <v>14.534029934999998</v>
          </cell>
          <cell r="E93">
            <v>18.118424618653844</v>
          </cell>
        </row>
        <row r="94">
          <cell r="D94">
            <v>14.946285959999994</v>
          </cell>
          <cell r="E94">
            <v>17.877119856428571</v>
          </cell>
        </row>
        <row r="95">
          <cell r="D95">
            <v>15.358541984999997</v>
          </cell>
          <cell r="E95">
            <v>17.695472797499995</v>
          </cell>
        </row>
        <row r="96">
          <cell r="D96">
            <v>15.770798009999998</v>
          </cell>
          <cell r="E96">
            <v>17.562297622499997</v>
          </cell>
        </row>
        <row r="97">
          <cell r="D97">
            <v>16.183054034999998</v>
          </cell>
          <cell r="E97">
            <v>17.469040469558824</v>
          </cell>
        </row>
        <row r="98">
          <cell r="D98">
            <v>16.595310059999996</v>
          </cell>
          <cell r="E98">
            <v>17.409048334999998</v>
          </cell>
        </row>
        <row r="99">
          <cell r="D99">
            <v>17.007566085000001</v>
          </cell>
          <cell r="E99">
            <v>17.377068847499999</v>
          </cell>
        </row>
        <row r="100">
          <cell r="B100">
            <v>14.917384895999996</v>
          </cell>
          <cell r="C100">
            <v>17.567727888</v>
          </cell>
          <cell r="D100">
            <v>17.419822109999998</v>
          </cell>
          <cell r="E100">
            <v>17.368900109999998</v>
          </cell>
        </row>
        <row r="101">
          <cell r="B101">
            <v>15.081375519299998</v>
          </cell>
          <cell r="C101">
            <v>17.445425617507141</v>
          </cell>
          <cell r="D101">
            <v>17.832078134999996</v>
          </cell>
          <cell r="E101">
            <v>17.381140586785712</v>
          </cell>
        </row>
        <row r="102">
          <cell r="B102">
            <v>15.245366142599998</v>
          </cell>
          <cell r="C102">
            <v>17.341695854481816</v>
          </cell>
          <cell r="D102">
            <v>18.244334159999998</v>
          </cell>
          <cell r="E102">
            <v>17.411007203181818</v>
          </cell>
        </row>
        <row r="103">
          <cell r="B103">
            <v>15.409356765899998</v>
          </cell>
          <cell r="C103">
            <v>17.254116097949996</v>
          </cell>
          <cell r="D103">
            <v>18.656590184999999</v>
          </cell>
          <cell r="E103">
            <v>17.456200897499997</v>
          </cell>
        </row>
        <row r="104">
          <cell r="B104">
            <v>15.573347389199997</v>
          </cell>
          <cell r="C104">
            <v>17.180667597099998</v>
          </cell>
          <cell r="D104">
            <v>19.068846209999997</v>
          </cell>
          <cell r="E104">
            <v>17.514805785</v>
          </cell>
        </row>
        <row r="105">
          <cell r="B105">
            <v>15.737338012499995</v>
          </cell>
          <cell r="C105">
            <v>17.119654601249998</v>
          </cell>
          <cell r="D105">
            <v>19.481102234999998</v>
          </cell>
          <cell r="E105">
            <v>17.585212522500001</v>
          </cell>
        </row>
        <row r="106">
          <cell r="B106">
            <v>15.901328635799997</v>
          </cell>
          <cell r="C106">
            <v>17.069642244438459</v>
          </cell>
        </row>
        <row r="107">
          <cell r="B107">
            <v>16.065319259099997</v>
          </cell>
          <cell r="C107">
            <v>17.02940823343889</v>
          </cell>
        </row>
        <row r="108">
          <cell r="B108">
            <v>16.229309882399999</v>
          </cell>
          <cell r="C108">
            <v>16.997904888342855</v>
          </cell>
        </row>
        <row r="109">
          <cell r="B109">
            <v>16.393300505699997</v>
          </cell>
          <cell r="C109">
            <v>16.974229036815515</v>
          </cell>
        </row>
        <row r="110">
          <cell r="B110">
            <v>16.557291128999996</v>
          </cell>
          <cell r="C110">
            <v>16.9575979295</v>
          </cell>
        </row>
        <row r="111">
          <cell r="B111">
            <v>16.721281752299998</v>
          </cell>
          <cell r="C111">
            <v>16.947329816956451</v>
          </cell>
        </row>
        <row r="112">
          <cell r="B112">
            <v>16.885272375599996</v>
          </cell>
          <cell r="C112">
            <v>16.942828168424999</v>
          </cell>
        </row>
        <row r="113">
          <cell r="B113">
            <v>17.049262998899998</v>
          </cell>
          <cell r="C113">
            <v>16.943568759904544</v>
          </cell>
        </row>
        <row r="114">
          <cell r="B114">
            <v>17.213253622199996</v>
          </cell>
          <cell r="C114">
            <v>16.949089040805884</v>
          </cell>
        </row>
        <row r="115">
          <cell r="B115">
            <v>17.377244245499998</v>
          </cell>
          <cell r="C115">
            <v>16.958979323464284</v>
          </cell>
        </row>
        <row r="116">
          <cell r="B116">
            <v>17.541234868799997</v>
          </cell>
          <cell r="C116">
            <v>16.972875441066666</v>
          </cell>
        </row>
        <row r="117">
          <cell r="B117">
            <v>17.705225492099999</v>
          </cell>
          <cell r="C117">
            <v>16.990452596185136</v>
          </cell>
        </row>
        <row r="118">
          <cell r="B118">
            <v>17.869216115399997</v>
          </cell>
          <cell r="C118">
            <v>17.011420180594737</v>
          </cell>
        </row>
        <row r="119">
          <cell r="B119">
            <v>18.033206738699992</v>
          </cell>
          <cell r="C119">
            <v>17.035517392042305</v>
          </cell>
        </row>
        <row r="120">
          <cell r="B120">
            <v>18.197197361999997</v>
          </cell>
          <cell r="C120">
            <v>17.062509508499996</v>
          </cell>
        </row>
        <row r="121">
          <cell r="B121">
            <v>18.361187985299996</v>
          </cell>
          <cell r="C121">
            <v>17.092184707649999</v>
          </cell>
        </row>
        <row r="122">
          <cell r="B122">
            <v>18.525178608599997</v>
          </cell>
          <cell r="C122">
            <v>17.12435134072857</v>
          </cell>
        </row>
        <row r="123">
          <cell r="B123">
            <v>18.689169231899996</v>
          </cell>
          <cell r="C123">
            <v>17.158835586763953</v>
          </cell>
        </row>
        <row r="124">
          <cell r="B124">
            <v>18.853159855199998</v>
          </cell>
          <cell r="C124">
            <v>17.195479426690909</v>
          </cell>
        </row>
        <row r="125">
          <cell r="B125">
            <v>19.017150478499996</v>
          </cell>
          <cell r="C125">
            <v>17.234138887583335</v>
          </cell>
        </row>
      </sheetData>
      <sheetData sheetId="4" refreshError="1">
        <row r="86">
          <cell r="B86">
            <v>12.852652706944001</v>
          </cell>
        </row>
        <row r="115">
          <cell r="B115">
            <v>12.15130352994</v>
          </cell>
          <cell r="C115">
            <v>14.854220254684288</v>
          </cell>
        </row>
        <row r="116">
          <cell r="B116">
            <v>12.219952805423997</v>
          </cell>
          <cell r="C116">
            <v>14.780092696711998</v>
          </cell>
        </row>
        <row r="117">
          <cell r="B117">
            <v>12.288602080907999</v>
          </cell>
          <cell r="C117">
            <v>14.711827419589133</v>
          </cell>
        </row>
        <row r="118">
          <cell r="B118">
            <v>12.357251356392</v>
          </cell>
          <cell r="C118">
            <v>14.648961611669682</v>
          </cell>
        </row>
        <row r="119">
          <cell r="B119">
            <v>12.425900631875999</v>
          </cell>
          <cell r="C119">
            <v>14.591079929168767</v>
          </cell>
        </row>
        <row r="120">
          <cell r="B120">
            <v>12.49454990736</v>
          </cell>
          <cell r="C120">
            <v>14.537808562679999</v>
          </cell>
        </row>
        <row r="121">
          <cell r="B121">
            <v>12.563199182843999</v>
          </cell>
          <cell r="C121">
            <v>14.488810172007364</v>
          </cell>
        </row>
        <row r="122">
          <cell r="B122">
            <v>12.631848458327999</v>
          </cell>
          <cell r="C122">
            <v>14.443779544592571</v>
          </cell>
        </row>
        <row r="123">
          <cell r="B123">
            <v>12.700497733811998</v>
          </cell>
          <cell r="C123">
            <v>14.402439859743209</v>
          </cell>
        </row>
        <row r="124">
          <cell r="B124">
            <v>12.769147009295999</v>
          </cell>
          <cell r="C124">
            <v>14.364539462284364</v>
          </cell>
        </row>
        <row r="125">
          <cell r="B125">
            <v>12.837796284779998</v>
          </cell>
          <cell r="C125">
            <v>14.329849066389999</v>
          </cell>
        </row>
        <row r="126">
          <cell r="B126">
            <v>12.906445560263998</v>
          </cell>
          <cell r="C126">
            <v>14.298159324132</v>
          </cell>
        </row>
        <row r="127">
          <cell r="B127">
            <v>12.975094835747999</v>
          </cell>
          <cell r="C127">
            <v>14.26927870442719</v>
          </cell>
        </row>
        <row r="128">
          <cell r="B128">
            <v>13.043744111232</v>
          </cell>
          <cell r="C128">
            <v>14.243031637115998</v>
          </cell>
        </row>
        <row r="129">
          <cell r="B129">
            <v>13.112393386715999</v>
          </cell>
          <cell r="C129">
            <v>14.219256884296774</v>
          </cell>
        </row>
        <row r="130">
          <cell r="B130">
            <v>13.181042662199999</v>
          </cell>
          <cell r="C130">
            <v>14.197806107099998</v>
          </cell>
        </row>
        <row r="131">
          <cell r="B131">
            <v>13.249691937683998</v>
          </cell>
          <cell r="C131">
            <v>14.178542601077293</v>
          </cell>
        </row>
        <row r="132">
          <cell r="B132">
            <v>13.318341213167999</v>
          </cell>
          <cell r="C132">
            <v>14.161340177507075</v>
          </cell>
        </row>
        <row r="133">
          <cell r="B133">
            <v>13.386990488652</v>
          </cell>
          <cell r="C133">
            <v>14.146082171344865</v>
          </cell>
        </row>
        <row r="134">
          <cell r="B134">
            <v>13.455639764136</v>
          </cell>
          <cell r="C134">
            <v>14.132660559401332</v>
          </cell>
        </row>
        <row r="135">
          <cell r="B135">
            <v>13.524289039619998</v>
          </cell>
          <cell r="C135">
            <v>14.120975174719089</v>
          </cell>
        </row>
        <row r="136">
          <cell r="B136">
            <v>13.592938315104</v>
          </cell>
          <cell r="C136">
            <v>14.110933005123426</v>
          </cell>
        </row>
        <row r="137">
          <cell r="B137">
            <v>13.661587590587999</v>
          </cell>
          <cell r="C137">
            <v>14.102447565609786</v>
          </cell>
        </row>
        <row r="138">
          <cell r="B138">
            <v>13.730236866072</v>
          </cell>
          <cell r="C138">
            <v>14.095438335656688</v>
          </cell>
        </row>
        <row r="139">
          <cell r="B139">
            <v>13.798886141555997</v>
          </cell>
          <cell r="C139">
            <v>14.089830253761049</v>
          </cell>
        </row>
        <row r="140">
          <cell r="B140">
            <v>13.867535417039999</v>
          </cell>
          <cell r="C140">
            <v>14.08555326252</v>
          </cell>
        </row>
        <row r="141">
          <cell r="B141">
            <v>13.936184692524</v>
          </cell>
          <cell r="C141">
            <v>14.08254189845872</v>
          </cell>
        </row>
        <row r="142">
          <cell r="B142">
            <v>14.004833968007999</v>
          </cell>
          <cell r="C142">
            <v>14.080734921552386</v>
          </cell>
        </row>
        <row r="143">
          <cell r="B143">
            <v>14.073483243491999</v>
          </cell>
          <cell r="C143">
            <v>14.080074980031711</v>
          </cell>
        </row>
        <row r="144">
          <cell r="B144">
            <v>14.142132518975998</v>
          </cell>
          <cell r="C144">
            <v>14.080508306612996</v>
          </cell>
        </row>
        <row r="145">
          <cell r="B145">
            <v>14.210781794460001</v>
          </cell>
          <cell r="C145">
            <v>14.081984442768459</v>
          </cell>
        </row>
        <row r="146">
          <cell r="B146">
            <v>14.279431069943998</v>
          </cell>
          <cell r="C146">
            <v>14.084455988062906</v>
          </cell>
        </row>
        <row r="147">
          <cell r="B147">
            <v>14.348080345428</v>
          </cell>
          <cell r="C147">
            <v>14.087878371937878</v>
          </cell>
        </row>
        <row r="148">
          <cell r="B148">
            <v>14.416729620911998</v>
          </cell>
          <cell r="C148">
            <v>14.092209645632469</v>
          </cell>
        </row>
        <row r="149">
          <cell r="B149">
            <v>14.485378896396</v>
          </cell>
          <cell r="C149">
            <v>14.097410292197997</v>
          </cell>
        </row>
        <row r="150">
          <cell r="B150">
            <v>14.554028171879997</v>
          </cell>
          <cell r="C150">
            <v>14.10344305279714</v>
          </cell>
        </row>
        <row r="151">
          <cell r="B151">
            <v>14.622677447364</v>
          </cell>
          <cell r="C151">
            <v>14.110272767682</v>
          </cell>
        </row>
        <row r="152">
          <cell r="B152">
            <v>14.691326722848</v>
          </cell>
          <cell r="C152">
            <v>14.117866230423996</v>
          </cell>
        </row>
        <row r="153">
          <cell r="B153">
            <v>14.759975998331999</v>
          </cell>
          <cell r="C153">
            <v>14.126192054124902</v>
          </cell>
        </row>
        <row r="154">
          <cell r="B154">
            <v>14.828625273815996</v>
          </cell>
          <cell r="C154">
            <v>14.135220548475564</v>
          </cell>
        </row>
        <row r="155">
          <cell r="B155">
            <v>14.897274549299999</v>
          </cell>
          <cell r="C155">
            <v>14.144923606649996</v>
          </cell>
        </row>
        <row r="156">
          <cell r="B156">
            <v>14.965923824783999</v>
          </cell>
          <cell r="C156">
            <v>14.155274601128838</v>
          </cell>
        </row>
        <row r="157">
          <cell r="B157">
            <v>15.034573100267998</v>
          </cell>
          <cell r="C157">
            <v>14.16624828764049</v>
          </cell>
        </row>
        <row r="158">
          <cell r="B158">
            <v>15.103222375751999</v>
          </cell>
          <cell r="C158">
            <v>14.177820716491382</v>
          </cell>
        </row>
        <row r="159">
          <cell r="B159">
            <v>15.171871651235998</v>
          </cell>
          <cell r="C159">
            <v>14.189969150630656</v>
          </cell>
        </row>
        <row r="160">
          <cell r="B160">
            <v>15.240520926719999</v>
          </cell>
          <cell r="C160">
            <v>14.202671989859997</v>
          </cell>
        </row>
      </sheetData>
      <sheetData sheetId="5" refreshError="1">
        <row r="8">
          <cell r="A8">
            <v>5</v>
          </cell>
        </row>
        <row r="90">
          <cell r="B90">
            <v>11.682603967871998</v>
          </cell>
          <cell r="C90">
            <v>25.950679633535998</v>
          </cell>
          <cell r="D90">
            <v>13.238451600000001</v>
          </cell>
          <cell r="E90">
            <v>18.599631599999999</v>
          </cell>
        </row>
        <row r="91">
          <cell r="B91">
            <v>11.7660115675392</v>
          </cell>
          <cell r="C91">
            <v>24.657373100278686</v>
          </cell>
          <cell r="D91">
            <v>13.305718800000001</v>
          </cell>
          <cell r="E91">
            <v>18.115309199999999</v>
          </cell>
        </row>
        <row r="92">
          <cell r="B92">
            <v>11.849419167206399</v>
          </cell>
          <cell r="C92">
            <v>23.586568289203196</v>
          </cell>
          <cell r="D92">
            <v>13.372986000000001</v>
          </cell>
          <cell r="E92">
            <v>17.717312800000002</v>
          </cell>
        </row>
        <row r="93">
          <cell r="B93">
            <v>11.932826766873598</v>
          </cell>
          <cell r="C93">
            <v>22.686918649036798</v>
          </cell>
          <cell r="D93">
            <v>13.440253200000001</v>
          </cell>
          <cell r="E93">
            <v>17.385721015384615</v>
          </cell>
        </row>
        <row r="94">
          <cell r="B94">
            <v>12.016234366540798</v>
          </cell>
          <cell r="C94">
            <v>21.921748071727542</v>
          </cell>
          <cell r="D94">
            <v>13.507520400000001</v>
          </cell>
          <cell r="E94">
            <v>17.106304285714284</v>
          </cell>
        </row>
        <row r="95">
          <cell r="B95">
            <v>12.099641966208001</v>
          </cell>
          <cell r="C95">
            <v>21.264160744703997</v>
          </cell>
          <cell r="D95">
            <v>13.574787600000001</v>
          </cell>
          <cell r="E95">
            <v>16.8686276</v>
          </cell>
        </row>
        <row r="96">
          <cell r="B96">
            <v>12.183049565875198</v>
          </cell>
          <cell r="C96">
            <v>20.693984808537596</v>
          </cell>
          <cell r="D96">
            <v>13.6420548</v>
          </cell>
          <cell r="E96">
            <v>16.664864699999999</v>
          </cell>
        </row>
        <row r="97">
          <cell r="B97">
            <v>12.266457165542398</v>
          </cell>
          <cell r="C97">
            <v>20.195794723665319</v>
          </cell>
          <cell r="D97">
            <v>13.709322</v>
          </cell>
          <cell r="E97">
            <v>16.489030799999998</v>
          </cell>
        </row>
        <row r="98">
          <cell r="B98">
            <v>12.349864765209599</v>
          </cell>
          <cell r="C98">
            <v>19.757592848204794</v>
          </cell>
          <cell r="D98">
            <v>13.7765892</v>
          </cell>
          <cell r="E98">
            <v>16.336471066666668</v>
          </cell>
        </row>
        <row r="99">
          <cell r="B99">
            <v>12.433272364876798</v>
          </cell>
          <cell r="C99">
            <v>19.369907359617343</v>
          </cell>
          <cell r="D99">
            <v>13.8438564</v>
          </cell>
          <cell r="E99">
            <v>16.203510631578951</v>
          </cell>
        </row>
        <row r="100">
          <cell r="B100">
            <v>14.355798864</v>
          </cell>
          <cell r="C100">
            <v>16.789061388</v>
          </cell>
          <cell r="D100">
            <v>13.9111236</v>
          </cell>
          <cell r="E100">
            <v>16.087209600000001</v>
          </cell>
        </row>
        <row r="101">
          <cell r="B101">
            <v>14.4086274816</v>
          </cell>
          <cell r="C101">
            <v>16.674449568228571</v>
          </cell>
          <cell r="D101">
            <v>13.9783908</v>
          </cell>
          <cell r="E101">
            <v>15.985188057142855</v>
          </cell>
        </row>
        <row r="102">
          <cell r="B102">
            <v>14.461456099200001</v>
          </cell>
          <cell r="C102">
            <v>16.572658305600001</v>
          </cell>
          <cell r="D102">
            <v>14.045658</v>
          </cell>
          <cell r="E102">
            <v>15.8954988</v>
          </cell>
        </row>
        <row r="103">
          <cell r="B103">
            <v>14.514284716800002</v>
          </cell>
          <cell r="C103">
            <v>16.482015353530436</v>
          </cell>
          <cell r="D103">
            <v>14.112925199999999</v>
          </cell>
          <cell r="E103">
            <v>15.816533269565216</v>
          </cell>
        </row>
        <row r="104">
          <cell r="B104">
            <v>14.5671133344</v>
          </cell>
          <cell r="C104">
            <v>16.401127173199999</v>
          </cell>
          <cell r="D104">
            <v>14.180192399999999</v>
          </cell>
          <cell r="E104">
            <v>15.746951000000001</v>
          </cell>
        </row>
        <row r="105">
          <cell r="B105">
            <v>14.619941952</v>
          </cell>
          <cell r="C105">
            <v>16.328823192000002</v>
          </cell>
          <cell r="D105">
            <v>14.247459600000001</v>
          </cell>
          <cell r="E105">
            <v>15.685626000000003</v>
          </cell>
        </row>
        <row r="106">
          <cell r="B106">
            <v>14.672770569600001</v>
          </cell>
          <cell r="C106">
            <v>16.264112925415386</v>
          </cell>
          <cell r="D106">
            <v>14.314726800000001</v>
          </cell>
          <cell r="E106">
            <v>15.63160550769231</v>
          </cell>
        </row>
        <row r="107">
          <cell r="B107">
            <v>14.725599187200002</v>
          </cell>
          <cell r="C107">
            <v>16.206152627377779</v>
          </cell>
          <cell r="D107">
            <v>14.381994000000001</v>
          </cell>
          <cell r="E107">
            <v>15.584077911111114</v>
          </cell>
        </row>
        <row r="108">
          <cell r="B108">
            <v>14.7784278048</v>
          </cell>
          <cell r="C108">
            <v>16.15421908697143</v>
          </cell>
          <cell r="D108">
            <v>14.4492612</v>
          </cell>
          <cell r="E108">
            <v>15.542347542857142</v>
          </cell>
        </row>
        <row r="109">
          <cell r="B109">
            <v>14.831256422400001</v>
          </cell>
          <cell r="C109">
            <v>16.107688846510346</v>
          </cell>
          <cell r="D109">
            <v>14.5165284</v>
          </cell>
          <cell r="E109">
            <v>15.505814689655173</v>
          </cell>
        </row>
        <row r="110">
          <cell r="B110">
            <v>14.88408504</v>
          </cell>
          <cell r="C110">
            <v>16.066021576000001</v>
          </cell>
          <cell r="D110">
            <v>14.5837956</v>
          </cell>
          <cell r="E110">
            <v>15.473959600000001</v>
          </cell>
        </row>
        <row r="111">
          <cell r="B111">
            <v>14.936913657600003</v>
          </cell>
          <cell r="C111">
            <v>16.028746665445162</v>
          </cell>
        </row>
        <row r="112">
          <cell r="B112">
            <v>14.989742275200001</v>
          </cell>
          <cell r="C112">
            <v>15.995452331100001</v>
          </cell>
        </row>
        <row r="113">
          <cell r="B113">
            <v>15.042570892800001</v>
          </cell>
          <cell r="C113">
            <v>15.965776702400001</v>
          </cell>
        </row>
        <row r="114">
          <cell r="B114">
            <v>15.0953995104</v>
          </cell>
          <cell r="C114">
            <v>15.939400481788239</v>
          </cell>
        </row>
        <row r="115">
          <cell r="B115">
            <v>15.148228128000003</v>
          </cell>
          <cell r="C115">
            <v>15.916040862857146</v>
          </cell>
        </row>
        <row r="116">
          <cell r="B116">
            <v>15.201056745600001</v>
          </cell>
          <cell r="C116">
            <v>15.895446462133338</v>
          </cell>
        </row>
        <row r="117">
          <cell r="B117">
            <v>15.2538853632</v>
          </cell>
          <cell r="C117">
            <v>15.877393072735135</v>
          </cell>
        </row>
        <row r="118">
          <cell r="B118">
            <v>15.306713980800001</v>
          </cell>
          <cell r="C118">
            <v>15.861680088505265</v>
          </cell>
        </row>
        <row r="119">
          <cell r="B119">
            <v>15.359542598400003</v>
          </cell>
          <cell r="C119">
            <v>15.848127478276924</v>
          </cell>
        </row>
        <row r="120">
          <cell r="B120">
            <v>15.412371216</v>
          </cell>
          <cell r="C120">
            <v>15.836573214000003</v>
          </cell>
        </row>
        <row r="121">
          <cell r="B121">
            <v>15.4651998336</v>
          </cell>
          <cell r="C121">
            <v>15.826871075239024</v>
          </cell>
        </row>
        <row r="122">
          <cell r="B122">
            <v>15.518028451200001</v>
          </cell>
          <cell r="C122">
            <v>15.818888767314288</v>
          </cell>
        </row>
        <row r="123">
          <cell r="B123">
            <v>15.570857068800002</v>
          </cell>
          <cell r="C123">
            <v>15.812506302027909</v>
          </cell>
        </row>
        <row r="124">
          <cell r="B124">
            <v>15.623685686400002</v>
          </cell>
          <cell r="C124">
            <v>15.807614599200001</v>
          </cell>
        </row>
        <row r="125">
          <cell r="B125">
            <v>15.676514304000001</v>
          </cell>
          <cell r="C125">
            <v>15.804114274666668</v>
          </cell>
        </row>
        <row r="126">
          <cell r="B126">
            <v>15.729342921600001</v>
          </cell>
          <cell r="C126">
            <v>15.801914586365216</v>
          </cell>
        </row>
        <row r="127">
          <cell r="B127">
            <v>15.782171539200004</v>
          </cell>
          <cell r="C127">
            <v>15.800932514961701</v>
          </cell>
        </row>
        <row r="128">
          <cell r="B128">
            <v>15.835000156800001</v>
          </cell>
          <cell r="C128">
            <v>15.801091959400004</v>
          </cell>
        </row>
        <row r="129">
          <cell r="B129">
            <v>15.887828774399999</v>
          </cell>
          <cell r="C129">
            <v>15.802323030955106</v>
          </cell>
        </row>
        <row r="130">
          <cell r="B130">
            <v>15.940657392000002</v>
          </cell>
          <cell r="C130">
            <v>15.804561432000003</v>
          </cell>
        </row>
        <row r="131">
          <cell r="B131">
            <v>15.993486009600002</v>
          </cell>
          <cell r="C131">
            <v>15.807747907858827</v>
          </cell>
        </row>
        <row r="132">
          <cell r="B132">
            <v>16.046314627200001</v>
          </cell>
          <cell r="C132">
            <v>15.811827761907693</v>
          </cell>
        </row>
        <row r="133">
          <cell r="B133">
            <v>16.0991432448</v>
          </cell>
          <cell r="C133">
            <v>15.816750425569815</v>
          </cell>
        </row>
        <row r="134">
          <cell r="B134">
            <v>16.1519718624</v>
          </cell>
          <cell r="C134">
            <v>15.822469076088892</v>
          </cell>
        </row>
        <row r="135">
          <cell r="B135">
            <v>16.204800480000003</v>
          </cell>
          <cell r="C135">
            <v>15.828940296000004</v>
          </cell>
        </row>
        <row r="136">
          <cell r="B136">
            <v>16.257629097599999</v>
          </cell>
          <cell r="C136">
            <v>15.836123769085713</v>
          </cell>
        </row>
        <row r="137">
          <cell r="B137">
            <v>16.310457715200002</v>
          </cell>
          <cell r="C137">
            <v>15.843982008336843</v>
          </cell>
        </row>
        <row r="138">
          <cell r="B138">
            <v>16.363286332800001</v>
          </cell>
          <cell r="C138">
            <v>15.852480112055174</v>
          </cell>
        </row>
        <row r="139">
          <cell r="B139">
            <v>16.416114950400004</v>
          </cell>
          <cell r="C139">
            <v>15.861585544759325</v>
          </cell>
        </row>
        <row r="140">
          <cell r="B140">
            <v>16.468943568</v>
          </cell>
          <cell r="C140">
            <v>15.871267939999999</v>
          </cell>
        </row>
      </sheetData>
      <sheetData sheetId="6" refreshError="1">
        <row r="86">
          <cell r="B86">
            <v>14.2936554173952</v>
          </cell>
        </row>
        <row r="115">
          <cell r="B115">
            <v>13.079862651959997</v>
          </cell>
          <cell r="C115">
            <v>18.186276850894288</v>
          </cell>
        </row>
        <row r="116">
          <cell r="B116">
            <v>13.113436548576001</v>
          </cell>
          <cell r="C116">
            <v>18.044898316154669</v>
          </cell>
        </row>
        <row r="117">
          <cell r="B117">
            <v>13.147010445191999</v>
          </cell>
          <cell r="C117">
            <v>17.912069266985188</v>
          </cell>
        </row>
        <row r="118">
          <cell r="B118">
            <v>13.180584341807998</v>
          </cell>
          <cell r="C118">
            <v>17.787114743998739</v>
          </cell>
        </row>
        <row r="119">
          <cell r="B119">
            <v>13.214158238424</v>
          </cell>
          <cell r="C119">
            <v>17.669429014412</v>
          </cell>
        </row>
        <row r="120">
          <cell r="B120">
            <v>13.24773213504</v>
          </cell>
          <cell r="C120">
            <v>17.558466918720001</v>
          </cell>
        </row>
        <row r="121">
          <cell r="B121">
            <v>13.281306031655999</v>
          </cell>
          <cell r="C121">
            <v>17.45373648371093</v>
          </cell>
        </row>
        <row r="122">
          <cell r="B122">
            <v>13.314879928272001</v>
          </cell>
          <cell r="C122">
            <v>17.354792590764571</v>
          </cell>
        </row>
        <row r="123">
          <cell r="B123">
            <v>13.348453824888001</v>
          </cell>
          <cell r="C123">
            <v>17.261231527644</v>
          </cell>
        </row>
        <row r="124">
          <cell r="B124">
            <v>13.382027721503999</v>
          </cell>
          <cell r="C124">
            <v>17.172686283224728</v>
          </cell>
        </row>
        <row r="125">
          <cell r="B125">
            <v>13.415601618119998</v>
          </cell>
          <cell r="C125">
            <v>17.088822469593332</v>
          </cell>
        </row>
        <row r="126">
          <cell r="B126">
            <v>13.449175514736</v>
          </cell>
          <cell r="C126">
            <v>17.009334776046263</v>
          </cell>
        </row>
        <row r="127">
          <cell r="B127">
            <v>13.482749411352</v>
          </cell>
          <cell r="C127">
            <v>16.933943875769618</v>
          </cell>
        </row>
        <row r="128">
          <cell r="B128">
            <v>13.516323307967998</v>
          </cell>
          <cell r="C128">
            <v>16.862393719184002</v>
          </cell>
        </row>
        <row r="129">
          <cell r="B129">
            <v>13.549897204584001</v>
          </cell>
          <cell r="C129">
            <v>16.794449158716489</v>
          </cell>
        </row>
        <row r="130">
          <cell r="B130">
            <v>13.583471101199999</v>
          </cell>
          <cell r="C130">
            <v>16.729893858600001</v>
          </cell>
        </row>
        <row r="131">
          <cell r="B131">
            <v>13.617044997815999</v>
          </cell>
          <cell r="C131">
            <v>16.668528450578592</v>
          </cell>
        </row>
        <row r="132">
          <cell r="B132">
            <v>13.650618894432</v>
          </cell>
          <cell r="C132">
            <v>16.610168902416003</v>
          </cell>
        </row>
        <row r="133">
          <cell r="B133">
            <v>13.684192791048</v>
          </cell>
          <cell r="C133">
            <v>16.554645071101362</v>
          </cell>
        </row>
        <row r="134">
          <cell r="B134">
            <v>13.717766687663998</v>
          </cell>
          <cell r="C134">
            <v>16.501799416809778</v>
          </cell>
        </row>
        <row r="135">
          <cell r="B135">
            <v>13.751340584279999</v>
          </cell>
          <cell r="C135">
            <v>16.451485857158183</v>
          </cell>
        </row>
        <row r="136">
          <cell r="B136">
            <v>13.784914480895999</v>
          </cell>
          <cell r="C136">
            <v>16.403568744219431</v>
          </cell>
        </row>
        <row r="137">
          <cell r="B137">
            <v>13.818488377512001</v>
          </cell>
          <cell r="C137">
            <v>16.357921949219161</v>
          </cell>
        </row>
        <row r="138">
          <cell r="B138">
            <v>13.852062274127999</v>
          </cell>
          <cell r="C138">
            <v>16.314428041919172</v>
          </cell>
        </row>
        <row r="139">
          <cell r="B139">
            <v>13.885636170744002</v>
          </cell>
          <cell r="C139">
            <v>16.272977553453355</v>
          </cell>
        </row>
        <row r="140">
          <cell r="B140">
            <v>13.91921006736</v>
          </cell>
          <cell r="C140">
            <v>16.233468312879999</v>
          </cell>
        </row>
        <row r="141">
          <cell r="B141">
            <v>13.952783963976</v>
          </cell>
          <cell r="C141">
            <v>16.19580484899128</v>
          </cell>
        </row>
        <row r="142">
          <cell r="B142">
            <v>13.986357860591998</v>
          </cell>
          <cell r="C142">
            <v>16.159897850012129</v>
          </cell>
        </row>
        <row r="143">
          <cell r="B143">
            <v>14.019931757208001</v>
          </cell>
          <cell r="C143">
            <v>16.125663674756382</v>
          </cell>
        </row>
        <row r="144">
          <cell r="B144">
            <v>14.053505653823999</v>
          </cell>
          <cell r="C144">
            <v>16.093023909612</v>
          </cell>
        </row>
        <row r="145">
          <cell r="B145">
            <v>14.087079550439997</v>
          </cell>
          <cell r="C145">
            <v>16.061904966420002</v>
          </cell>
        </row>
        <row r="146">
          <cell r="B146">
            <v>14.120653447056</v>
          </cell>
          <cell r="C146">
            <v>16.032237716909819</v>
          </cell>
        </row>
        <row r="147">
          <cell r="B147">
            <v>14.154227343671998</v>
          </cell>
          <cell r="C147">
            <v>16.003957159871824</v>
          </cell>
        </row>
        <row r="148">
          <cell r="B148">
            <v>14.187801240288</v>
          </cell>
          <cell r="C148">
            <v>15.977002117696944</v>
          </cell>
        </row>
        <row r="149">
          <cell r="B149">
            <v>14.221375136903999</v>
          </cell>
          <cell r="C149">
            <v>15.951314959304174</v>
          </cell>
        </row>
        <row r="150">
          <cell r="B150">
            <v>14.254949033519999</v>
          </cell>
          <cell r="C150">
            <v>15.926841346817143</v>
          </cell>
        </row>
        <row r="151">
          <cell r="B151">
            <v>14.288522930135999</v>
          </cell>
          <cell r="C151">
            <v>15.903530003648282</v>
          </cell>
        </row>
        <row r="152">
          <cell r="B152">
            <v>14.322096826752</v>
          </cell>
          <cell r="C152">
            <v>15.881332501909334</v>
          </cell>
        </row>
        <row r="153">
          <cell r="B153">
            <v>14.355670723368</v>
          </cell>
          <cell r="C153">
            <v>15.860203067294957</v>
          </cell>
        </row>
        <row r="154">
          <cell r="B154">
            <v>14.389244619984</v>
          </cell>
          <cell r="C154">
            <v>15.840098399786598</v>
          </cell>
        </row>
        <row r="155">
          <cell r="B155">
            <v>14.422818516599998</v>
          </cell>
          <cell r="C155">
            <v>15.8209775087</v>
          </cell>
        </row>
        <row r="156">
          <cell r="B156">
            <v>14.456392413216001</v>
          </cell>
          <cell r="C156">
            <v>15.80280156075537</v>
          </cell>
        </row>
        <row r="157">
          <cell r="B157">
            <v>14.489966309831999</v>
          </cell>
          <cell r="C157">
            <v>15.785533739986132</v>
          </cell>
        </row>
        <row r="158">
          <cell r="B158">
            <v>14.523540206447999</v>
          </cell>
          <cell r="C158">
            <v>15.769139118424</v>
          </cell>
        </row>
        <row r="159">
          <cell r="B159">
            <v>14.557114103064</v>
          </cell>
          <cell r="C159">
            <v>15.753584536605418</v>
          </cell>
        </row>
        <row r="160">
          <cell r="B160">
            <v>14.59068799968</v>
          </cell>
          <cell r="C160">
            <v>15.738838493040001</v>
          </cell>
        </row>
        <row r="161">
          <cell r="B161">
            <v>14.624261896295998</v>
          </cell>
          <cell r="C161">
            <v>15.724871041866519</v>
          </cell>
        </row>
        <row r="162">
          <cell r="B162">
            <v>14.657835792912</v>
          </cell>
          <cell r="C162">
            <v>15.711653697997463</v>
          </cell>
        </row>
        <row r="163">
          <cell r="B163">
            <v>14.691409689527999</v>
          </cell>
          <cell r="C163">
            <v>15.699159349120626</v>
          </cell>
        </row>
        <row r="164">
          <cell r="B164">
            <v>14.724983586144001</v>
          </cell>
          <cell r="C164">
            <v>15.687362173986287</v>
          </cell>
        </row>
        <row r="165">
          <cell r="B165">
            <v>14.758557482759999</v>
          </cell>
          <cell r="C165">
            <v>15.676237566462353</v>
          </cell>
        </row>
        <row r="166">
          <cell r="B166">
            <v>14.792131379376</v>
          </cell>
          <cell r="C166">
            <v>15.665762064887998</v>
          </cell>
        </row>
        <row r="167">
          <cell r="B167">
            <v>14.825705275992</v>
          </cell>
          <cell r="C167">
            <v>15.655913286299448</v>
          </cell>
        </row>
        <row r="168">
          <cell r="B168">
            <v>14.859279172607998</v>
          </cell>
          <cell r="C168">
            <v>15.646669865140364</v>
          </cell>
        </row>
        <row r="169">
          <cell r="B169">
            <v>14.892853069224001</v>
          </cell>
          <cell r="C169">
            <v>15.638011396104135</v>
          </cell>
        </row>
        <row r="170">
          <cell r="B170">
            <v>14.926426965839999</v>
          </cell>
          <cell r="C170">
            <v>15.629918380786666</v>
          </cell>
        </row>
        <row r="171">
          <cell r="B171">
            <v>14.960000862455999</v>
          </cell>
          <cell r="C171">
            <v>15.622372177856571</v>
          </cell>
        </row>
        <row r="172">
          <cell r="B172">
            <v>14.993574759072001</v>
          </cell>
          <cell r="C172">
            <v>15.61535495647513</v>
          </cell>
        </row>
        <row r="173">
          <cell r="B173">
            <v>15.027148655688</v>
          </cell>
          <cell r="C173">
            <v>15.608849652721419</v>
          </cell>
        </row>
        <row r="174">
          <cell r="B174">
            <v>15.060722552303998</v>
          </cell>
          <cell r="C174">
            <v>15.60283992879881</v>
          </cell>
        </row>
        <row r="175">
          <cell r="B175">
            <v>15.094296448919998</v>
          </cell>
          <cell r="C175">
            <v>15.597310134817896</v>
          </cell>
        </row>
        <row r="176">
          <cell r="B176">
            <v>15.127870345536</v>
          </cell>
          <cell r="C176">
            <v>15.592245272968</v>
          </cell>
        </row>
        <row r="177">
          <cell r="B177">
            <v>15.161444242151999</v>
          </cell>
          <cell r="C177">
            <v>15.587630963904868</v>
          </cell>
        </row>
        <row r="178">
          <cell r="B178">
            <v>15.195018138767999</v>
          </cell>
          <cell r="C178">
            <v>15.583453415196246</v>
          </cell>
        </row>
        <row r="179">
          <cell r="B179">
            <v>15.228592035384001</v>
          </cell>
          <cell r="C179">
            <v>15.579699391679879</v>
          </cell>
        </row>
        <row r="180">
          <cell r="B180">
            <v>15.262165932</v>
          </cell>
          <cell r="C180">
            <v>15.576356187600002</v>
          </cell>
        </row>
        <row r="181">
          <cell r="B181">
            <v>15.295739828616</v>
          </cell>
          <cell r="C181">
            <v>15.573411600399091</v>
          </cell>
        </row>
        <row r="182">
          <cell r="B182">
            <v>15.329313725231998</v>
          </cell>
          <cell r="C182">
            <v>15.570853906051292</v>
          </cell>
        </row>
        <row r="183">
          <cell r="B183">
            <v>15.362887621848001</v>
          </cell>
          <cell r="C183">
            <v>15.568671835832738</v>
          </cell>
        </row>
        <row r="184">
          <cell r="B184">
            <v>15.396461518463999</v>
          </cell>
          <cell r="C184">
            <v>15.566854554432</v>
          </cell>
        </row>
        <row r="185">
          <cell r="B185">
            <v>15.430035415080003</v>
          </cell>
          <cell r="C185">
            <v>15.565391639311429</v>
          </cell>
        </row>
        <row r="186">
          <cell r="C186">
            <v>15.56427306123668</v>
          </cell>
        </row>
        <row r="187">
          <cell r="C187">
            <v>15.563489165898055</v>
          </cell>
        </row>
        <row r="188">
          <cell r="C188">
            <v>15.563030656552892</v>
          </cell>
        </row>
        <row r="189">
          <cell r="C189">
            <v>15.562888577623376</v>
          </cell>
        </row>
        <row r="190">
          <cell r="C190">
            <v>15.563054299189091</v>
          </cell>
        </row>
      </sheetData>
      <sheetData sheetId="7" refreshError="1">
        <row r="86">
          <cell r="B86">
            <v>12.852652706944001</v>
          </cell>
          <cell r="E86">
            <v>23.21093860954667</v>
          </cell>
        </row>
        <row r="87">
          <cell r="E87">
            <v>21.620483059931427</v>
          </cell>
        </row>
        <row r="88">
          <cell r="B88">
            <v>13.432628553792</v>
          </cell>
          <cell r="C88">
            <v>30.356448940096005</v>
          </cell>
          <cell r="D88">
            <v>12.662539907679999</v>
          </cell>
          <cell r="E88">
            <v>20.476373909839999</v>
          </cell>
        </row>
        <row r="89">
          <cell r="B89">
            <v>13.722616477216</v>
          </cell>
          <cell r="C89">
            <v>28.492134892919111</v>
          </cell>
          <cell r="D89">
            <v>13.052400004639999</v>
          </cell>
          <cell r="E89">
            <v>19.629829026097777</v>
          </cell>
        </row>
        <row r="90">
          <cell r="B90">
            <v>14.012604400640003</v>
          </cell>
          <cell r="C90">
            <v>27.029682447520003</v>
          </cell>
          <cell r="D90">
            <v>13.442260101600001</v>
          </cell>
          <cell r="E90">
            <v>18.991579128800002</v>
          </cell>
        </row>
        <row r="91">
          <cell r="B91">
            <v>14.302592324063999</v>
          </cell>
          <cell r="C91">
            <v>25.859492985231999</v>
          </cell>
          <cell r="D91">
            <v>13.83212019856</v>
          </cell>
          <cell r="E91">
            <v>18.50481649437091</v>
          </cell>
        </row>
        <row r="92">
          <cell r="B92">
            <v>14.592580247488002</v>
          </cell>
          <cell r="C92">
            <v>24.908500760277331</v>
          </cell>
          <cell r="D92">
            <v>14.22198029552</v>
          </cell>
          <cell r="E92">
            <v>18.131669307093336</v>
          </cell>
        </row>
        <row r="93">
          <cell r="B93">
            <v>14.882568170912002</v>
          </cell>
          <cell r="C93">
            <v>24.126121794809844</v>
          </cell>
          <cell r="D93">
            <v>14.611840392479998</v>
          </cell>
          <cell r="E93">
            <v>17.845918617624616</v>
          </cell>
        </row>
        <row r="94">
          <cell r="B94">
            <v>15.172556094336</v>
          </cell>
          <cell r="C94">
            <v>23.476224676082289</v>
          </cell>
          <cell r="D94">
            <v>15.001700489439999</v>
          </cell>
          <cell r="E94">
            <v>17.628836605005716</v>
          </cell>
        </row>
        <row r="95">
          <cell r="B95">
            <v>15.462544017760001</v>
          </cell>
          <cell r="C95">
            <v>22.932313034746663</v>
          </cell>
          <cell r="D95">
            <v>15.391560586400001</v>
          </cell>
          <cell r="E95">
            <v>17.466689533866667</v>
          </cell>
        </row>
        <row r="96">
          <cell r="B96">
            <v>15.752531941184001</v>
          </cell>
          <cell r="C96">
            <v>22.474514593791998</v>
          </cell>
          <cell r="D96">
            <v>15.78142068336</v>
          </cell>
          <cell r="E96">
            <v>17.349177102679999</v>
          </cell>
        </row>
        <row r="97">
          <cell r="B97">
            <v>16.042519864608</v>
          </cell>
          <cell r="C97">
            <v>22.087632906092239</v>
          </cell>
          <cell r="D97">
            <v>16.17128078032</v>
          </cell>
          <cell r="E97">
            <v>17.26842261027765</v>
          </cell>
        </row>
        <row r="98">
          <cell r="B98">
            <v>16.332507788032</v>
          </cell>
          <cell r="C98">
            <v>21.759848512771555</v>
          </cell>
          <cell r="D98">
            <v>16.561140877280003</v>
          </cell>
          <cell r="E98">
            <v>17.218299733528891</v>
          </cell>
        </row>
        <row r="99">
          <cell r="B99">
            <v>16.622495711456001</v>
          </cell>
          <cell r="C99">
            <v>21.481830262085893</v>
          </cell>
          <cell r="D99">
            <v>16.951000974239999</v>
          </cell>
          <cell r="E99">
            <v>17.193971901541055</v>
          </cell>
        </row>
        <row r="100">
          <cell r="B100">
            <v>13.808259691999998</v>
          </cell>
          <cell r="C100">
            <v>17.326186787199997</v>
          </cell>
          <cell r="D100">
            <v>17.340861071199999</v>
          </cell>
          <cell r="E100">
            <v>17.191569857600001</v>
          </cell>
        </row>
        <row r="101">
          <cell r="B101">
            <v>14.065171983679999</v>
          </cell>
          <cell r="C101">
            <v>17.164783408659048</v>
          </cell>
          <cell r="D101">
            <v>17.730721168159999</v>
          </cell>
          <cell r="E101">
            <v>17.207961346270476</v>
          </cell>
        </row>
        <row r="102">
          <cell r="B102">
            <v>14.322084275359998</v>
          </cell>
          <cell r="C102">
            <v>17.029730895970911</v>
          </cell>
          <cell r="D102">
            <v>18.120581265119998</v>
          </cell>
          <cell r="E102">
            <v>17.240583613105454</v>
          </cell>
        </row>
        <row r="103">
          <cell r="B103">
            <v>14.578996567039997</v>
          </cell>
          <cell r="C103">
            <v>16.917592179676522</v>
          </cell>
          <cell r="D103">
            <v>18.510441362080002</v>
          </cell>
          <cell r="E103">
            <v>17.287319600083478</v>
          </cell>
        </row>
        <row r="104">
          <cell r="B104">
            <v>14.83590885872</v>
          </cell>
          <cell r="C104">
            <v>16.825503035226664</v>
          </cell>
          <cell r="D104">
            <v>18.900301459039998</v>
          </cell>
          <cell r="E104">
            <v>17.346405092186668</v>
          </cell>
        </row>
        <row r="105">
          <cell r="B105">
            <v>15.092821150399999</v>
          </cell>
          <cell r="C105">
            <v>16.751057513999996</v>
          </cell>
          <cell r="D105">
            <v>19.290161556000001</v>
          </cell>
          <cell r="E105">
            <v>17.416358148800001</v>
          </cell>
        </row>
        <row r="106">
          <cell r="B106">
            <v>15.349733442079998</v>
          </cell>
          <cell r="C106">
            <v>16.692219813316918</v>
          </cell>
          <cell r="D106">
            <v>19.680021652960001</v>
          </cell>
          <cell r="E106">
            <v>17.495924820172306</v>
          </cell>
        </row>
        <row r="107">
          <cell r="B107">
            <v>15.606645733759999</v>
          </cell>
          <cell r="C107">
            <v>16.647255730894816</v>
          </cell>
          <cell r="D107">
            <v>20.069881749919997</v>
          </cell>
          <cell r="E107">
            <v>17.584036926885926</v>
          </cell>
        </row>
        <row r="108">
          <cell r="B108">
            <v>15.863558025439998</v>
          </cell>
          <cell r="C108">
            <v>16.614678807634284</v>
          </cell>
          <cell r="D108">
            <v>20.45974184688</v>
          </cell>
          <cell r="E108">
            <v>17.679778886582856</v>
          </cell>
        </row>
        <row r="109">
          <cell r="B109">
            <v>16.120470317119999</v>
          </cell>
          <cell r="C109">
            <v>16.59320761327724</v>
          </cell>
          <cell r="D109">
            <v>20.84960194384</v>
          </cell>
          <cell r="E109">
            <v>17.782361404126895</v>
          </cell>
        </row>
        <row r="110">
          <cell r="B110">
            <v>16.377382608799998</v>
          </cell>
          <cell r="C110">
            <v>16.581731574933332</v>
          </cell>
          <cell r="D110">
            <v>21.239462040799999</v>
          </cell>
          <cell r="E110">
            <v>17.891100423733334</v>
          </cell>
        </row>
        <row r="111">
          <cell r="B111">
            <v>16.634294900479997</v>
          </cell>
          <cell r="C111">
            <v>16.579283419439999</v>
          </cell>
        </row>
        <row r="112">
          <cell r="B112">
            <v>16.891207192159996</v>
          </cell>
          <cell r="C112">
            <v>16.585016782779999</v>
          </cell>
        </row>
        <row r="113">
          <cell r="B113">
            <v>17.148119483839999</v>
          </cell>
          <cell r="C113">
            <v>16.598187890513938</v>
          </cell>
        </row>
        <row r="114">
          <cell r="B114">
            <v>17.405031775519998</v>
          </cell>
          <cell r="C114">
            <v>16.618140471077645</v>
          </cell>
        </row>
        <row r="115">
          <cell r="B115">
            <v>17.661944067199997</v>
          </cell>
          <cell r="C115">
            <v>16.644293255371426</v>
          </cell>
        </row>
        <row r="116">
          <cell r="B116">
            <v>17.918856358879996</v>
          </cell>
          <cell r="C116">
            <v>16.676129559751107</v>
          </cell>
        </row>
        <row r="117">
          <cell r="B117">
            <v>18.175768650559998</v>
          </cell>
          <cell r="C117">
            <v>16.713188558263784</v>
          </cell>
        </row>
        <row r="118">
          <cell r="B118">
            <v>18.432680942239998</v>
          </cell>
          <cell r="C118">
            <v>16.75505793295158</v>
          </cell>
        </row>
        <row r="119">
          <cell r="B119">
            <v>18.689593233919997</v>
          </cell>
          <cell r="C119">
            <v>16.80136765487795</v>
          </cell>
        </row>
        <row r="120">
          <cell r="B120">
            <v>18.946505525599999</v>
          </cell>
          <cell r="C120">
            <v>16.851784697999996</v>
          </cell>
        </row>
        <row r="121">
          <cell r="B121">
            <v>19.203417817279998</v>
          </cell>
          <cell r="C121">
            <v>16.906008526620486</v>
          </cell>
        </row>
        <row r="122">
          <cell r="B122">
            <v>19.460330108960001</v>
          </cell>
          <cell r="C122">
            <v>16.963767227489523</v>
          </cell>
        </row>
        <row r="123">
          <cell r="B123">
            <v>19.71724240064</v>
          </cell>
          <cell r="C123">
            <v>17.024814181613024</v>
          </cell>
        </row>
        <row r="124">
          <cell r="B124">
            <v>19.974154692319999</v>
          </cell>
          <cell r="C124">
            <v>17.088925189905453</v>
          </cell>
        </row>
        <row r="125">
          <cell r="B125">
            <v>20.231066984000002</v>
          </cell>
          <cell r="C125">
            <v>17.155895982088886</v>
          </cell>
        </row>
        <row r="126">
          <cell r="B126">
            <v>20.487979275679994</v>
          </cell>
          <cell r="C126">
            <v>17.225540050518259</v>
          </cell>
        </row>
        <row r="127">
          <cell r="B127">
            <v>20.744891567359996</v>
          </cell>
          <cell r="C127">
            <v>17.297686760539573</v>
          </cell>
        </row>
        <row r="128">
          <cell r="B128">
            <v>21.001803859040002</v>
          </cell>
          <cell r="C128">
            <v>17.372179697053333</v>
          </cell>
        </row>
        <row r="129">
          <cell r="B129">
            <v>21.258716150719994</v>
          </cell>
          <cell r="C129">
            <v>17.448875213539587</v>
          </cell>
        </row>
        <row r="130">
          <cell r="B130">
            <v>21.515628442399997</v>
          </cell>
          <cell r="C130">
            <v>17.527641155199998</v>
          </cell>
        </row>
      </sheetData>
      <sheetData sheetId="8" refreshError="1">
        <row r="8">
          <cell r="A8">
            <v>5</v>
          </cell>
        </row>
        <row r="88">
          <cell r="B88">
            <v>13.432628553792</v>
          </cell>
          <cell r="C88">
            <v>30.356448940096005</v>
          </cell>
          <cell r="D88">
            <v>10.89150688704</v>
          </cell>
          <cell r="E88">
            <v>25.568168502719999</v>
          </cell>
        </row>
        <row r="89">
          <cell r="B89">
            <v>13.722616477216</v>
          </cell>
          <cell r="C89">
            <v>28.492134892919111</v>
          </cell>
          <cell r="D89">
            <v>11.135890293120001</v>
          </cell>
          <cell r="E89">
            <v>23.951005179093336</v>
          </cell>
        </row>
        <row r="90">
          <cell r="B90">
            <v>11.682603967871998</v>
          </cell>
          <cell r="C90">
            <v>25.950679633535998</v>
          </cell>
          <cell r="D90">
            <v>11.3802736992</v>
          </cell>
          <cell r="E90">
            <v>22.681712860799998</v>
          </cell>
        </row>
        <row r="91">
          <cell r="B91">
            <v>11.7660115675392</v>
          </cell>
          <cell r="C91">
            <v>24.657373100278686</v>
          </cell>
          <cell r="D91">
            <v>11.624657105279999</v>
          </cell>
          <cell r="E91">
            <v>21.665417637294542</v>
          </cell>
        </row>
        <row r="92">
          <cell r="B92">
            <v>11.849419167206399</v>
          </cell>
          <cell r="C92">
            <v>23.586568289203196</v>
          </cell>
          <cell r="D92">
            <v>11.869040511360001</v>
          </cell>
          <cell r="E92">
            <v>20.838870234879998</v>
          </cell>
        </row>
        <row r="93">
          <cell r="B93">
            <v>11.932826766873598</v>
          </cell>
          <cell r="C93">
            <v>22.686918649036798</v>
          </cell>
          <cell r="D93">
            <v>12.11342391744</v>
          </cell>
          <cell r="E93">
            <v>20.158282694843077</v>
          </cell>
        </row>
        <row r="94">
          <cell r="B94">
            <v>12.016234366540798</v>
          </cell>
          <cell r="C94">
            <v>21.921748071727542</v>
          </cell>
          <cell r="D94">
            <v>12.357807323519998</v>
          </cell>
          <cell r="E94">
            <v>19.592377903817145</v>
          </cell>
        </row>
        <row r="95">
          <cell r="B95">
            <v>12.099641966208001</v>
          </cell>
          <cell r="C95">
            <v>21.264160744703997</v>
          </cell>
          <cell r="D95">
            <v>12.6021907296</v>
          </cell>
          <cell r="E95">
            <v>19.118219312000001</v>
          </cell>
        </row>
        <row r="96">
          <cell r="B96">
            <v>12.183049565875198</v>
          </cell>
          <cell r="C96">
            <v>20.693984808537596</v>
          </cell>
          <cell r="D96">
            <v>12.846574135680001</v>
          </cell>
          <cell r="E96">
            <v>18.718604507039998</v>
          </cell>
        </row>
        <row r="97">
          <cell r="B97">
            <v>12.266457165542398</v>
          </cell>
          <cell r="C97">
            <v>20.195794723665319</v>
          </cell>
          <cell r="D97">
            <v>13.09095754176</v>
          </cell>
          <cell r="E97">
            <v>18.380378703021176</v>
          </cell>
        </row>
        <row r="98">
          <cell r="B98">
            <v>12.349864765209599</v>
          </cell>
          <cell r="C98">
            <v>19.757592848204794</v>
          </cell>
          <cell r="D98">
            <v>13.335340947839999</v>
          </cell>
          <cell r="E98">
            <v>18.093310399786667</v>
          </cell>
        </row>
        <row r="99">
          <cell r="B99">
            <v>12.433272364876798</v>
          </cell>
          <cell r="C99">
            <v>19.369907359617343</v>
          </cell>
          <cell r="D99">
            <v>13.57972435392</v>
          </cell>
          <cell r="E99">
            <v>17.849322097212632</v>
          </cell>
        </row>
        <row r="100">
          <cell r="B100">
            <v>12.516679964544</v>
          </cell>
          <cell r="C100">
            <v>19.025160799871998</v>
          </cell>
          <cell r="D100">
            <v>13.82410776</v>
          </cell>
          <cell r="E100">
            <v>17.641951795199997</v>
          </cell>
        </row>
        <row r="101">
          <cell r="B101">
            <v>12.600087564211199</v>
          </cell>
          <cell r="C101">
            <v>18.717219036277026</v>
          </cell>
          <cell r="D101">
            <v>14.068491166080001</v>
          </cell>
          <cell r="E101">
            <v>17.465968350811426</v>
          </cell>
        </row>
        <row r="102">
          <cell r="B102">
            <v>12.683495163878398</v>
          </cell>
          <cell r="C102">
            <v>18.441063232993745</v>
          </cell>
          <cell r="D102">
            <v>14.312874572159998</v>
          </cell>
          <cell r="E102">
            <v>17.317091738007267</v>
          </cell>
        </row>
        <row r="103">
          <cell r="B103">
            <v>12.766902763545598</v>
          </cell>
          <cell r="C103">
            <v>18.192547395198886</v>
          </cell>
          <cell r="D103">
            <v>14.557257978240001</v>
          </cell>
          <cell r="E103">
            <v>17.191786283102608</v>
          </cell>
        </row>
        <row r="104">
          <cell r="B104">
            <v>12.850310363212799</v>
          </cell>
          <cell r="C104">
            <v>17.968216527206398</v>
          </cell>
          <cell r="D104">
            <v>14.801641384319998</v>
          </cell>
          <cell r="E104">
            <v>17.087105591359997</v>
          </cell>
        </row>
        <row r="105">
          <cell r="B105">
            <v>12.933717962879998</v>
          </cell>
          <cell r="C105">
            <v>17.765168432639999</v>
          </cell>
          <cell r="D105">
            <v>15.046024790399999</v>
          </cell>
          <cell r="E105">
            <v>17.000574691200001</v>
          </cell>
        </row>
        <row r="106">
          <cell r="B106">
            <v>13.017125562547198</v>
          </cell>
          <cell r="C106">
            <v>17.580947406873598</v>
          </cell>
          <cell r="D106">
            <v>15.29040819648</v>
          </cell>
          <cell r="E106">
            <v>16.930099375901538</v>
          </cell>
        </row>
        <row r="107">
          <cell r="B107">
            <v>13.100533162214399</v>
          </cell>
          <cell r="C107">
            <v>17.413461553373864</v>
          </cell>
          <cell r="D107">
            <v>15.534791602559999</v>
          </cell>
          <cell r="E107">
            <v>16.873895691591109</v>
          </cell>
        </row>
        <row r="108">
          <cell r="B108">
            <v>13.183940761881599</v>
          </cell>
          <cell r="C108">
            <v>17.260917817969368</v>
          </cell>
          <cell r="D108">
            <v>15.779175008640001</v>
          </cell>
          <cell r="E108">
            <v>16.830434534948569</v>
          </cell>
        </row>
        <row r="109">
          <cell r="B109">
            <v>13.267348361548798</v>
          </cell>
          <cell r="C109">
            <v>17.121770464305431</v>
          </cell>
          <cell r="D109">
            <v>16.023558414720004</v>
          </cell>
          <cell r="E109">
            <v>16.798397713456549</v>
          </cell>
        </row>
        <row r="110">
          <cell r="B110">
            <v>13.350755961215999</v>
          </cell>
          <cell r="C110">
            <v>16.994679854207995</v>
          </cell>
          <cell r="D110">
            <v>16.267941820800001</v>
          </cell>
          <cell r="E110">
            <v>16.776642793600001</v>
          </cell>
        </row>
        <row r="111">
          <cell r="B111">
            <v>13.434163560883198</v>
          </cell>
          <cell r="C111">
            <v>16.878479206041597</v>
          </cell>
        </row>
        <row r="112">
          <cell r="B112">
            <v>13.5175711605504</v>
          </cell>
          <cell r="C112">
            <v>16.772147585875196</v>
          </cell>
        </row>
        <row r="113">
          <cell r="B113">
            <v>13.600978760217599</v>
          </cell>
          <cell r="C113">
            <v>16.674787809345162</v>
          </cell>
        </row>
        <row r="114">
          <cell r="B114">
            <v>13.684386359884797</v>
          </cell>
          <cell r="C114">
            <v>16.585608243189455</v>
          </cell>
        </row>
        <row r="115">
          <cell r="B115">
            <v>13.767793959551998</v>
          </cell>
          <cell r="C115">
            <v>16.503907726518854</v>
          </cell>
        </row>
        <row r="116">
          <cell r="B116">
            <v>13.8512015592192</v>
          </cell>
          <cell r="C116">
            <v>16.429063005209596</v>
          </cell>
        </row>
        <row r="117">
          <cell r="B117">
            <v>13.934609158886399</v>
          </cell>
          <cell r="C117">
            <v>16.360518203962116</v>
          </cell>
        </row>
        <row r="118">
          <cell r="B118">
            <v>14.0180167585536</v>
          </cell>
          <cell r="C118">
            <v>16.297775960666268</v>
          </cell>
        </row>
        <row r="119">
          <cell r="B119">
            <v>14.101424358220799</v>
          </cell>
          <cell r="C119">
            <v>16.240389924710396</v>
          </cell>
        </row>
        <row r="120">
          <cell r="B120">
            <v>16.122657369599999</v>
          </cell>
          <cell r="C120">
            <v>16.789206374399999</v>
          </cell>
        </row>
        <row r="121">
          <cell r="B121">
            <v>16.508979548159999</v>
          </cell>
          <cell r="C121">
            <v>16.777660327680003</v>
          </cell>
        </row>
        <row r="122">
          <cell r="B122">
            <v>16.89530172672</v>
          </cell>
          <cell r="C122">
            <v>16.775862239817144</v>
          </cell>
        </row>
        <row r="123">
          <cell r="B123">
            <v>17.281623905280004</v>
          </cell>
          <cell r="C123">
            <v>16.783132020658606</v>
          </cell>
        </row>
        <row r="124">
          <cell r="B124">
            <v>17.66794608384</v>
          </cell>
          <cell r="C124">
            <v>16.79885140642909</v>
          </cell>
        </row>
        <row r="125">
          <cell r="B125">
            <v>18.054268262400001</v>
          </cell>
          <cell r="C125">
            <v>16.822457090133334</v>
          </cell>
        </row>
        <row r="126">
          <cell r="B126">
            <v>18.440590440960001</v>
          </cell>
          <cell r="C126">
            <v>16.853434747993045</v>
          </cell>
        </row>
        <row r="127">
          <cell r="B127">
            <v>18.826912619520002</v>
          </cell>
          <cell r="C127">
            <v>16.89131382846638</v>
          </cell>
        </row>
        <row r="128">
          <cell r="B128">
            <v>19.213234798079998</v>
          </cell>
          <cell r="C128">
            <v>16.935662992639998</v>
          </cell>
        </row>
        <row r="129">
          <cell r="B129">
            <v>19.599556976639999</v>
          </cell>
          <cell r="C129">
            <v>16.986086112940406</v>
          </cell>
        </row>
        <row r="130">
          <cell r="B130">
            <v>19.985879155199999</v>
          </cell>
          <cell r="C130">
            <v>17.042218752</v>
          </cell>
        </row>
      </sheetData>
      <sheetData sheetId="9" refreshError="1">
        <row r="86">
          <cell r="B86">
            <v>14.2936554173952</v>
          </cell>
          <cell r="C86">
            <v>42.024148111897595</v>
          </cell>
          <cell r="D86">
            <v>12.098936467200001</v>
          </cell>
          <cell r="E86">
            <v>32.547108316799999</v>
          </cell>
        </row>
        <row r="87">
          <cell r="B87">
            <v>14.556302705894399</v>
          </cell>
          <cell r="C87">
            <v>38.081409676147196</v>
          </cell>
          <cell r="D87">
            <v>13.261619184000001</v>
          </cell>
          <cell r="E87">
            <v>29.708989675200002</v>
          </cell>
        </row>
        <row r="88">
          <cell r="B88">
            <v>14.818949994393602</v>
          </cell>
          <cell r="C88">
            <v>35.157186760396797</v>
          </cell>
          <cell r="D88">
            <v>14.424301900800003</v>
          </cell>
          <cell r="E88">
            <v>27.7257360336</v>
          </cell>
        </row>
        <row r="89">
          <cell r="B89">
            <v>15.081597282892799</v>
          </cell>
          <cell r="C89">
            <v>32.911974191313071</v>
          </cell>
          <cell r="D89">
            <v>15.586984617600002</v>
          </cell>
          <cell r="E89">
            <v>26.312392392</v>
          </cell>
        </row>
        <row r="90">
          <cell r="B90">
            <v>15.344244571392</v>
          </cell>
          <cell r="C90">
            <v>31.142068864896004</v>
          </cell>
          <cell r="D90">
            <v>16.749667334400002</v>
          </cell>
          <cell r="E90">
            <v>25.297985750399999</v>
          </cell>
        </row>
        <row r="91">
          <cell r="B91">
            <v>15.606891859891201</v>
          </cell>
          <cell r="C91">
            <v>29.717841533145599</v>
          </cell>
          <cell r="D91">
            <v>17.912350051200001</v>
          </cell>
          <cell r="E91">
            <v>24.573715108800002</v>
          </cell>
        </row>
        <row r="92">
          <cell r="B92">
            <v>15.869539148390402</v>
          </cell>
          <cell r="C92">
            <v>28.552872697395198</v>
          </cell>
          <cell r="D92">
            <v>19.075032767999996</v>
          </cell>
          <cell r="E92">
            <v>24.067046467200001</v>
          </cell>
        </row>
        <row r="93">
          <cell r="B93">
            <v>16.132186436889601</v>
          </cell>
          <cell r="C93">
            <v>27.587333473952491</v>
          </cell>
          <cell r="D93">
            <v>20.237715484800002</v>
          </cell>
          <cell r="E93">
            <v>23.727763979446156</v>
          </cell>
        </row>
        <row r="94">
          <cell r="B94">
            <v>16.3948337253888</v>
          </cell>
          <cell r="C94">
            <v>26.778488945894399</v>
          </cell>
          <cell r="D94">
            <v>21.400398201600002</v>
          </cell>
          <cell r="E94">
            <v>23.519999184</v>
          </cell>
        </row>
        <row r="95">
          <cell r="B95">
            <v>16.657481013888003</v>
          </cell>
          <cell r="C95">
            <v>26.095000174144001</v>
          </cell>
          <cell r="D95">
            <v>22.563080918400001</v>
          </cell>
          <cell r="E95">
            <v>23.417448542399999</v>
          </cell>
        </row>
        <row r="96">
          <cell r="B96">
            <v>16.920128302387202</v>
          </cell>
          <cell r="C96">
            <v>25.5133629543936</v>
          </cell>
          <cell r="D96">
            <v>23.7257636352</v>
          </cell>
          <cell r="E96">
            <v>23.400384400800004</v>
          </cell>
        </row>
        <row r="97">
          <cell r="B97">
            <v>17.182775590886401</v>
          </cell>
          <cell r="C97">
            <v>25.015603483349079</v>
          </cell>
          <cell r="D97">
            <v>24.888446351999999</v>
          </cell>
          <cell r="E97">
            <v>23.453720906258827</v>
          </cell>
        </row>
        <row r="98">
          <cell r="B98">
            <v>17.4454228793856</v>
          </cell>
          <cell r="C98">
            <v>24.587742136226137</v>
          </cell>
          <cell r="D98">
            <v>26.051129068800002</v>
          </cell>
          <cell r="E98">
            <v>23.565724617599997</v>
          </cell>
        </row>
        <row r="99">
          <cell r="B99">
            <v>17.708070167884802</v>
          </cell>
          <cell r="C99">
            <v>24.218742367142401</v>
          </cell>
        </row>
        <row r="100">
          <cell r="B100">
            <v>17.970717456384001</v>
          </cell>
          <cell r="C100">
            <v>23.899774939391996</v>
          </cell>
        </row>
        <row r="101">
          <cell r="B101">
            <v>18.233364744883197</v>
          </cell>
          <cell r="C101">
            <v>23.623692375641596</v>
          </cell>
        </row>
        <row r="102">
          <cell r="B102">
            <v>18.496012033382403</v>
          </cell>
          <cell r="C102">
            <v>23.384646739891199</v>
          </cell>
        </row>
        <row r="103">
          <cell r="B103">
            <v>18.758659321881602</v>
          </cell>
          <cell r="C103">
            <v>23.177807128488627</v>
          </cell>
        </row>
        <row r="104">
          <cell r="B104">
            <v>19.021306610380801</v>
          </cell>
          <cell r="C104">
            <v>22.999147788390403</v>
          </cell>
        </row>
        <row r="105">
          <cell r="B105">
            <v>19.28395389888</v>
          </cell>
          <cell r="C105">
            <v>22.845287087040003</v>
          </cell>
        </row>
        <row r="106">
          <cell r="B106">
            <v>19.546601187379203</v>
          </cell>
          <cell r="C106">
            <v>22.713363643043447</v>
          </cell>
        </row>
        <row r="107">
          <cell r="B107">
            <v>19.809248475878398</v>
          </cell>
          <cell r="C107">
            <v>22.600939983361425</v>
          </cell>
        </row>
        <row r="108">
          <cell r="B108">
            <v>20.071895764377601</v>
          </cell>
          <cell r="C108">
            <v>22.505926845388803</v>
          </cell>
        </row>
        <row r="109">
          <cell r="B109">
            <v>25.084671131520004</v>
          </cell>
          <cell r="C109">
            <v>22.085034379001375</v>
          </cell>
        </row>
        <row r="110">
          <cell r="B110">
            <v>26.338579238400005</v>
          </cell>
          <cell r="C110">
            <v>22.2059207392</v>
          </cell>
        </row>
        <row r="111">
          <cell r="B111">
            <v>27.592487345280002</v>
          </cell>
          <cell r="C111">
            <v>22.359456627994838</v>
          </cell>
        </row>
        <row r="112">
          <cell r="B112">
            <v>28.846395452160003</v>
          </cell>
          <cell r="C112">
            <v>22.54258115208</v>
          </cell>
        </row>
      </sheetData>
      <sheetData sheetId="10" refreshError="1">
        <row r="86">
          <cell r="B86">
            <v>12.852652706944001</v>
          </cell>
          <cell r="C86">
            <v>36.094385043338669</v>
          </cell>
          <cell r="D86">
            <v>15.06698241248</v>
          </cell>
          <cell r="E86">
            <v>28.788060382506668</v>
          </cell>
        </row>
        <row r="87">
          <cell r="B87">
            <v>13.142640630368001</v>
          </cell>
          <cell r="C87">
            <v>32.794850989812566</v>
          </cell>
          <cell r="D87">
            <v>15.35972715136</v>
          </cell>
          <cell r="E87">
            <v>26.848816725279999</v>
          </cell>
        </row>
        <row r="88">
          <cell r="B88">
            <v>13.432628553792</v>
          </cell>
          <cell r="C88">
            <v>30.356448940096005</v>
          </cell>
          <cell r="D88">
            <v>15.652471890240001</v>
          </cell>
          <cell r="E88">
            <v>25.430977074719998</v>
          </cell>
        </row>
        <row r="89">
          <cell r="B89">
            <v>13.722616477216</v>
          </cell>
          <cell r="C89">
            <v>28.492134892919111</v>
          </cell>
          <cell r="D89">
            <v>15.945216629119999</v>
          </cell>
          <cell r="E89">
            <v>24.360740095271108</v>
          </cell>
        </row>
        <row r="90">
          <cell r="B90">
            <v>14.012604400640003</v>
          </cell>
          <cell r="C90">
            <v>27.029682447520003</v>
          </cell>
          <cell r="D90">
            <v>16.237961368000001</v>
          </cell>
          <cell r="E90">
            <v>23.533824985599999</v>
          </cell>
        </row>
        <row r="91">
          <cell r="B91">
            <v>14.302592324063999</v>
          </cell>
          <cell r="C91">
            <v>25.859492985231999</v>
          </cell>
          <cell r="D91">
            <v>16.53070610688</v>
          </cell>
          <cell r="E91">
            <v>22.883871235767273</v>
          </cell>
        </row>
        <row r="92">
          <cell r="B92">
            <v>14.592580247488002</v>
          </cell>
          <cell r="C92">
            <v>24.908500760277331</v>
          </cell>
          <cell r="D92">
            <v>16.82345084576</v>
          </cell>
          <cell r="E92">
            <v>22.366638505813331</v>
          </cell>
        </row>
        <row r="93">
          <cell r="B93">
            <v>14.882568170912002</v>
          </cell>
          <cell r="C93">
            <v>24.126121794809844</v>
          </cell>
          <cell r="D93">
            <v>17.116195584639996</v>
          </cell>
          <cell r="E93">
            <v>21.951498868073845</v>
          </cell>
        </row>
        <row r="94">
          <cell r="B94">
            <v>15.172556094336</v>
          </cell>
          <cell r="C94">
            <v>23.476224676082289</v>
          </cell>
          <cell r="D94">
            <v>17.40894032352</v>
          </cell>
          <cell r="E94">
            <v>21.616575231359999</v>
          </cell>
        </row>
        <row r="95">
          <cell r="B95">
            <v>15.462544017760001</v>
          </cell>
          <cell r="C95">
            <v>22.932313034746663</v>
          </cell>
          <cell r="D95">
            <v>17.701685062399999</v>
          </cell>
          <cell r="E95">
            <v>21.345824395466664</v>
          </cell>
        </row>
        <row r="96">
          <cell r="B96">
            <v>15.752531941184001</v>
          </cell>
          <cell r="C96">
            <v>22.474514593791998</v>
          </cell>
          <cell r="D96">
            <v>17.994429801279999</v>
          </cell>
          <cell r="E96">
            <v>21.127213960240002</v>
          </cell>
        </row>
        <row r="97">
          <cell r="B97">
            <v>16.042519864608</v>
          </cell>
          <cell r="C97">
            <v>22.087632906092239</v>
          </cell>
          <cell r="D97">
            <v>18.287174540160002</v>
          </cell>
          <cell r="E97">
            <v>20.951542678503529</v>
          </cell>
        </row>
        <row r="98">
          <cell r="B98">
            <v>16.332507788032</v>
          </cell>
          <cell r="C98">
            <v>21.759848512771555</v>
          </cell>
          <cell r="D98">
            <v>18.579919279040002</v>
          </cell>
          <cell r="E98">
            <v>20.811654024675555</v>
          </cell>
        </row>
        <row r="99">
          <cell r="B99">
            <v>16.622495711456001</v>
          </cell>
          <cell r="C99">
            <v>21.481830262085893</v>
          </cell>
        </row>
        <row r="100">
          <cell r="B100">
            <v>16.912483634880001</v>
          </cell>
          <cell r="C100">
            <v>21.246113232640003</v>
          </cell>
        </row>
        <row r="101">
          <cell r="B101">
            <v>17.202471558304001</v>
          </cell>
          <cell r="C101">
            <v>21.046654392828188</v>
          </cell>
        </row>
        <row r="102">
          <cell r="B102">
            <v>17.492459481728002</v>
          </cell>
          <cell r="C102">
            <v>20.878509444064004</v>
          </cell>
        </row>
        <row r="103">
          <cell r="B103">
            <v>17.782447405151999</v>
          </cell>
          <cell r="C103">
            <v>20.737593965776</v>
          </cell>
        </row>
        <row r="104">
          <cell r="B104">
            <v>18.072435328576002</v>
          </cell>
          <cell r="C104">
            <v>20.620504274154666</v>
          </cell>
        </row>
        <row r="105">
          <cell r="B105">
            <v>18.362423252000003</v>
          </cell>
          <cell r="C105">
            <v>20.5243812748</v>
          </cell>
        </row>
        <row r="106">
          <cell r="B106">
            <v>18.652411175424</v>
          </cell>
          <cell r="C106">
            <v>20.446805733988921</v>
          </cell>
        </row>
        <row r="107">
          <cell r="B107">
            <v>18.942399098848</v>
          </cell>
          <cell r="C107">
            <v>20.385716822994372</v>
          </cell>
        </row>
        <row r="108">
          <cell r="B108">
            <v>19.232387022272</v>
          </cell>
          <cell r="C108">
            <v>20.33934811719314</v>
          </cell>
        </row>
        <row r="109">
          <cell r="B109">
            <v>19.522374945696001</v>
          </cell>
          <cell r="C109">
            <v>20.306176836737652</v>
          </cell>
        </row>
        <row r="110">
          <cell r="B110">
            <v>19.812362869120001</v>
          </cell>
          <cell r="C110">
            <v>20.284883239093332</v>
          </cell>
        </row>
        <row r="111">
          <cell r="B111">
            <v>20.102350792544001</v>
          </cell>
          <cell r="C111">
            <v>20.274317871084904</v>
          </cell>
        </row>
        <row r="112">
          <cell r="B112">
            <v>20.392338715967998</v>
          </cell>
          <cell r="C112">
            <v>20.273474961184</v>
          </cell>
        </row>
        <row r="113">
          <cell r="B113">
            <v>28.368055485120003</v>
          </cell>
          <cell r="C113">
            <v>20.994096297953941</v>
          </cell>
        </row>
        <row r="114">
          <cell r="B114">
            <v>30.039614709760002</v>
          </cell>
          <cell r="C114">
            <v>21.235559203821179</v>
          </cell>
        </row>
        <row r="115">
          <cell r="B115">
            <v>31.711173934400005</v>
          </cell>
          <cell r="C115">
            <v>21.510983064342863</v>
          </cell>
        </row>
        <row r="116">
          <cell r="B116">
            <v>33.382733159040001</v>
          </cell>
          <cell r="C116">
            <v>21.817537799964448</v>
          </cell>
        </row>
      </sheetData>
      <sheetData sheetId="11" refreshError="1">
        <row r="8">
          <cell r="A8">
            <v>5</v>
          </cell>
        </row>
        <row r="230">
          <cell r="B230">
            <v>10.504353343619998</v>
          </cell>
          <cell r="C230">
            <v>16.229724111709995</v>
          </cell>
        </row>
        <row r="231">
          <cell r="B231">
            <v>10.508964495298798</v>
          </cell>
          <cell r="C231">
            <v>16.191823017721585</v>
          </cell>
        </row>
        <row r="232">
          <cell r="B232">
            <v>10.513575646977598</v>
          </cell>
          <cell r="C232">
            <v>16.15445095886248</v>
          </cell>
        </row>
        <row r="233">
          <cell r="B233">
            <v>10.518186798656398</v>
          </cell>
          <cell r="C233">
            <v>16.117597561894865</v>
          </cell>
        </row>
        <row r="234">
          <cell r="B234">
            <v>10.522797950335198</v>
          </cell>
          <cell r="C234">
            <v>16.081252723015648</v>
          </cell>
        </row>
        <row r="235">
          <cell r="B235">
            <v>10.527409102013998</v>
          </cell>
          <cell r="C235">
            <v>16.045406599165062</v>
          </cell>
        </row>
        <row r="236">
          <cell r="B236">
            <v>10.532020253692798</v>
          </cell>
          <cell r="C236">
            <v>16.010049599669475</v>
          </cell>
        </row>
        <row r="237">
          <cell r="B237">
            <v>10.536631405371597</v>
          </cell>
          <cell r="C237">
            <v>15.975172378203631</v>
          </cell>
        </row>
        <row r="238">
          <cell r="B238">
            <v>10.541242557050397</v>
          </cell>
          <cell r="C238">
            <v>15.940765825058106</v>
          </cell>
        </row>
        <row r="239">
          <cell r="B239">
            <v>10.545853708729197</v>
          </cell>
          <cell r="C239">
            <v>15.90682105969856</v>
          </cell>
        </row>
        <row r="240">
          <cell r="B240">
            <v>10.550464860407997</v>
          </cell>
          <cell r="C240">
            <v>15.873329423603996</v>
          </cell>
        </row>
        <row r="241">
          <cell r="B241">
            <v>10.555076012086797</v>
          </cell>
          <cell r="C241">
            <v>15.840282473371966</v>
          </cell>
        </row>
        <row r="242">
          <cell r="B242">
            <v>10.559687163765597</v>
          </cell>
          <cell r="C242">
            <v>15.807671974079094</v>
          </cell>
        </row>
        <row r="243">
          <cell r="B243">
            <v>10.564298315444397</v>
          </cell>
          <cell r="C243">
            <v>15.775489892885998</v>
          </cell>
        </row>
        <row r="244">
          <cell r="B244">
            <v>10.568909467123197</v>
          </cell>
          <cell r="C244">
            <v>15.74372839287623</v>
          </cell>
        </row>
        <row r="245">
          <cell r="B245">
            <v>10.573520618801997</v>
          </cell>
          <cell r="C245">
            <v>15.712379827119179</v>
          </cell>
        </row>
        <row r="246">
          <cell r="B246">
            <v>10.578131770480798</v>
          </cell>
          <cell r="C246">
            <v>15.681436732947624</v>
          </cell>
        </row>
        <row r="247">
          <cell r="B247">
            <v>10.582742922159596</v>
          </cell>
          <cell r="C247">
            <v>15.650891826440876</v>
          </cell>
        </row>
        <row r="248">
          <cell r="B248">
            <v>10.587354073838396</v>
          </cell>
          <cell r="C248">
            <v>15.620737997104911</v>
          </cell>
        </row>
        <row r="249">
          <cell r="B249">
            <v>10.5919652255172</v>
          </cell>
          <cell r="C249">
            <v>15.590968302741434</v>
          </cell>
        </row>
        <row r="250">
          <cell r="B250">
            <v>10.596576377195998</v>
          </cell>
          <cell r="C250">
            <v>15.561575964497997</v>
          </cell>
        </row>
        <row r="251">
          <cell r="B251">
            <v>10.601187528874798</v>
          </cell>
          <cell r="C251">
            <v>15.532554362091783</v>
          </cell>
        </row>
        <row r="252">
          <cell r="B252">
            <v>10.605798680553599</v>
          </cell>
          <cell r="C252">
            <v>15.503897029200054</v>
          </cell>
        </row>
        <row r="253">
          <cell r="B253">
            <v>10.610409832232397</v>
          </cell>
          <cell r="C253">
            <v>15.475597649010416</v>
          </cell>
        </row>
        <row r="254">
          <cell r="B254">
            <v>10.615020983911199</v>
          </cell>
          <cell r="C254">
            <v>15.447650049924562</v>
          </cell>
        </row>
        <row r="255">
          <cell r="B255">
            <v>10.619632135589997</v>
          </cell>
          <cell r="C255">
            <v>15.420048201409283</v>
          </cell>
        </row>
        <row r="256">
          <cell r="B256">
            <v>10.624243287268797</v>
          </cell>
          <cell r="C256">
            <v>15.392786209988941</v>
          </cell>
        </row>
        <row r="257">
          <cell r="B257">
            <v>10.628854438947599</v>
          </cell>
          <cell r="C257">
            <v>15.365858315373796</v>
          </cell>
        </row>
        <row r="258">
          <cell r="B258">
            <v>10.633465590626399</v>
          </cell>
          <cell r="C258">
            <v>15.339258886718817</v>
          </cell>
        </row>
        <row r="259">
          <cell r="B259">
            <v>10.638076742305197</v>
          </cell>
          <cell r="C259">
            <v>15.312982419007904</v>
          </cell>
        </row>
        <row r="260">
          <cell r="B260">
            <v>10.642687893983998</v>
          </cell>
          <cell r="C260">
            <v>15.287023529558663</v>
          </cell>
        </row>
        <row r="261">
          <cell r="B261">
            <v>10.647299045662797</v>
          </cell>
          <cell r="C261">
            <v>15.261376954643</v>
          </cell>
        </row>
        <row r="262">
          <cell r="B262">
            <v>10.651910197341598</v>
          </cell>
          <cell r="C262">
            <v>15.236037546219148</v>
          </cell>
        </row>
        <row r="263">
          <cell r="B263">
            <v>10.656521349020398</v>
          </cell>
          <cell r="C263">
            <v>15.211000268770851</v>
          </cell>
        </row>
        <row r="264">
          <cell r="B264">
            <v>10.661132500699196</v>
          </cell>
          <cell r="C264">
            <v>15.186260196249597</v>
          </cell>
        </row>
        <row r="265">
          <cell r="B265">
            <v>10.665743652377998</v>
          </cell>
          <cell r="C265">
            <v>15.161812509116023</v>
          </cell>
        </row>
        <row r="266">
          <cell r="B266">
            <v>10.670354804056798</v>
          </cell>
          <cell r="C266">
            <v>15.137652491476786</v>
          </cell>
        </row>
        <row r="267">
          <cell r="B267">
            <v>10.674965955735596</v>
          </cell>
          <cell r="C267">
            <v>15.113775528313251</v>
          </cell>
        </row>
        <row r="268">
          <cell r="B268">
            <v>10.679577107414397</v>
          </cell>
          <cell r="C268">
            <v>15.090177102798686</v>
          </cell>
        </row>
        <row r="269">
          <cell r="B269">
            <v>10.684188259093197</v>
          </cell>
          <cell r="C269">
            <v>15.066852793700566</v>
          </cell>
        </row>
        <row r="270">
          <cell r="B270">
            <v>10.688799410771997</v>
          </cell>
          <cell r="C270">
            <v>15.043798272864946</v>
          </cell>
        </row>
        <row r="271">
          <cell r="B271">
            <v>10.693410562450797</v>
          </cell>
          <cell r="C271">
            <v>15.021009302779849</v>
          </cell>
        </row>
        <row r="272">
          <cell r="B272">
            <v>10.698021714129599</v>
          </cell>
          <cell r="C272">
            <v>14.998481734214799</v>
          </cell>
        </row>
        <row r="273">
          <cell r="B273">
            <v>10.702632865808399</v>
          </cell>
          <cell r="C273">
            <v>14.97621150393373</v>
          </cell>
        </row>
        <row r="274">
          <cell r="B274">
            <v>10.707244017487199</v>
          </cell>
          <cell r="C274">
            <v>14.954194632478648</v>
          </cell>
        </row>
        <row r="275">
          <cell r="B275">
            <v>10.711855169165998</v>
          </cell>
          <cell r="C275">
            <v>14.932427222021458</v>
          </cell>
        </row>
        <row r="276">
          <cell r="B276">
            <v>10.716466320844798</v>
          </cell>
          <cell r="C276">
            <v>14.910905454281577</v>
          </cell>
        </row>
        <row r="277">
          <cell r="B277">
            <v>10.721077472523598</v>
          </cell>
          <cell r="C277">
            <v>14.889625588506977</v>
          </cell>
        </row>
        <row r="278">
          <cell r="B278">
            <v>10.725688624202398</v>
          </cell>
          <cell r="C278">
            <v>14.868583959516346</v>
          </cell>
        </row>
        <row r="279">
          <cell r="B279">
            <v>10.730299775881198</v>
          </cell>
          <cell r="C279">
            <v>14.847776975800395</v>
          </cell>
        </row>
        <row r="280">
          <cell r="B280">
            <v>10.734910927559998</v>
          </cell>
          <cell r="C280">
            <v>14.827201117679998</v>
          </cell>
        </row>
        <row r="281">
          <cell r="B281">
            <v>10.739522079238798</v>
          </cell>
          <cell r="C281">
            <v>14.806852935519396</v>
          </cell>
        </row>
        <row r="282">
          <cell r="B282">
            <v>10.744133230917598</v>
          </cell>
          <cell r="C282">
            <v>14.786729047992459</v>
          </cell>
        </row>
        <row r="283">
          <cell r="B283">
            <v>10.748744382596398</v>
          </cell>
          <cell r="C283">
            <v>14.766826140400168</v>
          </cell>
        </row>
        <row r="284">
          <cell r="B284">
            <v>10.753355534275197</v>
          </cell>
          <cell r="C284">
            <v>14.747140963037598</v>
          </cell>
        </row>
        <row r="285">
          <cell r="B285">
            <v>10.757966685953997</v>
          </cell>
          <cell r="C285">
            <v>14.727670329608705</v>
          </cell>
        </row>
        <row r="286">
          <cell r="B286">
            <v>10.762577837632797</v>
          </cell>
          <cell r="C286">
            <v>14.708411115687271</v>
          </cell>
        </row>
        <row r="287">
          <cell r="B287">
            <v>10.767188989311599</v>
          </cell>
          <cell r="C287">
            <v>14.689360257222464</v>
          </cell>
        </row>
        <row r="288">
          <cell r="B288">
            <v>10.771800140990397</v>
          </cell>
          <cell r="C288">
            <v>14.670514749087506</v>
          </cell>
        </row>
        <row r="289">
          <cell r="B289">
            <v>10.776411292669197</v>
          </cell>
          <cell r="C289">
            <v>14.651871643670006</v>
          </cell>
        </row>
        <row r="290">
          <cell r="B290">
            <v>10.781022444347997</v>
          </cell>
          <cell r="C290">
            <v>14.633428049502569</v>
          </cell>
        </row>
        <row r="291">
          <cell r="B291">
            <v>10.785633596026797</v>
          </cell>
          <cell r="C291">
            <v>14.615181129932354</v>
          </cell>
        </row>
        <row r="292">
          <cell r="B292">
            <v>10.790244747705596</v>
          </cell>
          <cell r="C292">
            <v>14.597128101828268</v>
          </cell>
        </row>
        <row r="293">
          <cell r="B293">
            <v>10.794855899384396</v>
          </cell>
          <cell r="C293">
            <v>14.579266234324592</v>
          </cell>
        </row>
        <row r="294">
          <cell r="B294">
            <v>10.799467051063196</v>
          </cell>
          <cell r="C294">
            <v>14.561592847599821</v>
          </cell>
        </row>
        <row r="295">
          <cell r="B295">
            <v>10.804078202741998</v>
          </cell>
          <cell r="C295">
            <v>14.544105311689602</v>
          </cell>
        </row>
        <row r="296">
          <cell r="B296">
            <v>10.808689354420798</v>
          </cell>
          <cell r="C296">
            <v>14.526801045332618</v>
          </cell>
        </row>
        <row r="297">
          <cell r="B297">
            <v>10.813300506099598</v>
          </cell>
          <cell r="C297">
            <v>14.509677514848415</v>
          </cell>
        </row>
        <row r="298">
          <cell r="B298">
            <v>10.817911657778399</v>
          </cell>
          <cell r="C298">
            <v>14.492732233046077</v>
          </cell>
        </row>
        <row r="299">
          <cell r="B299">
            <v>10.822522809457197</v>
          </cell>
          <cell r="C299">
            <v>14.475962758162842</v>
          </cell>
        </row>
        <row r="300">
          <cell r="B300">
            <v>10.827133961135997</v>
          </cell>
          <cell r="C300">
            <v>14.459366692831633</v>
          </cell>
        </row>
        <row r="301">
          <cell r="B301">
            <v>10.831745112814799</v>
          </cell>
          <cell r="C301">
            <v>14.442941683076628</v>
          </cell>
        </row>
        <row r="302">
          <cell r="B302">
            <v>10.836356264493597</v>
          </cell>
          <cell r="C302">
            <v>14.426685417335984</v>
          </cell>
        </row>
        <row r="303">
          <cell r="B303">
            <v>10.840967416172399</v>
          </cell>
          <cell r="C303">
            <v>14.41059562551086</v>
          </cell>
        </row>
        <row r="304">
          <cell r="B304">
            <v>10.845578567851199</v>
          </cell>
          <cell r="C304">
            <v>14.39467007803988</v>
          </cell>
        </row>
        <row r="305">
          <cell r="B305">
            <v>10.850189719529997</v>
          </cell>
          <cell r="C305">
            <v>14.378906584998331</v>
          </cell>
        </row>
        <row r="306">
          <cell r="B306">
            <v>10.854800871208798</v>
          </cell>
          <cell r="C306">
            <v>14.363302995221211</v>
          </cell>
        </row>
        <row r="307">
          <cell r="B307">
            <v>10.859412022887597</v>
          </cell>
          <cell r="C307">
            <v>14.347857195449523</v>
          </cell>
        </row>
        <row r="308">
          <cell r="B308">
            <v>10.864023174566396</v>
          </cell>
          <cell r="C308">
            <v>14.332567109498989</v>
          </cell>
        </row>
        <row r="309">
          <cell r="B309">
            <v>10.868634326245198</v>
          </cell>
          <cell r="C309">
            <v>14.317430697450545</v>
          </cell>
        </row>
        <row r="310">
          <cell r="B310">
            <v>10.873245477923998</v>
          </cell>
          <cell r="C310">
            <v>14.302445954861996</v>
          </cell>
        </row>
        <row r="311">
          <cell r="B311">
            <v>10.877856629602798</v>
          </cell>
          <cell r="C311">
            <v>14.287610912000098</v>
          </cell>
        </row>
        <row r="312">
          <cell r="B312">
            <v>10.882467781281598</v>
          </cell>
          <cell r="C312">
            <v>14.272923633092521</v>
          </cell>
        </row>
        <row r="313">
          <cell r="B313">
            <v>10.887078932960396</v>
          </cell>
          <cell r="C313">
            <v>14.258382215599083</v>
          </cell>
        </row>
        <row r="314">
          <cell r="B314">
            <v>10.891690084639198</v>
          </cell>
          <cell r="C314">
            <v>14.243984789501649</v>
          </cell>
        </row>
        <row r="315">
          <cell r="B315">
            <v>10.896301236317997</v>
          </cell>
          <cell r="C315">
            <v>14.229729516612187</v>
          </cell>
        </row>
        <row r="316">
          <cell r="B316">
            <v>10.900912387996796</v>
          </cell>
          <cell r="C316">
            <v>14.215614589898399</v>
          </cell>
        </row>
        <row r="317">
          <cell r="B317">
            <v>10.905523539675597</v>
          </cell>
          <cell r="C317">
            <v>14.201638232826406</v>
          </cell>
        </row>
        <row r="318">
          <cell r="B318">
            <v>10.910134691354397</v>
          </cell>
          <cell r="C318">
            <v>14.187798698720053</v>
          </cell>
        </row>
        <row r="319">
          <cell r="B319">
            <v>10.914745843033199</v>
          </cell>
          <cell r="C319">
            <v>14.174094270136262</v>
          </cell>
        </row>
        <row r="320">
          <cell r="B320">
            <v>10.919356994711999</v>
          </cell>
          <cell r="C320">
            <v>14.160523258255996</v>
          </cell>
        </row>
        <row r="321">
          <cell r="B321">
            <v>10.923968146390798</v>
          </cell>
          <cell r="C321">
            <v>14.147084002290416</v>
          </cell>
        </row>
        <row r="322">
          <cell r="B322">
            <v>10.928579298069598</v>
          </cell>
          <cell r="C322">
            <v>14.133774868901741</v>
          </cell>
        </row>
        <row r="323">
          <cell r="B323">
            <v>10.933190449748398</v>
          </cell>
          <cell r="C323">
            <v>14.120594251638394</v>
          </cell>
        </row>
        <row r="324">
          <cell r="B324">
            <v>10.937801601427198</v>
          </cell>
          <cell r="C324">
            <v>14.107540570384089</v>
          </cell>
        </row>
        <row r="325">
          <cell r="B325">
            <v>10.942412753105998</v>
          </cell>
          <cell r="C325">
            <v>14.094612270820344</v>
          </cell>
        </row>
        <row r="326">
          <cell r="B326">
            <v>10.947023904784798</v>
          </cell>
          <cell r="C326">
            <v>14.08180782390215</v>
          </cell>
        </row>
        <row r="327">
          <cell r="B327">
            <v>10.951635056463598</v>
          </cell>
          <cell r="C327">
            <v>14.069125725346373</v>
          </cell>
        </row>
        <row r="328">
          <cell r="B328">
            <v>10.956246208142398</v>
          </cell>
          <cell r="C328">
            <v>14.056564495132488</v>
          </cell>
        </row>
        <row r="329">
          <cell r="B329">
            <v>10.960857359821198</v>
          </cell>
          <cell r="C329">
            <v>14.044122677015416</v>
          </cell>
        </row>
        <row r="330">
          <cell r="B330">
            <v>10.965468511499997</v>
          </cell>
          <cell r="C330">
            <v>14.031798838049996</v>
          </cell>
        </row>
        <row r="331">
          <cell r="B331">
            <v>10.970079663178797</v>
          </cell>
          <cell r="C331">
            <v>14.019591568126847</v>
          </cell>
        </row>
        <row r="332">
          <cell r="B332">
            <v>10.974690814857597</v>
          </cell>
          <cell r="C332">
            <v>14.007499479519275</v>
          </cell>
        </row>
        <row r="333">
          <cell r="B333">
            <v>10.979301966536397</v>
          </cell>
          <cell r="C333">
            <v>13.995521206440923</v>
          </cell>
        </row>
        <row r="334">
          <cell r="B334">
            <v>10.983913118215197</v>
          </cell>
          <cell r="C334">
            <v>13.983655404613895</v>
          </cell>
        </row>
        <row r="335">
          <cell r="B335">
            <v>10.988524269893997</v>
          </cell>
          <cell r="C335">
            <v>13.971900750846997</v>
          </cell>
        </row>
        <row r="336">
          <cell r="B336">
            <v>10.993135421572797</v>
          </cell>
          <cell r="C336">
            <v>13.960255942623899</v>
          </cell>
        </row>
        <row r="337">
          <cell r="B337">
            <v>10.997746573251597</v>
          </cell>
          <cell r="C337">
            <v>13.948719697700893</v>
          </cell>
        </row>
        <row r="338">
          <cell r="B338">
            <v>11.002357724930397</v>
          </cell>
          <cell r="C338">
            <v>13.937290753714032</v>
          </cell>
        </row>
        <row r="339">
          <cell r="B339">
            <v>11.006968876609198</v>
          </cell>
          <cell r="C339">
            <v>13.925967867795331</v>
          </cell>
        </row>
        <row r="340">
          <cell r="B340">
            <v>11.011580028287996</v>
          </cell>
          <cell r="C340">
            <v>13.914749816197844</v>
          </cell>
        </row>
        <row r="341">
          <cell r="B341">
            <v>11.016191179966796</v>
          </cell>
          <cell r="C341">
            <v>13.903635393929374</v>
          </cell>
        </row>
        <row r="342">
          <cell r="B342">
            <v>11.020802331645596</v>
          </cell>
          <cell r="C342">
            <v>13.892623414394551</v>
          </cell>
        </row>
        <row r="343">
          <cell r="B343">
            <v>11.025413483324398</v>
          </cell>
          <cell r="C343">
            <v>13.88171270904509</v>
          </cell>
        </row>
        <row r="344">
          <cell r="B344">
            <v>11.030024635003199</v>
          </cell>
          <cell r="C344">
            <v>13.870902127037962</v>
          </cell>
        </row>
        <row r="345">
          <cell r="B345">
            <v>11.034635786681998</v>
          </cell>
          <cell r="C345">
            <v>13.860190534901372</v>
          </cell>
        </row>
        <row r="346">
          <cell r="B346">
            <v>11.039246938360797</v>
          </cell>
          <cell r="C346">
            <v>13.849576816208216</v>
          </cell>
        </row>
        <row r="347">
          <cell r="B347">
            <v>11.043858090039599</v>
          </cell>
          <cell r="C347">
            <v>13.839059871256875</v>
          </cell>
        </row>
        <row r="348">
          <cell r="B348">
            <v>11.048469241718397</v>
          </cell>
          <cell r="C348">
            <v>13.828638616759196</v>
          </cell>
        </row>
        <row r="349">
          <cell r="B349">
            <v>11.053080393397197</v>
          </cell>
          <cell r="C349">
            <v>13.818311985535399</v>
          </cell>
        </row>
        <row r="350">
          <cell r="B350">
            <v>11.057691545075999</v>
          </cell>
          <cell r="C350">
            <v>13.808078926215774</v>
          </cell>
        </row>
        <row r="351">
          <cell r="B351">
            <v>11.062302696754797</v>
          </cell>
          <cell r="C351">
            <v>13.797938402948983</v>
          </cell>
        </row>
        <row r="352">
          <cell r="B352">
            <v>11.066913848433598</v>
          </cell>
          <cell r="C352">
            <v>13.787889395116798</v>
          </cell>
        </row>
        <row r="353">
          <cell r="B353">
            <v>11.071525000112398</v>
          </cell>
          <cell r="C353">
            <v>13.777930897055098</v>
          </cell>
        </row>
        <row r="354">
          <cell r="B354">
            <v>11.076136151791196</v>
          </cell>
          <cell r="C354">
            <v>13.768061917781001</v>
          </cell>
        </row>
        <row r="355">
          <cell r="B355">
            <v>11.080747303469998</v>
          </cell>
          <cell r="C355">
            <v>13.758281480725906</v>
          </cell>
        </row>
        <row r="356">
          <cell r="B356">
            <v>11.085358455148798</v>
          </cell>
          <cell r="C356">
            <v>13.748588623474397</v>
          </cell>
        </row>
        <row r="357">
          <cell r="B357">
            <v>11.089969606827598</v>
          </cell>
          <cell r="C357">
            <v>13.738982397508744</v>
          </cell>
        </row>
        <row r="358">
          <cell r="B358">
            <v>11.094580758506396</v>
          </cell>
          <cell r="C358">
            <v>13.729461867958952</v>
          </cell>
        </row>
        <row r="359">
          <cell r="B359">
            <v>11.099191910185196</v>
          </cell>
          <cell r="C359">
            <v>13.720026113358188</v>
          </cell>
        </row>
        <row r="360">
          <cell r="B360">
            <v>11.103803061863998</v>
          </cell>
          <cell r="C360">
            <v>13.710674225403427</v>
          </cell>
        </row>
        <row r="361">
          <cell r="B361">
            <v>11.108414213542797</v>
          </cell>
          <cell r="C361">
            <v>13.701405308721217</v>
          </cell>
        </row>
        <row r="362">
          <cell r="B362">
            <v>11.113025365221597</v>
          </cell>
          <cell r="C362">
            <v>13.692218480638456</v>
          </cell>
        </row>
        <row r="363">
          <cell r="B363">
            <v>11.117636516900397</v>
          </cell>
          <cell r="C363">
            <v>13.68311287095797</v>
          </cell>
        </row>
        <row r="364">
          <cell r="B364">
            <v>11.122247668579195</v>
          </cell>
          <cell r="C364">
            <v>13.674087621738893</v>
          </cell>
        </row>
        <row r="365">
          <cell r="B365">
            <v>11.126858820257995</v>
          </cell>
          <cell r="C365">
            <v>13.66514188708163</v>
          </cell>
        </row>
        <row r="366">
          <cell r="B366">
            <v>11.131469971936799</v>
          </cell>
          <cell r="C366">
            <v>13.656274832917347</v>
          </cell>
        </row>
        <row r="367">
          <cell r="B367">
            <v>11.136081123615599</v>
          </cell>
          <cell r="C367">
            <v>13.647485636801871</v>
          </cell>
        </row>
        <row r="368">
          <cell r="B368">
            <v>11.140692275294398</v>
          </cell>
          <cell r="C368">
            <v>13.638773487713863</v>
          </cell>
        </row>
        <row r="369">
          <cell r="B369">
            <v>11.1453034269732</v>
          </cell>
          <cell r="C369">
            <v>13.630137585857186</v>
          </cell>
        </row>
        <row r="370">
          <cell r="B370">
            <v>11.149914578651996</v>
          </cell>
          <cell r="C370">
            <v>13.621577142467375</v>
          </cell>
        </row>
        <row r="371">
          <cell r="B371">
            <v>11.154525730330798</v>
          </cell>
          <cell r="C371">
            <v>13.613091379622098</v>
          </cell>
        </row>
        <row r="372">
          <cell r="B372">
            <v>11.159136882009598</v>
          </cell>
          <cell r="C372">
            <v>13.604679530055483</v>
          </cell>
        </row>
        <row r="373">
          <cell r="B373">
            <v>11.163748033688398</v>
          </cell>
          <cell r="C373">
            <v>13.596340836976278</v>
          </cell>
        </row>
        <row r="374">
          <cell r="B374">
            <v>11.168359185367198</v>
          </cell>
          <cell r="C374">
            <v>13.588074553889717</v>
          </cell>
        </row>
        <row r="375">
          <cell r="B375">
            <v>11.172970337045996</v>
          </cell>
          <cell r="C375">
            <v>13.579879944422997</v>
          </cell>
        </row>
        <row r="376">
          <cell r="B376">
            <v>11.177581488724798</v>
          </cell>
          <cell r="C376">
            <v>13.57175628215429</v>
          </cell>
        </row>
        <row r="377">
          <cell r="B377">
            <v>11.182192640403597</v>
          </cell>
          <cell r="C377">
            <v>13.56370285044523</v>
          </cell>
        </row>
        <row r="378">
          <cell r="B378">
            <v>11.186803792082397</v>
          </cell>
          <cell r="C378">
            <v>13.555718942276766</v>
          </cell>
        </row>
        <row r="379">
          <cell r="B379">
            <v>11.191414943761197</v>
          </cell>
          <cell r="C379">
            <v>13.54780386008829</v>
          </cell>
        </row>
        <row r="380">
          <cell r="B380">
            <v>11.196026095439999</v>
          </cell>
          <cell r="C380">
            <v>13.539956915619996</v>
          </cell>
        </row>
        <row r="381">
          <cell r="B381">
            <v>11.200637247118799</v>
          </cell>
          <cell r="C381">
            <v>13.532177429758399</v>
          </cell>
        </row>
        <row r="382">
          <cell r="B382">
            <v>11.205248398797597</v>
          </cell>
          <cell r="C382">
            <v>13.524464732384891</v>
          </cell>
        </row>
        <row r="383">
          <cell r="B383">
            <v>11.209859550476397</v>
          </cell>
          <cell r="C383">
            <v>13.516818162227308</v>
          </cell>
        </row>
        <row r="384">
          <cell r="B384">
            <v>11.214470702155197</v>
          </cell>
          <cell r="C384">
            <v>13.509237066714437</v>
          </cell>
        </row>
        <row r="385">
          <cell r="B385">
            <v>11.219081853833998</v>
          </cell>
          <cell r="C385">
            <v>13.501720801833391</v>
          </cell>
        </row>
        <row r="386">
          <cell r="B386">
            <v>11.223693005512798</v>
          </cell>
          <cell r="C386">
            <v>13.494268731989729</v>
          </cell>
        </row>
        <row r="387">
          <cell r="B387">
            <v>11.228304157191596</v>
          </cell>
          <cell r="C387">
            <v>13.486880229870387</v>
          </cell>
        </row>
        <row r="388">
          <cell r="B388">
            <v>11.232915308870396</v>
          </cell>
          <cell r="C388">
            <v>13.479554676309224</v>
          </cell>
        </row>
        <row r="389">
          <cell r="B389">
            <v>11.237526460549198</v>
          </cell>
          <cell r="C389">
            <v>13.47229146015518</v>
          </cell>
        </row>
        <row r="390">
          <cell r="B390">
            <v>11.242137612227998</v>
          </cell>
          <cell r="C390">
            <v>13.465089978143029</v>
          </cell>
        </row>
        <row r="391">
          <cell r="B391">
            <v>11.246748763906799</v>
          </cell>
          <cell r="C391">
            <v>13.45794963476658</v>
          </cell>
        </row>
        <row r="392">
          <cell r="B392">
            <v>11.251359915585599</v>
          </cell>
          <cell r="C392">
            <v>13.450869842154335</v>
          </cell>
        </row>
        <row r="393">
          <cell r="B393">
            <v>11.255971067264397</v>
          </cell>
          <cell r="C393">
            <v>13.443850019947531</v>
          </cell>
        </row>
        <row r="394">
          <cell r="B394">
            <v>11.260582218943197</v>
          </cell>
          <cell r="C394">
            <v>13.436889595180514</v>
          </cell>
        </row>
        <row r="395">
          <cell r="B395">
            <v>11.265193370621997</v>
          </cell>
          <cell r="C395">
            <v>13.429988002163379</v>
          </cell>
        </row>
        <row r="396">
          <cell r="B396">
            <v>11.269804522300799</v>
          </cell>
          <cell r="C396">
            <v>13.42314468236685</v>
          </cell>
        </row>
        <row r="397">
          <cell r="B397">
            <v>11.274415673979599</v>
          </cell>
          <cell r="C397">
            <v>13.416359084309354</v>
          </cell>
        </row>
        <row r="398">
          <cell r="B398">
            <v>11.279026825658399</v>
          </cell>
          <cell r="C398">
            <v>13.409630663446178</v>
          </cell>
        </row>
        <row r="399">
          <cell r="B399">
            <v>11.283637977337197</v>
          </cell>
          <cell r="C399">
            <v>13.40295888206076</v>
          </cell>
        </row>
        <row r="400">
          <cell r="B400">
            <v>11.288249129015997</v>
          </cell>
          <cell r="C400">
            <v>13.396343209157996</v>
          </cell>
        </row>
        <row r="401">
          <cell r="B401">
            <v>11.292860280694798</v>
          </cell>
          <cell r="C401">
            <v>13.389783120359548</v>
          </cell>
        </row>
        <row r="402">
          <cell r="B402">
            <v>11.297471432373598</v>
          </cell>
          <cell r="C402">
            <v>13.383278097801083</v>
          </cell>
        </row>
        <row r="403">
          <cell r="B403">
            <v>11.302082584052398</v>
          </cell>
          <cell r="C403">
            <v>13.37682763003146</v>
          </cell>
        </row>
        <row r="404">
          <cell r="B404">
            <v>11.306693735731196</v>
          </cell>
          <cell r="C404">
            <v>13.370431211913745</v>
          </cell>
        </row>
        <row r="405">
          <cell r="B405">
            <v>11.311304887409996</v>
          </cell>
          <cell r="C405">
            <v>13.364088344528074</v>
          </cell>
        </row>
        <row r="406">
          <cell r="B406">
            <v>11.315916039088796</v>
          </cell>
          <cell r="C406">
            <v>13.3577985350763</v>
          </cell>
        </row>
        <row r="407">
          <cell r="B407">
            <v>11.320527190767598</v>
          </cell>
          <cell r="C407">
            <v>13.351561296788384</v>
          </cell>
        </row>
        <row r="408">
          <cell r="B408">
            <v>11.325138342446397</v>
          </cell>
          <cell r="C408">
            <v>13.345376148830516</v>
          </cell>
        </row>
        <row r="409">
          <cell r="B409">
            <v>11.329749494125197</v>
          </cell>
          <cell r="C409">
            <v>13.339242616214877</v>
          </cell>
        </row>
        <row r="410">
          <cell r="B410">
            <v>11.334360645803999</v>
          </cell>
          <cell r="C410">
            <v>13.333160229711087</v>
          </cell>
        </row>
        <row r="411">
          <cell r="B411">
            <v>11.338971797482795</v>
          </cell>
          <cell r="C411">
            <v>13.327128525759223</v>
          </cell>
        </row>
        <row r="412">
          <cell r="B412">
            <v>11.343582949161597</v>
          </cell>
          <cell r="C412">
            <v>13.321147046384411</v>
          </cell>
        </row>
        <row r="413">
          <cell r="B413">
            <v>11.348194100840399</v>
          </cell>
          <cell r="C413">
            <v>13.31521533911299</v>
          </cell>
        </row>
        <row r="414">
          <cell r="B414">
            <v>11.352805252519198</v>
          </cell>
          <cell r="C414">
            <v>13.309332956890135</v>
          </cell>
        </row>
        <row r="415">
          <cell r="B415">
            <v>11.357416404197998</v>
          </cell>
          <cell r="C415">
            <v>13.303499457998997</v>
          </cell>
        </row>
        <row r="416">
          <cell r="B416">
            <v>11.362027555876796</v>
          </cell>
          <cell r="C416">
            <v>13.297714405981253</v>
          </cell>
        </row>
        <row r="417">
          <cell r="B417">
            <v>11.366638707555598</v>
          </cell>
          <cell r="C417">
            <v>13.291977369559104</v>
          </cell>
        </row>
        <row r="418">
          <cell r="B418">
            <v>11.371249859234398</v>
          </cell>
          <cell r="C418">
            <v>13.286287922558618</v>
          </cell>
        </row>
        <row r="419">
          <cell r="B419">
            <v>11.375861010913198</v>
          </cell>
          <cell r="C419">
            <v>13.280645643834472</v>
          </cell>
        </row>
        <row r="420">
          <cell r="B420">
            <v>11.380472162591998</v>
          </cell>
          <cell r="C420">
            <v>13.275050117195997</v>
          </cell>
        </row>
        <row r="421">
          <cell r="B421">
            <v>11.385083314270796</v>
          </cell>
          <cell r="C421">
            <v>13.269500931334516</v>
          </cell>
        </row>
        <row r="422">
          <cell r="B422">
            <v>11.389694465949596</v>
          </cell>
          <cell r="C422">
            <v>13.263997679751991</v>
          </cell>
        </row>
        <row r="423">
          <cell r="B423">
            <v>11.394305617628397</v>
          </cell>
          <cell r="C423">
            <v>13.258539960690875</v>
          </cell>
        </row>
        <row r="424">
          <cell r="B424">
            <v>11.398916769307197</v>
          </cell>
          <cell r="C424">
            <v>13.253127377065224</v>
          </cell>
        </row>
        <row r="425">
          <cell r="B425">
            <v>11.403527920985997</v>
          </cell>
          <cell r="C425">
            <v>13.247759536392996</v>
          </cell>
        </row>
        <row r="426">
          <cell r="B426">
            <v>11.408139072664799</v>
          </cell>
          <cell r="C426">
            <v>13.242436050729507</v>
          </cell>
        </row>
        <row r="427">
          <cell r="B427">
            <v>11.412750224343599</v>
          </cell>
          <cell r="C427">
            <v>13.237156536602058</v>
          </cell>
        </row>
        <row r="428">
          <cell r="B428">
            <v>11.417361376022397</v>
          </cell>
          <cell r="C428">
            <v>13.231920614945681</v>
          </cell>
        </row>
        <row r="429">
          <cell r="B429">
            <v>11.421972527701197</v>
          </cell>
          <cell r="C429">
            <v>13.226727911039998</v>
          </cell>
        </row>
        <row r="430">
          <cell r="B430">
            <v>11.426583679379997</v>
          </cell>
          <cell r="C430">
            <v>13.221578054447141</v>
          </cell>
        </row>
        <row r="431">
          <cell r="B431">
            <v>11.431194831058797</v>
          </cell>
          <cell r="C431">
            <v>13.216470678950763</v>
          </cell>
        </row>
        <row r="432">
          <cell r="B432">
            <v>11.435805982737598</v>
          </cell>
          <cell r="C432">
            <v>13.211405422496069</v>
          </cell>
        </row>
        <row r="433">
          <cell r="B433">
            <v>11.440417134416396</v>
          </cell>
          <cell r="C433">
            <v>13.206381927130861</v>
          </cell>
        </row>
        <row r="434">
          <cell r="B434">
            <v>11.445028286095196</v>
          </cell>
          <cell r="C434">
            <v>13.201399838947596</v>
          </cell>
        </row>
        <row r="435">
          <cell r="B435">
            <v>11.449639437773996</v>
          </cell>
          <cell r="C435">
            <v>13.196458808026433</v>
          </cell>
        </row>
        <row r="436">
          <cell r="B436">
            <v>11.454250589452798</v>
          </cell>
          <cell r="C436">
            <v>13.191558488379208</v>
          </cell>
        </row>
        <row r="437">
          <cell r="B437">
            <v>11.458861741131599</v>
          </cell>
          <cell r="C437">
            <v>13.186698537894369</v>
          </cell>
        </row>
        <row r="438">
          <cell r="B438">
            <v>11.463472892810399</v>
          </cell>
          <cell r="C438">
            <v>13.18187861828285</v>
          </cell>
        </row>
        <row r="439">
          <cell r="B439">
            <v>11.468084044489199</v>
          </cell>
          <cell r="C439">
            <v>13.177098395024823</v>
          </cell>
        </row>
        <row r="440">
          <cell r="B440">
            <v>11.472695196167997</v>
          </cell>
          <cell r="C440">
            <v>13.172357537317332</v>
          </cell>
        </row>
        <row r="441">
          <cell r="B441">
            <v>11.477306347846797</v>
          </cell>
          <cell r="C441">
            <v>13.167655718022845</v>
          </cell>
        </row>
        <row r="442">
          <cell r="B442">
            <v>11.481917499525599</v>
          </cell>
          <cell r="C442">
            <v>13.1629926136186</v>
          </cell>
        </row>
        <row r="443">
          <cell r="B443">
            <v>11.486528651204399</v>
          </cell>
          <cell r="C443">
            <v>13.158367904146827</v>
          </cell>
        </row>
        <row r="444">
          <cell r="B444">
            <v>11.491139802883199</v>
          </cell>
          <cell r="C444">
            <v>13.153781273165773</v>
          </cell>
        </row>
        <row r="445">
          <cell r="B445">
            <v>11.495750954561997</v>
          </cell>
          <cell r="C445">
            <v>13.149232407701545</v>
          </cell>
        </row>
        <row r="446">
          <cell r="B446">
            <v>11.500362106240797</v>
          </cell>
          <cell r="C446">
            <v>13.144720998200725</v>
          </cell>
        </row>
        <row r="447">
          <cell r="B447">
            <v>11.504973257919596</v>
          </cell>
          <cell r="C447">
            <v>13.140246738483777</v>
          </cell>
        </row>
        <row r="448">
          <cell r="B448">
            <v>11.509584409598398</v>
          </cell>
          <cell r="C448">
            <v>13.135809325699197</v>
          </cell>
        </row>
        <row r="449">
          <cell r="B449">
            <v>11.514195561277198</v>
          </cell>
          <cell r="C449">
            <v>13.131408460278434</v>
          </cell>
        </row>
        <row r="450">
          <cell r="B450">
            <v>11.518806712955996</v>
          </cell>
          <cell r="C450">
            <v>13.12704384589151</v>
          </cell>
        </row>
        <row r="451">
          <cell r="B451">
            <v>11.523417864634796</v>
          </cell>
          <cell r="C451">
            <v>13.122715189403381</v>
          </cell>
        </row>
        <row r="452">
          <cell r="B452">
            <v>11.528029016313596</v>
          </cell>
          <cell r="C452">
            <v>13.118422200830992</v>
          </cell>
        </row>
        <row r="453">
          <cell r="B453">
            <v>11.532640167992398</v>
          </cell>
          <cell r="C453">
            <v>13.114164593301021</v>
          </cell>
        </row>
        <row r="454">
          <cell r="B454">
            <v>11.537251319671197</v>
          </cell>
          <cell r="C454">
            <v>13.109942083008324</v>
          </cell>
        </row>
        <row r="455">
          <cell r="B455">
            <v>11.541862471349997</v>
          </cell>
          <cell r="C455">
            <v>13.105754389174997</v>
          </cell>
        </row>
        <row r="456">
          <cell r="B456">
            <v>11.546473623028797</v>
          </cell>
          <cell r="C456">
            <v>13.101601234010143</v>
          </cell>
        </row>
        <row r="457">
          <cell r="B457">
            <v>11.551084774707595</v>
          </cell>
          <cell r="C457">
            <v>13.097482342670244</v>
          </cell>
        </row>
        <row r="458">
          <cell r="B458">
            <v>11.555695926386397</v>
          </cell>
          <cell r="C458">
            <v>13.09339744322018</v>
          </cell>
        </row>
        <row r="459">
          <cell r="B459">
            <v>11.560307078065199</v>
          </cell>
          <cell r="C459">
            <v>13.089346266594866</v>
          </cell>
        </row>
        <row r="460">
          <cell r="B460">
            <v>11.564918229743999</v>
          </cell>
          <cell r="C460">
            <v>13.08532854656147</v>
          </cell>
        </row>
        <row r="461">
          <cell r="B461">
            <v>11.569529381422798</v>
          </cell>
          <cell r="C461">
            <v>13.081344019682264</v>
          </cell>
        </row>
        <row r="462">
          <cell r="B462">
            <v>11.574140533101597</v>
          </cell>
          <cell r="C462">
            <v>13.077392425278022</v>
          </cell>
        </row>
        <row r="463">
          <cell r="B463">
            <v>11.578751684780396</v>
          </cell>
          <cell r="C463">
            <v>13.073473505392025</v>
          </cell>
        </row>
        <row r="464">
          <cell r="B464">
            <v>11.583362836459198</v>
          </cell>
          <cell r="C464">
            <v>13.069587004754597</v>
          </cell>
        </row>
        <row r="465">
          <cell r="B465">
            <v>11.587973988137998</v>
          </cell>
          <cell r="C465">
            <v>13.065732670748217</v>
          </cell>
        </row>
        <row r="466">
          <cell r="B466">
            <v>11.592585139816798</v>
          </cell>
          <cell r="C466">
            <v>13.061910253373163</v>
          </cell>
        </row>
        <row r="467">
          <cell r="B467">
            <v>11.597196291495599</v>
          </cell>
          <cell r="C467">
            <v>13.058119505213689</v>
          </cell>
        </row>
        <row r="468">
          <cell r="B468">
            <v>11.601807443174396</v>
          </cell>
          <cell r="C468">
            <v>13.054360181404723</v>
          </cell>
        </row>
        <row r="469">
          <cell r="B469">
            <v>11.606418594853197</v>
          </cell>
          <cell r="C469">
            <v>13.050632039599092</v>
          </cell>
        </row>
        <row r="470">
          <cell r="B470">
            <v>11.611029746531997</v>
          </cell>
          <cell r="C470">
            <v>13.046934839935229</v>
          </cell>
        </row>
        <row r="471">
          <cell r="B471">
            <v>11.615640898210797</v>
          </cell>
          <cell r="C471">
            <v>13.043268345005398</v>
          </cell>
        </row>
        <row r="472">
          <cell r="B472">
            <v>11.620252049889597</v>
          </cell>
          <cell r="C472">
            <v>13.039632319824388</v>
          </cell>
        </row>
        <row r="473">
          <cell r="B473">
            <v>11.624863201568399</v>
          </cell>
          <cell r="C473">
            <v>13.036026531798703</v>
          </cell>
        </row>
        <row r="474">
          <cell r="B474">
            <v>11.629474353247197</v>
          </cell>
          <cell r="C474">
            <v>13.032450750696187</v>
          </cell>
        </row>
        <row r="475">
          <cell r="B475">
            <v>11.634085504925997</v>
          </cell>
          <cell r="C475">
            <v>13.028904748616162</v>
          </cell>
        </row>
        <row r="476">
          <cell r="B476">
            <v>11.638696656604797</v>
          </cell>
          <cell r="C476">
            <v>13.025388299959973</v>
          </cell>
        </row>
        <row r="477">
          <cell r="B477">
            <v>11.643307808283597</v>
          </cell>
          <cell r="C477">
            <v>13.021901181401999</v>
          </cell>
        </row>
        <row r="478">
          <cell r="B478">
            <v>11.647918959962398</v>
          </cell>
          <cell r="C478">
            <v>13.018443171861097</v>
          </cell>
        </row>
        <row r="479">
          <cell r="B479">
            <v>11.652530111641195</v>
          </cell>
          <cell r="C479">
            <v>13.015014052472475</v>
          </cell>
        </row>
        <row r="480">
          <cell r="B480">
            <v>11.657141263319996</v>
          </cell>
          <cell r="C480">
            <v>13.011613606559997</v>
          </cell>
        </row>
        <row r="481">
          <cell r="B481">
            <v>11.661752414998796</v>
          </cell>
          <cell r="C481">
            <v>13.008241619608874</v>
          </cell>
        </row>
        <row r="482">
          <cell r="B482">
            <v>11.666363566677596</v>
          </cell>
          <cell r="C482">
            <v>13.004897879238797</v>
          </cell>
        </row>
        <row r="483">
          <cell r="B483">
            <v>11.670974718356399</v>
          </cell>
          <cell r="C483">
            <v>13.001582175177454</v>
          </cell>
        </row>
        <row r="484">
          <cell r="B484">
            <v>11.675585870035199</v>
          </cell>
          <cell r="C484">
            <v>12.998294299234429</v>
          </cell>
        </row>
        <row r="485">
          <cell r="B485">
            <v>11.680197021713999</v>
          </cell>
          <cell r="C485">
            <v>12.995034045275515</v>
          </cell>
        </row>
        <row r="486">
          <cell r="B486">
            <v>11.684808173392797</v>
          </cell>
          <cell r="C486">
            <v>12.991801209197382</v>
          </cell>
        </row>
        <row r="487">
          <cell r="B487">
            <v>11.689419325071597</v>
          </cell>
          <cell r="C487">
            <v>12.988595588902628</v>
          </cell>
        </row>
        <row r="488">
          <cell r="B488">
            <v>11.694030476750397</v>
          </cell>
          <cell r="C488">
            <v>12.985416984275197</v>
          </cell>
        </row>
        <row r="489">
          <cell r="B489">
            <v>11.698641628429199</v>
          </cell>
          <cell r="C489">
            <v>12.982265197156162</v>
          </cell>
        </row>
        <row r="490">
          <cell r="B490">
            <v>11.703252780107999</v>
          </cell>
          <cell r="C490">
            <v>12.979140031319849</v>
          </cell>
        </row>
        <row r="491">
          <cell r="B491">
            <v>11.707863931786797</v>
          </cell>
          <cell r="C491">
            <v>12.976041292450331</v>
          </cell>
        </row>
        <row r="492">
          <cell r="B492">
            <v>11.712475083465597</v>
          </cell>
          <cell r="C492">
            <v>12.972968788118234</v>
          </cell>
        </row>
        <row r="493">
          <cell r="B493">
            <v>11.717086235144397</v>
          </cell>
          <cell r="C493">
            <v>12.969922327757914</v>
          </cell>
        </row>
        <row r="494">
          <cell r="B494">
            <v>11.721697386823198</v>
          </cell>
          <cell r="C494">
            <v>12.966901722644929</v>
          </cell>
        </row>
        <row r="495">
          <cell r="B495">
            <v>11.726308538501998</v>
          </cell>
          <cell r="C495">
            <v>12.96390678587389</v>
          </cell>
        </row>
        <row r="496">
          <cell r="B496">
            <v>11.730919690180798</v>
          </cell>
          <cell r="C496">
            <v>12.960937332336552</v>
          </cell>
        </row>
        <row r="497">
          <cell r="B497">
            <v>11.735530841859596</v>
          </cell>
          <cell r="C497">
            <v>12.957993178700301</v>
          </cell>
        </row>
        <row r="498">
          <cell r="B498">
            <v>11.740141993538396</v>
          </cell>
          <cell r="C498">
            <v>12.9550741433869</v>
          </cell>
        </row>
        <row r="499">
          <cell r="B499">
            <v>11.744753145217198</v>
          </cell>
          <cell r="C499">
            <v>12.952180046551558</v>
          </cell>
        </row>
        <row r="500">
          <cell r="B500">
            <v>11.749364296895997</v>
          </cell>
          <cell r="C500">
            <v>12.949310710062283</v>
          </cell>
        </row>
        <row r="501">
          <cell r="B501">
            <v>11.753975448574797</v>
          </cell>
          <cell r="C501">
            <v>12.946465957479559</v>
          </cell>
        </row>
        <row r="502">
          <cell r="B502">
            <v>11.758586600253597</v>
          </cell>
          <cell r="C502">
            <v>12.943645614036276</v>
          </cell>
        </row>
        <row r="503">
          <cell r="B503">
            <v>11.763197751932395</v>
          </cell>
          <cell r="C503">
            <v>12.940849506617971</v>
          </cell>
        </row>
        <row r="504">
          <cell r="B504">
            <v>11.767808903611195</v>
          </cell>
          <cell r="C504">
            <v>12.938077463743335</v>
          </cell>
        </row>
        <row r="505">
          <cell r="B505">
            <v>11.772420055289997</v>
          </cell>
          <cell r="C505">
            <v>12.935329315544998</v>
          </cell>
        </row>
        <row r="506">
          <cell r="B506">
            <v>11.777031206968799</v>
          </cell>
          <cell r="C506">
            <v>12.932604893750593</v>
          </cell>
        </row>
        <row r="507">
          <cell r="B507">
            <v>11.781642358647598</v>
          </cell>
          <cell r="C507">
            <v>12.929904031664078</v>
          </cell>
        </row>
        <row r="508">
          <cell r="B508">
            <v>11.786253510326397</v>
          </cell>
          <cell r="C508">
            <v>12.927226564147311</v>
          </cell>
        </row>
        <row r="509">
          <cell r="B509">
            <v>11.790864662005196</v>
          </cell>
          <cell r="C509">
            <v>12.924572327601897</v>
          </cell>
        </row>
        <row r="510">
          <cell r="B510">
            <v>11.795475813683998</v>
          </cell>
          <cell r="C510">
            <v>12.921941159951299</v>
          </cell>
        </row>
        <row r="511">
          <cell r="B511">
            <v>11.800086965362798</v>
          </cell>
          <cell r="C511">
            <v>12.919332900623163</v>
          </cell>
        </row>
        <row r="512">
          <cell r="B512">
            <v>11.804698117041598</v>
          </cell>
          <cell r="C512">
            <v>12.916747390531906</v>
          </cell>
        </row>
        <row r="513">
          <cell r="B513">
            <v>11.809309268720398</v>
          </cell>
          <cell r="C513">
            <v>12.914184472061581</v>
          </cell>
        </row>
        <row r="514">
          <cell r="B514">
            <v>11.813920420399199</v>
          </cell>
          <cell r="C514">
            <v>12.911643989048907</v>
          </cell>
        </row>
        <row r="515">
          <cell r="B515">
            <v>11.818531572077998</v>
          </cell>
          <cell r="C515">
            <v>12.909125786766586</v>
          </cell>
        </row>
        <row r="516">
          <cell r="B516">
            <v>11.823142723756797</v>
          </cell>
          <cell r="C516">
            <v>12.906629711906838</v>
          </cell>
        </row>
        <row r="517">
          <cell r="B517">
            <v>11.827753875435597</v>
          </cell>
          <cell r="C517">
            <v>12.904155612565166</v>
          </cell>
        </row>
        <row r="518">
          <cell r="B518">
            <v>11.832365027114397</v>
          </cell>
          <cell r="C518">
            <v>12.901703338224321</v>
          </cell>
        </row>
        <row r="519">
          <cell r="B519">
            <v>11.836976178793199</v>
          </cell>
          <cell r="C519">
            <v>12.899272739738509</v>
          </cell>
        </row>
        <row r="520">
          <cell r="B520">
            <v>11.841587330471995</v>
          </cell>
          <cell r="C520">
            <v>12.896863669317815</v>
          </cell>
        </row>
        <row r="521">
          <cell r="B521">
            <v>11.846198482150797</v>
          </cell>
          <cell r="C521">
            <v>12.89447598051281</v>
          </cell>
        </row>
        <row r="522">
          <cell r="B522">
            <v>11.850809633829597</v>
          </cell>
          <cell r="C522">
            <v>12.892109528199413</v>
          </cell>
        </row>
        <row r="523">
          <cell r="B523">
            <v>11.855420785508397</v>
          </cell>
          <cell r="C523">
            <v>12.889764168563905</v>
          </cell>
        </row>
        <row r="524">
          <cell r="B524">
            <v>11.860031937187198</v>
          </cell>
          <cell r="C524">
            <v>12.887439759088196</v>
          </cell>
        </row>
        <row r="525">
          <cell r="B525">
            <v>11.864643088865998</v>
          </cell>
          <cell r="C525">
            <v>12.885136158535245</v>
          </cell>
        </row>
        <row r="526">
          <cell r="B526">
            <v>11.869254240544796</v>
          </cell>
          <cell r="C526">
            <v>12.882853226934728</v>
          </cell>
        </row>
        <row r="527">
          <cell r="B527">
            <v>11.873865392223596</v>
          </cell>
          <cell r="C527">
            <v>12.880590825568845</v>
          </cell>
        </row>
        <row r="528">
          <cell r="B528">
            <v>11.878476543902396</v>
          </cell>
          <cell r="C528">
            <v>12.878348816958338</v>
          </cell>
        </row>
        <row r="529">
          <cell r="B529">
            <v>11.883087695581196</v>
          </cell>
          <cell r="C529">
            <v>12.876127064848724</v>
          </cell>
        </row>
        <row r="530">
          <cell r="B530">
            <v>11.887698847259999</v>
          </cell>
          <cell r="C530">
            <v>12.873925434196664</v>
          </cell>
        </row>
        <row r="531">
          <cell r="B531">
            <v>11.892309998938799</v>
          </cell>
          <cell r="C531">
            <v>12.871743791156536</v>
          </cell>
        </row>
        <row r="532">
          <cell r="B532">
            <v>11.896921150617597</v>
          </cell>
          <cell r="C532">
            <v>12.869582003067205</v>
          </cell>
        </row>
        <row r="533">
          <cell r="B533">
            <v>11.901532302296397</v>
          </cell>
          <cell r="C533">
            <v>12.867439938438926</v>
          </cell>
        </row>
        <row r="534">
          <cell r="B534">
            <v>11.906143453975197</v>
          </cell>
          <cell r="C534">
            <v>12.865317466940459</v>
          </cell>
        </row>
        <row r="535">
          <cell r="B535">
            <v>11.910754605653999</v>
          </cell>
          <cell r="C535">
            <v>12.863214459386338</v>
          </cell>
        </row>
        <row r="536">
          <cell r="B536">
            <v>11.915365757332799</v>
          </cell>
          <cell r="C536">
            <v>12.861130787724292</v>
          </cell>
        </row>
        <row r="537">
          <cell r="B537">
            <v>11.919976909011597</v>
          </cell>
          <cell r="C537">
            <v>12.859066325022866</v>
          </cell>
        </row>
        <row r="538">
          <cell r="B538">
            <v>11.924588060690397</v>
          </cell>
          <cell r="C538">
            <v>12.857020945459169</v>
          </cell>
        </row>
        <row r="539">
          <cell r="B539">
            <v>11.929199212369197</v>
          </cell>
          <cell r="C539">
            <v>12.854994524306818</v>
          </cell>
        </row>
        <row r="540">
          <cell r="B540">
            <v>11.933810364047998</v>
          </cell>
          <cell r="C540">
            <v>12.852986937923996</v>
          </cell>
        </row>
        <row r="541">
          <cell r="B541">
            <v>11.938421515726798</v>
          </cell>
          <cell r="C541">
            <v>12.850998063741702</v>
          </cell>
        </row>
        <row r="542">
          <cell r="B542">
            <v>11.943032667405598</v>
          </cell>
          <cell r="C542">
            <v>12.849027780252147</v>
          </cell>
        </row>
        <row r="543">
          <cell r="B543">
            <v>11.947643819084398</v>
          </cell>
          <cell r="C543">
            <v>12.847075966997274</v>
          </cell>
        </row>
        <row r="544">
          <cell r="B544">
            <v>11.952254970763196</v>
          </cell>
          <cell r="C544">
            <v>12.84514250455746</v>
          </cell>
        </row>
        <row r="545">
          <cell r="B545">
            <v>11.956866122441996</v>
          </cell>
          <cell r="C545">
            <v>12.84322727454035</v>
          </cell>
        </row>
        <row r="546">
          <cell r="B546">
            <v>11.961477274120798</v>
          </cell>
          <cell r="C546">
            <v>12.841330159569839</v>
          </cell>
        </row>
        <row r="547">
          <cell r="B547">
            <v>11.966088425799597</v>
          </cell>
          <cell r="C547">
            <v>12.839451043275172</v>
          </cell>
        </row>
        <row r="548">
          <cell r="B548">
            <v>11.970699577478397</v>
          </cell>
          <cell r="C548">
            <v>12.837589810280223</v>
          </cell>
        </row>
        <row r="549">
          <cell r="B549">
            <v>11.975310729157195</v>
          </cell>
          <cell r="C549">
            <v>12.835746346192881</v>
          </cell>
        </row>
        <row r="550">
          <cell r="B550">
            <v>11.979921880835995</v>
          </cell>
          <cell r="C550">
            <v>12.833920537594594</v>
          </cell>
        </row>
        <row r="551">
          <cell r="B551">
            <v>11.984533032514797</v>
          </cell>
          <cell r="C551">
            <v>12.832112272030008</v>
          </cell>
        </row>
        <row r="552">
          <cell r="B552">
            <v>11.989144184193597</v>
          </cell>
          <cell r="C552">
            <v>12.830321437996799</v>
          </cell>
        </row>
        <row r="553">
          <cell r="B553">
            <v>11.993755335872399</v>
          </cell>
          <cell r="C553">
            <v>12.828547924935563</v>
          </cell>
        </row>
        <row r="554">
          <cell r="B554">
            <v>11.998366487551198</v>
          </cell>
          <cell r="C554">
            <v>12.826791623219902</v>
          </cell>
        </row>
        <row r="555">
          <cell r="B555">
            <v>12.002977639229996</v>
          </cell>
          <cell r="C555">
            <v>12.825052424146577</v>
          </cell>
        </row>
        <row r="556">
          <cell r="B556">
            <v>12.007588790908798</v>
          </cell>
          <cell r="C556">
            <v>12.823330219925824</v>
          </cell>
        </row>
        <row r="557">
          <cell r="B557">
            <v>12.012199942587598</v>
          </cell>
          <cell r="C557">
            <v>12.821624903671784</v>
          </cell>
        </row>
        <row r="558">
          <cell r="B558">
            <v>12.016811094266398</v>
          </cell>
          <cell r="C558">
            <v>12.819936369393032</v>
          </cell>
        </row>
        <row r="559">
          <cell r="B559">
            <v>12.021422245945198</v>
          </cell>
          <cell r="C559">
            <v>12.818264511983244</v>
          </cell>
        </row>
        <row r="560">
          <cell r="B560">
            <v>12.026033397623999</v>
          </cell>
          <cell r="C560">
            <v>12.816609227211996</v>
          </cell>
        </row>
        <row r="561">
          <cell r="B561">
            <v>12.030644549302796</v>
          </cell>
          <cell r="C561">
            <v>12.81497041171564</v>
          </cell>
        </row>
        <row r="562">
          <cell r="B562">
            <v>12.035255700981597</v>
          </cell>
          <cell r="C562">
            <v>12.81334796298831</v>
          </cell>
        </row>
        <row r="563">
          <cell r="B563">
            <v>12.039866852660397</v>
          </cell>
          <cell r="C563">
            <v>12.811741779373055</v>
          </cell>
        </row>
        <row r="564">
          <cell r="B564">
            <v>12.044478004339197</v>
          </cell>
          <cell r="C564">
            <v>12.810151760053071</v>
          </cell>
        </row>
        <row r="565">
          <cell r="B565">
            <v>12.049089156017999</v>
          </cell>
          <cell r="C565">
            <v>12.808577805043019</v>
          </cell>
        </row>
        <row r="566">
          <cell r="B566">
            <v>12.053700307696795</v>
          </cell>
          <cell r="C566">
            <v>12.807019815180494</v>
          </cell>
        </row>
        <row r="567">
          <cell r="B567">
            <v>12.058311459375597</v>
          </cell>
          <cell r="C567">
            <v>12.805477692117572</v>
          </cell>
        </row>
        <row r="568">
          <cell r="B568">
            <v>12.062922611054397</v>
          </cell>
          <cell r="C568">
            <v>12.803951338312446</v>
          </cell>
        </row>
        <row r="569">
          <cell r="B569">
            <v>12.067533762733197</v>
          </cell>
          <cell r="C569">
            <v>12.802440657021197</v>
          </cell>
        </row>
        <row r="570">
          <cell r="B570">
            <v>12.072144914411997</v>
          </cell>
          <cell r="C570">
            <v>12.800945552289672</v>
          </cell>
        </row>
        <row r="571">
          <cell r="B571">
            <v>12.076756066090798</v>
          </cell>
          <cell r="C571">
            <v>12.799465928945397</v>
          </cell>
        </row>
        <row r="572">
          <cell r="B572">
            <v>12.081367217769598</v>
          </cell>
          <cell r="C572">
            <v>12.798001692589677</v>
          </cell>
        </row>
        <row r="573">
          <cell r="B573">
            <v>12.085978369448396</v>
          </cell>
          <cell r="C573">
            <v>12.796552749589715</v>
          </cell>
        </row>
        <row r="574">
          <cell r="B574">
            <v>12.090589521127196</v>
          </cell>
          <cell r="C574">
            <v>12.795119007070886</v>
          </cell>
        </row>
        <row r="575">
          <cell r="B575">
            <v>12.095200672805996</v>
          </cell>
          <cell r="C575">
            <v>12.793700372909058</v>
          </cell>
        </row>
        <row r="576">
          <cell r="B576">
            <v>12.099811824484799</v>
          </cell>
          <cell r="C576">
            <v>12.792296755723044</v>
          </cell>
        </row>
        <row r="577">
          <cell r="B577">
            <v>12.104422976163599</v>
          </cell>
          <cell r="C577">
            <v>12.790908064867107</v>
          </cell>
        </row>
        <row r="578">
          <cell r="B578">
            <v>12.109034127842397</v>
          </cell>
          <cell r="C578">
            <v>12.789534210423607</v>
          </cell>
        </row>
        <row r="579">
          <cell r="B579">
            <v>12.113645279521197</v>
          </cell>
          <cell r="C579">
            <v>12.788175103195664</v>
          </cell>
        </row>
        <row r="580">
          <cell r="B580">
            <v>12.118256431199997</v>
          </cell>
          <cell r="C580">
            <v>12.786830654699997</v>
          </cell>
        </row>
        <row r="581">
          <cell r="B581">
            <v>12.122867582878799</v>
          </cell>
          <cell r="C581">
            <v>12.785500777159758</v>
          </cell>
        </row>
        <row r="582">
          <cell r="B582">
            <v>12.127478734557599</v>
          </cell>
          <cell r="C582">
            <v>12.784185383497521</v>
          </cell>
        </row>
        <row r="583">
          <cell r="B583">
            <v>12.132089886236397</v>
          </cell>
          <cell r="C583">
            <v>12.782884387328336</v>
          </cell>
        </row>
        <row r="584">
          <cell r="B584">
            <v>12.136701037915197</v>
          </cell>
          <cell r="C584">
            <v>12.781597702952835</v>
          </cell>
        </row>
        <row r="585">
          <cell r="B585">
            <v>12.141312189593997</v>
          </cell>
          <cell r="C585">
            <v>12.780325245350461</v>
          </cell>
        </row>
        <row r="586">
          <cell r="B586">
            <v>12.145923341272796</v>
          </cell>
          <cell r="C586">
            <v>12.77906693017276</v>
          </cell>
        </row>
        <row r="587">
          <cell r="B587">
            <v>12.150534492951598</v>
          </cell>
          <cell r="C587">
            <v>12.777822673736745</v>
          </cell>
        </row>
        <row r="588">
          <cell r="B588">
            <v>12.155145644630398</v>
          </cell>
          <cell r="C588">
            <v>12.776592393018346</v>
          </cell>
        </row>
        <row r="589">
          <cell r="B589">
            <v>12.159756796309198</v>
          </cell>
          <cell r="C589">
            <v>12.775376005645954</v>
          </cell>
        </row>
        <row r="590">
          <cell r="B590">
            <v>12.164367947987996</v>
          </cell>
          <cell r="C590">
            <v>12.774173429893997</v>
          </cell>
        </row>
        <row r="591">
          <cell r="B591">
            <v>12.168979099666796</v>
          </cell>
          <cell r="C591">
            <v>12.772984584676646</v>
          </cell>
        </row>
        <row r="592">
          <cell r="B592">
            <v>12.173590251345598</v>
          </cell>
          <cell r="C592">
            <v>12.771809389541547</v>
          </cell>
        </row>
        <row r="593">
          <cell r="B593">
            <v>12.178201403024397</v>
          </cell>
          <cell r="C593">
            <v>12.770647764663659</v>
          </cell>
        </row>
        <row r="594">
          <cell r="B594">
            <v>12.182812554703197</v>
          </cell>
          <cell r="C594">
            <v>12.769499630839146</v>
          </cell>
        </row>
        <row r="595">
          <cell r="B595">
            <v>12.187423706381995</v>
          </cell>
          <cell r="C595">
            <v>12.768364909479343</v>
          </cell>
        </row>
        <row r="596">
          <cell r="B596">
            <v>12.192034858060795</v>
          </cell>
          <cell r="C596">
            <v>12.767243522604815</v>
          </cell>
        </row>
        <row r="597">
          <cell r="B597">
            <v>12.196646009739597</v>
          </cell>
          <cell r="C597">
            <v>12.766135392839427</v>
          </cell>
        </row>
        <row r="598">
          <cell r="B598">
            <v>12.201257161418397</v>
          </cell>
          <cell r="C598">
            <v>12.765040443404562</v>
          </cell>
        </row>
        <row r="599">
          <cell r="B599">
            <v>12.205868313097197</v>
          </cell>
          <cell r="C599">
            <v>12.763958598113339</v>
          </cell>
        </row>
        <row r="600">
          <cell r="B600">
            <v>12.210479464775998</v>
          </cell>
          <cell r="C600">
            <v>12.762889781364921</v>
          </cell>
        </row>
        <row r="601">
          <cell r="B601">
            <v>12.2150906164548</v>
          </cell>
          <cell r="C601">
            <v>12.761833918138914</v>
          </cell>
        </row>
        <row r="602">
          <cell r="B602">
            <v>12.219701768133596</v>
          </cell>
          <cell r="C602">
            <v>12.760790933989787</v>
          </cell>
        </row>
        <row r="603">
          <cell r="B603">
            <v>12.224312919812398</v>
          </cell>
          <cell r="C603">
            <v>12.759760755041377</v>
          </cell>
        </row>
        <row r="604">
          <cell r="B604">
            <v>12.228924071491198</v>
          </cell>
          <cell r="C604">
            <v>12.758743307981476</v>
          </cell>
        </row>
        <row r="605">
          <cell r="B605">
            <v>12.233535223169998</v>
          </cell>
          <cell r="C605">
            <v>12.757738520056428</v>
          </cell>
        </row>
        <row r="606">
          <cell r="B606">
            <v>12.2381463748488</v>
          </cell>
          <cell r="C606">
            <v>12.75674631906584</v>
          </cell>
        </row>
        <row r="607">
          <cell r="B607">
            <v>12.242757526527596</v>
          </cell>
          <cell r="C607">
            <v>12.755766633357347</v>
          </cell>
        </row>
        <row r="608">
          <cell r="B608">
            <v>12.247368678206398</v>
          </cell>
          <cell r="C608">
            <v>12.754799391821381</v>
          </cell>
        </row>
        <row r="609">
          <cell r="B609">
            <v>12.251979829885197</v>
          </cell>
          <cell r="C609">
            <v>12.753844523886075</v>
          </cell>
        </row>
        <row r="610">
          <cell r="B610">
            <v>12.256590981563997</v>
          </cell>
          <cell r="C610">
            <v>12.752901959512187</v>
          </cell>
        </row>
        <row r="611">
          <cell r="B611">
            <v>12.261202133242797</v>
          </cell>
          <cell r="C611">
            <v>12.751971629188063</v>
          </cell>
        </row>
        <row r="612">
          <cell r="B612">
            <v>12.265813284921595</v>
          </cell>
          <cell r="C612">
            <v>12.751053463924707</v>
          </cell>
        </row>
        <row r="613">
          <cell r="B613">
            <v>12.270424436600397</v>
          </cell>
          <cell r="C613">
            <v>12.750147395250851</v>
          </cell>
        </row>
        <row r="614">
          <cell r="B614">
            <v>12.275035588279197</v>
          </cell>
          <cell r="C614">
            <v>12.749253355208134</v>
          </cell>
        </row>
        <row r="615">
          <cell r="B615">
            <v>12.279646739957997</v>
          </cell>
          <cell r="C615">
            <v>12.748371276346289</v>
          </cell>
        </row>
        <row r="616">
          <cell r="B616">
            <v>12.284257891636797</v>
          </cell>
          <cell r="C616">
            <v>12.747501091718398</v>
          </cell>
        </row>
        <row r="617">
          <cell r="B617">
            <v>12.288869043315598</v>
          </cell>
          <cell r="C617">
            <v>12.746642734876232</v>
          </cell>
        </row>
        <row r="618">
          <cell r="B618">
            <v>12.293480194994398</v>
          </cell>
          <cell r="C618">
            <v>12.745796139865599</v>
          </cell>
        </row>
        <row r="619">
          <cell r="B619">
            <v>12.298091346673196</v>
          </cell>
          <cell r="C619">
            <v>12.744961241221754</v>
          </cell>
        </row>
        <row r="620">
          <cell r="B620">
            <v>12.302702498351996</v>
          </cell>
          <cell r="C620">
            <v>12.744137973964884</v>
          </cell>
        </row>
        <row r="621">
          <cell r="B621">
            <v>12.307313650030796</v>
          </cell>
          <cell r="C621">
            <v>12.743326273595621</v>
          </cell>
        </row>
        <row r="622">
          <cell r="B622">
            <v>12.311924801709598</v>
          </cell>
          <cell r="C622">
            <v>12.742526076090591</v>
          </cell>
        </row>
        <row r="623">
          <cell r="B623">
            <v>12.316535953388399</v>
          </cell>
          <cell r="C623">
            <v>12.741737317898066</v>
          </cell>
        </row>
        <row r="624">
          <cell r="B624">
            <v>12.321147105067197</v>
          </cell>
          <cell r="C624">
            <v>12.740959935933597</v>
          </cell>
        </row>
        <row r="625">
          <cell r="B625">
            <v>12.325758256745997</v>
          </cell>
          <cell r="C625">
            <v>12.740193867575748</v>
          </cell>
        </row>
        <row r="626">
          <cell r="B626">
            <v>12.330369408424797</v>
          </cell>
          <cell r="C626">
            <v>12.739439050661845</v>
          </cell>
        </row>
        <row r="627">
          <cell r="B627">
            <v>12.334980560103597</v>
          </cell>
          <cell r="C627">
            <v>12.73869542348379</v>
          </cell>
        </row>
        <row r="628">
          <cell r="B628">
            <v>12.339591711782399</v>
          </cell>
          <cell r="C628">
            <v>12.737962924783901</v>
          </cell>
        </row>
        <row r="629">
          <cell r="B629">
            <v>12.344202863461199</v>
          </cell>
          <cell r="C629">
            <v>12.737241493750815</v>
          </cell>
        </row>
        <row r="630">
          <cell r="B630">
            <v>12.348814015139997</v>
          </cell>
          <cell r="C630">
            <v>12.736531070015451</v>
          </cell>
        </row>
        <row r="631">
          <cell r="B631">
            <v>12.353425166818797</v>
          </cell>
          <cell r="C631">
            <v>12.735831593646967</v>
          </cell>
        </row>
        <row r="632">
          <cell r="B632">
            <v>12.358036318497597</v>
          </cell>
          <cell r="C632">
            <v>12.735143005148794</v>
          </cell>
        </row>
        <row r="633">
          <cell r="B633">
            <v>12.362647470176398</v>
          </cell>
          <cell r="C633">
            <v>12.734465245454743</v>
          </cell>
        </row>
        <row r="634">
          <cell r="B634">
            <v>12.367258621855198</v>
          </cell>
          <cell r="C634">
            <v>12.733798255925072</v>
          </cell>
        </row>
        <row r="635">
          <cell r="B635">
            <v>12.371869773533998</v>
          </cell>
          <cell r="C635">
            <v>12.733141978342671</v>
          </cell>
        </row>
        <row r="636">
          <cell r="B636">
            <v>12.376480925212796</v>
          </cell>
          <cell r="C636">
            <v>12.732496354909275</v>
          </cell>
        </row>
        <row r="637">
          <cell r="B637">
            <v>12.381092076891596</v>
          </cell>
          <cell r="C637">
            <v>12.731861328241669</v>
          </cell>
        </row>
        <row r="638">
          <cell r="B638">
            <v>12.385703228570398</v>
          </cell>
          <cell r="C638">
            <v>12.731236841367995</v>
          </cell>
        </row>
        <row r="639">
          <cell r="B639">
            <v>12.390314380249198</v>
          </cell>
          <cell r="C639">
            <v>12.730622837724059</v>
          </cell>
        </row>
        <row r="640">
          <cell r="B640">
            <v>12.394925531927997</v>
          </cell>
          <cell r="C640">
            <v>12.730019261149712</v>
          </cell>
        </row>
        <row r="641">
          <cell r="B641">
            <v>12.399536683606796</v>
          </cell>
          <cell r="C641">
            <v>12.729426055885213</v>
          </cell>
        </row>
        <row r="642">
          <cell r="B642">
            <v>12.404147835285595</v>
          </cell>
          <cell r="C642">
            <v>12.72884316656771</v>
          </cell>
        </row>
        <row r="643">
          <cell r="B643">
            <v>12.408758986964395</v>
          </cell>
          <cell r="C643">
            <v>12.728270538227669</v>
          </cell>
        </row>
        <row r="644">
          <cell r="B644">
            <v>12.413370138643197</v>
          </cell>
          <cell r="C644">
            <v>12.727708116285427</v>
          </cell>
        </row>
        <row r="645">
          <cell r="B645">
            <v>12.417981290321997</v>
          </cell>
          <cell r="C645">
            <v>12.727155846547721</v>
          </cell>
        </row>
        <row r="646">
          <cell r="B646">
            <v>12.422592442000798</v>
          </cell>
          <cell r="C646">
            <v>12.726613675204286</v>
          </cell>
        </row>
        <row r="647">
          <cell r="B647">
            <v>12.4272035936796</v>
          </cell>
          <cell r="C647">
            <v>12.726081548824453</v>
          </cell>
        </row>
        <row r="648">
          <cell r="B648">
            <v>12.431814745358396</v>
          </cell>
          <cell r="C648">
            <v>12.725559414353846</v>
          </cell>
        </row>
        <row r="649">
          <cell r="B649">
            <v>12.436425897037198</v>
          </cell>
          <cell r="C649">
            <v>12.725047219111037</v>
          </cell>
        </row>
        <row r="650">
          <cell r="B650">
            <v>12.441037048715998</v>
          </cell>
          <cell r="C650">
            <v>12.724544910784315</v>
          </cell>
        </row>
        <row r="651">
          <cell r="B651">
            <v>12.445648200394798</v>
          </cell>
          <cell r="C651">
            <v>12.724052437428396</v>
          </cell>
        </row>
        <row r="652">
          <cell r="B652">
            <v>12.450259352073598</v>
          </cell>
          <cell r="C652">
            <v>12.723569747461273</v>
          </cell>
        </row>
        <row r="653">
          <cell r="B653">
            <v>12.454870503752396</v>
          </cell>
          <cell r="C653">
            <v>12.723096789661016</v>
          </cell>
        </row>
        <row r="654">
          <cell r="B654">
            <v>12.459481655431198</v>
          </cell>
          <cell r="C654">
            <v>12.722633513162634</v>
          </cell>
        </row>
        <row r="655">
          <cell r="B655">
            <v>12.464092807109997</v>
          </cell>
          <cell r="C655">
            <v>12.722179867454997</v>
          </cell>
        </row>
        <row r="656">
          <cell r="B656">
            <v>12.468703958788797</v>
          </cell>
          <cell r="C656">
            <v>12.721735802377729</v>
          </cell>
        </row>
        <row r="657">
          <cell r="B657">
            <v>12.473315110467597</v>
          </cell>
          <cell r="C657">
            <v>12.721301268118197</v>
          </cell>
        </row>
        <row r="658">
          <cell r="B658">
            <v>12.477926262146399</v>
          </cell>
          <cell r="C658">
            <v>12.720876215208488</v>
          </cell>
        </row>
        <row r="659">
          <cell r="B659">
            <v>12.482537413825195</v>
          </cell>
          <cell r="C659">
            <v>12.720460594522441</v>
          </cell>
        </row>
        <row r="660">
          <cell r="B660">
            <v>12.487148565503997</v>
          </cell>
          <cell r="C660">
            <v>12.720054357272687</v>
          </cell>
        </row>
        <row r="661">
          <cell r="B661">
            <v>12.491759717182797</v>
          </cell>
          <cell r="C661">
            <v>12.71965745500775</v>
          </cell>
        </row>
        <row r="662">
          <cell r="B662">
            <v>12.496370868861597</v>
          </cell>
          <cell r="C662">
            <v>12.719269839609145</v>
          </cell>
        </row>
        <row r="663">
          <cell r="B663">
            <v>12.500982020540398</v>
          </cell>
          <cell r="C663">
            <v>12.71889146328855</v>
          </cell>
        </row>
        <row r="664">
          <cell r="B664">
            <v>12.505593172219198</v>
          </cell>
          <cell r="C664">
            <v>12.718522278584938</v>
          </cell>
        </row>
        <row r="665">
          <cell r="B665">
            <v>12.510204323897996</v>
          </cell>
          <cell r="C665">
            <v>12.718162238361815</v>
          </cell>
        </row>
        <row r="666">
          <cell r="B666">
            <v>12.514815475576796</v>
          </cell>
          <cell r="C666">
            <v>12.71781129580444</v>
          </cell>
        </row>
        <row r="667">
          <cell r="B667">
            <v>12.519426627255596</v>
          </cell>
          <cell r="C667">
            <v>12.717469404417065</v>
          </cell>
        </row>
        <row r="668">
          <cell r="B668">
            <v>12.524037778934396</v>
          </cell>
          <cell r="C668">
            <v>12.717136518020258</v>
          </cell>
        </row>
        <row r="669">
          <cell r="B669">
            <v>12.528648930613198</v>
          </cell>
          <cell r="C669">
            <v>12.716812590748193</v>
          </cell>
        </row>
        <row r="670">
          <cell r="B670">
            <v>12.533260082291998</v>
          </cell>
          <cell r="C670">
            <v>12.716497577045997</v>
          </cell>
        </row>
        <row r="671">
          <cell r="B671">
            <v>12.537871233970797</v>
          </cell>
          <cell r="C671">
            <v>12.71619143166712</v>
          </cell>
        </row>
        <row r="672">
          <cell r="B672">
            <v>12.542482385649597</v>
          </cell>
          <cell r="C672">
            <v>12.715894109670746</v>
          </cell>
        </row>
        <row r="673">
          <cell r="B673">
            <v>12.547093537328397</v>
          </cell>
          <cell r="C673">
            <v>12.715605566419171</v>
          </cell>
        </row>
        <row r="674">
          <cell r="B674">
            <v>12.551704689007199</v>
          </cell>
          <cell r="C674">
            <v>12.715325757575314</v>
          </cell>
        </row>
        <row r="675">
          <cell r="B675">
            <v>12.556315840685999</v>
          </cell>
          <cell r="C675">
            <v>12.715054639100142</v>
          </cell>
        </row>
        <row r="676">
          <cell r="B676">
            <v>12.560926992364799</v>
          </cell>
          <cell r="C676">
            <v>12.714792167250183</v>
          </cell>
        </row>
        <row r="677">
          <cell r="B677">
            <v>12.565538144043597</v>
          </cell>
          <cell r="C677">
            <v>12.714538298575061</v>
          </cell>
        </row>
        <row r="678">
          <cell r="B678">
            <v>12.570149295722397</v>
          </cell>
          <cell r="C678">
            <v>12.714292989915041</v>
          </cell>
        </row>
        <row r="679">
          <cell r="B679">
            <v>12.574760447401198</v>
          </cell>
          <cell r="C679">
            <v>12.714056198398595</v>
          </cell>
        </row>
        <row r="680">
          <cell r="B680">
            <v>12.579371599079998</v>
          </cell>
          <cell r="C680">
            <v>12.713827881439997</v>
          </cell>
        </row>
        <row r="681">
          <cell r="B681">
            <v>12.583982750758798</v>
          </cell>
          <cell r="C681">
            <v>12.71360799673697</v>
          </cell>
        </row>
        <row r="682">
          <cell r="B682">
            <v>12.588593902437596</v>
          </cell>
          <cell r="C682">
            <v>12.713396502268301</v>
          </cell>
        </row>
        <row r="683">
          <cell r="B683">
            <v>12.593205054116396</v>
          </cell>
          <cell r="C683">
            <v>12.713193356291528</v>
          </cell>
        </row>
        <row r="684">
          <cell r="B684">
            <v>12.597816205795196</v>
          </cell>
          <cell r="C684">
            <v>12.712998517340642</v>
          </cell>
        </row>
        <row r="685">
          <cell r="B685">
            <v>12.602427357473998</v>
          </cell>
          <cell r="C685">
            <v>12.712811944223775</v>
          </cell>
        </row>
        <row r="686">
          <cell r="B686">
            <v>12.607038509152797</v>
          </cell>
          <cell r="C686">
            <v>12.712633596020952</v>
          </cell>
        </row>
        <row r="687">
          <cell r="B687">
            <v>12.611649660831596</v>
          </cell>
          <cell r="C687">
            <v>12.712463432081861</v>
          </cell>
        </row>
        <row r="688">
          <cell r="B688">
            <v>12.616260812510397</v>
          </cell>
          <cell r="C688">
            <v>12.712301412023621</v>
          </cell>
        </row>
        <row r="689">
          <cell r="B689">
            <v>12.620871964189195</v>
          </cell>
          <cell r="C689">
            <v>12.71214749572859</v>
          </cell>
        </row>
        <row r="690">
          <cell r="B690">
            <v>12.625483115867997</v>
          </cell>
          <cell r="C690">
            <v>12.712001643342193</v>
          </cell>
        </row>
        <row r="691">
          <cell r="B691">
            <v>12.630094267546797</v>
          </cell>
          <cell r="C691">
            <v>12.711863815270778</v>
          </cell>
        </row>
        <row r="692">
          <cell r="B692">
            <v>12.634705419225597</v>
          </cell>
          <cell r="C692">
            <v>12.711733972179463</v>
          </cell>
        </row>
        <row r="693">
          <cell r="B693">
            <v>12.639316570904398</v>
          </cell>
          <cell r="C693">
            <v>12.711612074990045</v>
          </cell>
        </row>
        <row r="694">
          <cell r="B694">
            <v>12.643927722583197</v>
          </cell>
          <cell r="C694">
            <v>12.711498084878896</v>
          </cell>
        </row>
        <row r="695">
          <cell r="B695">
            <v>12.648538874261998</v>
          </cell>
          <cell r="C695">
            <v>12.711391963274901</v>
          </cell>
        </row>
        <row r="696">
          <cell r="B696">
            <v>12.653150025940798</v>
          </cell>
          <cell r="C696">
            <v>12.711293671857412</v>
          </cell>
        </row>
        <row r="697">
          <cell r="B697">
            <v>12.657761177619598</v>
          </cell>
          <cell r="C697">
            <v>12.711203172554205</v>
          </cell>
        </row>
        <row r="698">
          <cell r="B698">
            <v>12.662372329298398</v>
          </cell>
          <cell r="C698">
            <v>12.711120427539491</v>
          </cell>
        </row>
        <row r="699">
          <cell r="B699">
            <v>12.666983480977196</v>
          </cell>
          <cell r="C699">
            <v>12.711045399231892</v>
          </cell>
        </row>
        <row r="700">
          <cell r="B700">
            <v>12.671594632655996</v>
          </cell>
          <cell r="C700">
            <v>12.710978050292512</v>
          </cell>
        </row>
        <row r="701">
          <cell r="B701">
            <v>12.676205784334797</v>
          </cell>
          <cell r="C701">
            <v>12.710918343622955</v>
          </cell>
        </row>
        <row r="702">
          <cell r="B702">
            <v>12.680816936013597</v>
          </cell>
          <cell r="C702">
            <v>12.710866242363389</v>
          </cell>
        </row>
        <row r="703">
          <cell r="B703">
            <v>12.685428087692397</v>
          </cell>
          <cell r="C703">
            <v>12.710821709890658</v>
          </cell>
        </row>
        <row r="704">
          <cell r="B704">
            <v>12.690039239371199</v>
          </cell>
          <cell r="C704">
            <v>12.710784709816368</v>
          </cell>
        </row>
        <row r="705">
          <cell r="B705">
            <v>12.694650391049999</v>
          </cell>
          <cell r="C705">
            <v>12.710755205984995</v>
          </cell>
        </row>
        <row r="706">
          <cell r="B706">
            <v>12.699261542728797</v>
          </cell>
          <cell r="C706">
            <v>12.710733162472064</v>
          </cell>
        </row>
        <row r="707">
          <cell r="B707">
            <v>12.703872694407597</v>
          </cell>
          <cell r="C707">
            <v>12.710718543582267</v>
          </cell>
        </row>
        <row r="708">
          <cell r="B708">
            <v>12.708483846086397</v>
          </cell>
          <cell r="C708">
            <v>12.710711313847654</v>
          </cell>
        </row>
        <row r="709">
          <cell r="B709">
            <v>12.713094997765197</v>
          </cell>
          <cell r="C709">
            <v>12.710711438025841</v>
          </cell>
        </row>
        <row r="710">
          <cell r="B710">
            <v>12.717706149443998</v>
          </cell>
          <cell r="C710">
            <v>12.710718881098186</v>
          </cell>
        </row>
        <row r="711">
          <cell r="B711">
            <v>12.722317301122796</v>
          </cell>
          <cell r="C711">
            <v>12.710733608268056</v>
          </cell>
        </row>
        <row r="712">
          <cell r="B712">
            <v>12.726928452801596</v>
          </cell>
          <cell r="C712">
            <v>12.710755584959026</v>
          </cell>
        </row>
        <row r="713">
          <cell r="B713">
            <v>12.731539604480396</v>
          </cell>
          <cell r="C713">
            <v>12.710784776813185</v>
          </cell>
        </row>
        <row r="714">
          <cell r="B714">
            <v>12.736150756159196</v>
          </cell>
          <cell r="C714">
            <v>12.710821149689378</v>
          </cell>
        </row>
        <row r="715">
          <cell r="B715">
            <v>12.740761907837998</v>
          </cell>
          <cell r="C715">
            <v>12.710864669661515</v>
          </cell>
        </row>
        <row r="716">
          <cell r="B716">
            <v>12.745373059516794</v>
          </cell>
          <cell r="C716">
            <v>12.71091530301689</v>
          </cell>
        </row>
        <row r="717">
          <cell r="B717">
            <v>12.749984211195599</v>
          </cell>
          <cell r="C717">
            <v>12.710973016254469</v>
          </cell>
        </row>
        <row r="718">
          <cell r="B718">
            <v>12.754595362874397</v>
          </cell>
          <cell r="C718">
            <v>12.711037776083277</v>
          </cell>
        </row>
        <row r="719">
          <cell r="B719">
            <v>12.759206514553197</v>
          </cell>
          <cell r="C719">
            <v>12.711109549420728</v>
          </cell>
        </row>
        <row r="720">
          <cell r="B720">
            <v>12.763817666231999</v>
          </cell>
          <cell r="C720">
            <v>12.711188303390996</v>
          </cell>
        </row>
        <row r="721">
          <cell r="B721">
            <v>12.768428817910799</v>
          </cell>
          <cell r="C721">
            <v>12.711274005323416</v>
          </cell>
        </row>
        <row r="722">
          <cell r="B722">
            <v>12.773039969589599</v>
          </cell>
          <cell r="C722">
            <v>12.711366622750871</v>
          </cell>
        </row>
        <row r="723">
          <cell r="B723">
            <v>12.777651121268397</v>
          </cell>
          <cell r="C723">
            <v>12.711466123408226</v>
          </cell>
        </row>
        <row r="724">
          <cell r="B724">
            <v>12.782262272947197</v>
          </cell>
          <cell r="C724">
            <v>12.71157247523074</v>
          </cell>
        </row>
        <row r="725">
          <cell r="B725">
            <v>12.786873424625997</v>
          </cell>
          <cell r="C725">
            <v>12.711685646352533</v>
          </cell>
        </row>
        <row r="726">
          <cell r="B726">
            <v>12.791484576304798</v>
          </cell>
          <cell r="C726">
            <v>12.711805605105029</v>
          </cell>
        </row>
        <row r="727">
          <cell r="B727">
            <v>12.796095727983598</v>
          </cell>
          <cell r="C727">
            <v>12.711932320015448</v>
          </cell>
        </row>
        <row r="728">
          <cell r="B728">
            <v>12.800706879662396</v>
          </cell>
          <cell r="C728">
            <v>12.712065759805272</v>
          </cell>
        </row>
        <row r="729">
          <cell r="B729">
            <v>12.805318031341196</v>
          </cell>
          <cell r="C729">
            <v>12.712205893388775</v>
          </cell>
        </row>
        <row r="730">
          <cell r="B730">
            <v>12.809929183019996</v>
          </cell>
          <cell r="C730">
            <v>12.712352689871535</v>
          </cell>
        </row>
        <row r="731">
          <cell r="B731">
            <v>12.814540334698798</v>
          </cell>
          <cell r="C731">
            <v>12.712506118548937</v>
          </cell>
        </row>
        <row r="732">
          <cell r="B732">
            <v>12.819151486377597</v>
          </cell>
          <cell r="C732">
            <v>12.712666148904749</v>
          </cell>
        </row>
        <row r="733">
          <cell r="B733">
            <v>12.823762638056397</v>
          </cell>
          <cell r="C733">
            <v>12.712832750609671</v>
          </cell>
        </row>
        <row r="734">
          <cell r="B734">
            <v>12.828373789735197</v>
          </cell>
          <cell r="C734">
            <v>12.713005893519894</v>
          </cell>
        </row>
        <row r="735">
          <cell r="B735">
            <v>12.832984941413995</v>
          </cell>
          <cell r="C735">
            <v>12.713185547675698</v>
          </cell>
        </row>
        <row r="736">
          <cell r="B736">
            <v>12.837596093092797</v>
          </cell>
          <cell r="C736">
            <v>12.713371683300059</v>
          </cell>
        </row>
        <row r="737">
          <cell r="B737">
            <v>12.842207244771597</v>
          </cell>
          <cell r="C737">
            <v>12.71356427079721</v>
          </cell>
        </row>
        <row r="738">
          <cell r="B738">
            <v>12.846818396450397</v>
          </cell>
          <cell r="C738">
            <v>12.713763280751335</v>
          </cell>
        </row>
        <row r="739">
          <cell r="B739">
            <v>12.851429548129197</v>
          </cell>
          <cell r="C739">
            <v>12.713968683925147</v>
          </cell>
        </row>
        <row r="740">
          <cell r="B740">
            <v>12.856040699807997</v>
          </cell>
          <cell r="C740">
            <v>12.714180451258542</v>
          </cell>
        </row>
        <row r="741">
          <cell r="B741">
            <v>12.860651851486796</v>
          </cell>
          <cell r="C741">
            <v>12.7143985538673</v>
          </cell>
        </row>
        <row r="742">
          <cell r="B742">
            <v>12.865263003165598</v>
          </cell>
          <cell r="C742">
            <v>12.714622963041711</v>
          </cell>
        </row>
        <row r="743">
          <cell r="B743">
            <v>12.869874154844398</v>
          </cell>
          <cell r="C743">
            <v>12.714853650245274</v>
          </cell>
        </row>
        <row r="744">
          <cell r="B744">
            <v>12.874485306523198</v>
          </cell>
          <cell r="C744">
            <v>12.715090587113401</v>
          </cell>
        </row>
        <row r="745">
          <cell r="B745">
            <v>12.879096458201996</v>
          </cell>
          <cell r="C745">
            <v>12.715333745452122</v>
          </cell>
        </row>
        <row r="746">
          <cell r="B746">
            <v>12.883707609880799</v>
          </cell>
          <cell r="C746">
            <v>12.715583097236795</v>
          </cell>
        </row>
        <row r="747">
          <cell r="B747">
            <v>12.888318761559598</v>
          </cell>
          <cell r="C747">
            <v>12.71583861461083</v>
          </cell>
        </row>
        <row r="748">
          <cell r="B748">
            <v>12.892929913238397</v>
          </cell>
          <cell r="C748">
            <v>12.716100269884468</v>
          </cell>
        </row>
        <row r="749">
          <cell r="B749">
            <v>12.897541064917197</v>
          </cell>
          <cell r="C749">
            <v>12.716368035533485</v>
          </cell>
        </row>
        <row r="750">
          <cell r="B750">
            <v>12.902152216595997</v>
          </cell>
          <cell r="C750">
            <v>12.716641884197994</v>
          </cell>
        </row>
        <row r="751">
          <cell r="B751">
            <v>12.906763368274799</v>
          </cell>
          <cell r="C751">
            <v>12.716921788681214</v>
          </cell>
        </row>
        <row r="752">
          <cell r="B752">
            <v>12.911374519953597</v>
          </cell>
          <cell r="C752">
            <v>12.717207721948228</v>
          </cell>
        </row>
        <row r="753">
          <cell r="B753">
            <v>12.915985671632397</v>
          </cell>
          <cell r="C753">
            <v>12.717499657124815</v>
          </cell>
        </row>
        <row r="754">
          <cell r="B754">
            <v>12.920596823311197</v>
          </cell>
          <cell r="C754">
            <v>12.717797567496252</v>
          </cell>
        </row>
        <row r="755">
          <cell r="B755">
            <v>12.925207974989997</v>
          </cell>
          <cell r="C755">
            <v>12.718101426506106</v>
          </cell>
        </row>
      </sheetData>
      <sheetData sheetId="12" refreshError="1">
        <row r="86">
          <cell r="B86">
            <v>14.2936554173952</v>
          </cell>
        </row>
        <row r="145">
          <cell r="B145">
            <v>12.510079197084</v>
          </cell>
          <cell r="C145">
            <v>14.634942306070153</v>
          </cell>
        </row>
        <row r="146">
          <cell r="B146">
            <v>12.5295340136904</v>
          </cell>
          <cell r="C146">
            <v>14.602894795453745</v>
          </cell>
        </row>
        <row r="147">
          <cell r="B147">
            <v>12.548988830296798</v>
          </cell>
          <cell r="C147">
            <v>14.572094297342398</v>
          </cell>
        </row>
        <row r="148">
          <cell r="B148">
            <v>12.5684436469032</v>
          </cell>
          <cell r="C148">
            <v>14.542485796478541</v>
          </cell>
        </row>
        <row r="149">
          <cell r="B149">
            <v>12.587898463509598</v>
          </cell>
          <cell r="C149">
            <v>14.514017466894884</v>
          </cell>
        </row>
        <row r="150">
          <cell r="B150">
            <v>12.607353280116</v>
          </cell>
          <cell r="C150">
            <v>14.486640444108</v>
          </cell>
        </row>
        <row r="151">
          <cell r="B151">
            <v>12.626808096722399</v>
          </cell>
          <cell r="C151">
            <v>14.460308616563086</v>
          </cell>
        </row>
        <row r="152">
          <cell r="B152">
            <v>12.646262913328799</v>
          </cell>
          <cell r="C152">
            <v>14.434978434458401</v>
          </cell>
        </row>
        <row r="153">
          <cell r="B153">
            <v>12.665717729935199</v>
          </cell>
          <cell r="C153">
            <v>14.410608734282695</v>
          </cell>
        </row>
        <row r="154">
          <cell r="B154">
            <v>12.685172546541599</v>
          </cell>
          <cell r="C154">
            <v>14.387160577579392</v>
          </cell>
        </row>
        <row r="155">
          <cell r="B155">
            <v>12.704627363147999</v>
          </cell>
          <cell r="C155">
            <v>14.364597102609599</v>
          </cell>
        </row>
        <row r="156">
          <cell r="B156">
            <v>12.724082179754399</v>
          </cell>
          <cell r="C156">
            <v>14.342883387725934</v>
          </cell>
        </row>
        <row r="157">
          <cell r="B157">
            <v>12.743536996360799</v>
          </cell>
          <cell r="C157">
            <v>14.321986325392581</v>
          </cell>
        </row>
        <row r="158">
          <cell r="B158">
            <v>12.762991812967201</v>
          </cell>
          <cell r="C158">
            <v>14.301874505896061</v>
          </cell>
        </row>
        <row r="159">
          <cell r="B159">
            <v>12.782446629573599</v>
          </cell>
          <cell r="C159">
            <v>14.282518109888143</v>
          </cell>
        </row>
        <row r="160">
          <cell r="B160">
            <v>12.80190144618</v>
          </cell>
          <cell r="C160">
            <v>14.263888808988</v>
          </cell>
        </row>
        <row r="161">
          <cell r="B161">
            <v>12.821356262786399</v>
          </cell>
          <cell r="C161">
            <v>14.245959673747199</v>
          </cell>
        </row>
        <row r="162">
          <cell r="B162">
            <v>12.8408110793928</v>
          </cell>
          <cell r="C162">
            <v>14.228705088348935</v>
          </cell>
        </row>
        <row r="163">
          <cell r="B163">
            <v>12.8602658959992</v>
          </cell>
          <cell r="C163">
            <v>14.212100671473596</v>
          </cell>
        </row>
        <row r="164">
          <cell r="B164">
            <v>12.8797207126056</v>
          </cell>
          <cell r="C164">
            <v>14.196123202816798</v>
          </cell>
        </row>
        <row r="165">
          <cell r="B165">
            <v>12.899175529212</v>
          </cell>
          <cell r="C165">
            <v>14.180750554794349</v>
          </cell>
        </row>
        <row r="166">
          <cell r="B166">
            <v>12.9186303458184</v>
          </cell>
          <cell r="C166">
            <v>14.165961629012036</v>
          </cell>
        </row>
        <row r="167">
          <cell r="B167">
            <v>12.9380851624248</v>
          </cell>
          <cell r="C167">
            <v>14.151736297116745</v>
          </cell>
        </row>
        <row r="168">
          <cell r="B168">
            <v>12.957539979031198</v>
          </cell>
          <cell r="C168">
            <v>14.138055345680506</v>
          </cell>
        </row>
        <row r="169">
          <cell r="B169">
            <v>12.976994795637601</v>
          </cell>
          <cell r="C169">
            <v>14.124900424800215</v>
          </cell>
        </row>
        <row r="170">
          <cell r="B170">
            <v>12.996449612244</v>
          </cell>
          <cell r="C170">
            <v>14.112254000123997</v>
          </cell>
        </row>
        <row r="171">
          <cell r="B171">
            <v>13.015904428850401</v>
          </cell>
          <cell r="C171">
            <v>14.100099308040738</v>
          </cell>
        </row>
        <row r="172">
          <cell r="B172">
            <v>13.035359245456799</v>
          </cell>
          <cell r="C172">
            <v>14.088420313791964</v>
          </cell>
        </row>
        <row r="173">
          <cell r="B173">
            <v>13.054814062063201</v>
          </cell>
          <cell r="C173">
            <v>14.077201672286245</v>
          </cell>
        </row>
        <row r="174">
          <cell r="B174">
            <v>13.074268878669599</v>
          </cell>
          <cell r="C174">
            <v>14.066428691414757</v>
          </cell>
        </row>
        <row r="175">
          <cell r="B175">
            <v>13.093723695275997</v>
          </cell>
          <cell r="C175">
            <v>14.05608729768379</v>
          </cell>
        </row>
        <row r="176">
          <cell r="B176">
            <v>13.113178511882401</v>
          </cell>
          <cell r="C176">
            <v>14.046164003995196</v>
          </cell>
        </row>
        <row r="177">
          <cell r="B177">
            <v>13.132633328488799</v>
          </cell>
          <cell r="C177">
            <v>14.036645879419842</v>
          </cell>
        </row>
        <row r="178">
          <cell r="B178">
            <v>13.152088145095201</v>
          </cell>
          <cell r="C178">
            <v>14.0275205208216</v>
          </cell>
        </row>
        <row r="179">
          <cell r="B179">
            <v>13.171542961701599</v>
          </cell>
          <cell r="C179">
            <v>14.018776026201161</v>
          </cell>
        </row>
        <row r="180">
          <cell r="B180">
            <v>13.190997778308001</v>
          </cell>
          <cell r="C180">
            <v>14.010400969639198</v>
          </cell>
        </row>
        <row r="181">
          <cell r="B181">
            <v>13.210452594914399</v>
          </cell>
          <cell r="C181">
            <v>14.002384377728029</v>
          </cell>
        </row>
        <row r="182">
          <cell r="B182">
            <v>13.229907411520799</v>
          </cell>
          <cell r="C182">
            <v>13.994715707389693</v>
          </cell>
        </row>
        <row r="183">
          <cell r="B183">
            <v>13.2493622281272</v>
          </cell>
          <cell r="C183">
            <v>13.98738482498614</v>
          </cell>
        </row>
        <row r="184">
          <cell r="B184">
            <v>13.268817044733598</v>
          </cell>
          <cell r="C184">
            <v>13.980381986634645</v>
          </cell>
        </row>
        <row r="185">
          <cell r="B185">
            <v>13.28827186134</v>
          </cell>
          <cell r="C185">
            <v>13.973697819647997</v>
          </cell>
        </row>
        <row r="186">
          <cell r="B186">
            <v>13.307726677946398</v>
          </cell>
          <cell r="C186">
            <v>13.967323305025312</v>
          </cell>
        </row>
        <row r="187">
          <cell r="B187">
            <v>13.3271814945528</v>
          </cell>
          <cell r="C187">
            <v>13.961249760924604</v>
          </cell>
        </row>
        <row r="188">
          <cell r="B188">
            <v>13.346636311159198</v>
          </cell>
          <cell r="C188">
            <v>13.955468827053599</v>
          </cell>
        </row>
        <row r="189">
          <cell r="B189">
            <v>13.366091127765598</v>
          </cell>
          <cell r="C189">
            <v>13.949972449919736</v>
          </cell>
        </row>
        <row r="190">
          <cell r="B190">
            <v>13.385545944372</v>
          </cell>
          <cell r="C190">
            <v>13.944752868884729</v>
          </cell>
        </row>
        <row r="191">
          <cell r="B191">
            <v>13.405000760978398</v>
          </cell>
          <cell r="C191">
            <v>13.939802602972929</v>
          </cell>
        </row>
        <row r="192">
          <cell r="B192">
            <v>13.4244555775848</v>
          </cell>
          <cell r="C192">
            <v>13.935114438386398</v>
          </cell>
        </row>
        <row r="193">
          <cell r="B193">
            <v>13.443910394191198</v>
          </cell>
          <cell r="C193">
            <v>13.930681416682873</v>
          </cell>
        </row>
        <row r="194">
          <cell r="B194">
            <v>13.463365210797599</v>
          </cell>
          <cell r="C194">
            <v>13.926496823575954</v>
          </cell>
        </row>
        <row r="195">
          <cell r="B195">
            <v>13.482820027403999</v>
          </cell>
          <cell r="C195">
            <v>13.92255417831965</v>
          </cell>
        </row>
        <row r="196">
          <cell r="B196">
            <v>13.502274844010399</v>
          </cell>
          <cell r="C196">
            <v>13.918847223641956</v>
          </cell>
        </row>
        <row r="197">
          <cell r="B197">
            <v>13.521729660616799</v>
          </cell>
          <cell r="C197">
            <v>13.915369916194708</v>
          </cell>
        </row>
        <row r="198">
          <cell r="B198">
            <v>13.541184477223199</v>
          </cell>
          <cell r="C198">
            <v>13.912116417488988</v>
          </cell>
        </row>
        <row r="199">
          <cell r="B199">
            <v>13.560639293829599</v>
          </cell>
          <cell r="C199">
            <v>13.909081085287621</v>
          </cell>
        </row>
        <row r="200">
          <cell r="B200">
            <v>13.580094110435999</v>
          </cell>
          <cell r="C200">
            <v>13.906258465427998</v>
          </cell>
        </row>
        <row r="201">
          <cell r="B201">
            <v>13.599548927042401</v>
          </cell>
          <cell r="C201">
            <v>13.903643284050405</v>
          </cell>
        </row>
        <row r="202">
          <cell r="B202">
            <v>13.619003743648801</v>
          </cell>
          <cell r="C202">
            <v>13.901230440208561</v>
          </cell>
        </row>
        <row r="203">
          <cell r="B203">
            <v>13.6384585602552</v>
          </cell>
          <cell r="C203">
            <v>13.899014998840622</v>
          </cell>
        </row>
        <row r="204">
          <cell r="B204">
            <v>13.657913376861599</v>
          </cell>
          <cell r="C204">
            <v>13.896992184080281</v>
          </cell>
        </row>
        <row r="205">
          <cell r="B205">
            <v>13.677368193468</v>
          </cell>
          <cell r="C205">
            <v>13.895157372888958</v>
          </cell>
        </row>
        <row r="206">
          <cell r="B206">
            <v>13.696823010074398</v>
          </cell>
          <cell r="C206">
            <v>13.893506088991201</v>
          </cell>
        </row>
        <row r="207">
          <cell r="B207">
            <v>13.716277826680798</v>
          </cell>
          <cell r="C207">
            <v>13.892033997096604</v>
          </cell>
        </row>
        <row r="208">
          <cell r="B208">
            <v>13.7357326432872</v>
          </cell>
          <cell r="C208">
            <v>13.8907368973926</v>
          </cell>
        </row>
        <row r="209">
          <cell r="B209">
            <v>13.7551874598936</v>
          </cell>
          <cell r="C209">
            <v>13.889610720293357</v>
          </cell>
        </row>
        <row r="210">
          <cell r="B210">
            <v>13.7746422765</v>
          </cell>
          <cell r="C210">
            <v>13.888651521431076</v>
          </cell>
        </row>
        <row r="211">
          <cell r="B211">
            <v>13.7940970931064</v>
          </cell>
          <cell r="C211">
            <v>13.887855476876664</v>
          </cell>
        </row>
        <row r="212">
          <cell r="B212">
            <v>13.8135519097128</v>
          </cell>
          <cell r="C212">
            <v>13.887218878577672</v>
          </cell>
        </row>
        <row r="213">
          <cell r="B213">
            <v>13.8330067263192</v>
          </cell>
          <cell r="C213">
            <v>13.886738130002021</v>
          </cell>
        </row>
        <row r="214">
          <cell r="B214">
            <v>13.8524615429256</v>
          </cell>
          <cell r="C214">
            <v>13.886409741976797</v>
          </cell>
        </row>
        <row r="215">
          <cell r="B215">
            <v>13.871916359532001</v>
          </cell>
          <cell r="C215">
            <v>13.886230328711999</v>
          </cell>
        </row>
        <row r="216">
          <cell r="B216">
            <v>13.891371176138399</v>
          </cell>
          <cell r="C216">
            <v>13.886196603999668</v>
          </cell>
        </row>
        <row r="217">
          <cell r="B217">
            <v>13.910825992744801</v>
          </cell>
          <cell r="C217">
            <v>13.886305377579536</v>
          </cell>
        </row>
        <row r="218">
          <cell r="B218">
            <v>13.930280809351199</v>
          </cell>
          <cell r="C218">
            <v>13.886553551662644</v>
          </cell>
        </row>
        <row r="219">
          <cell r="B219">
            <v>13.949735625957601</v>
          </cell>
          <cell r="C219">
            <v>13.88693811760503</v>
          </cell>
        </row>
        <row r="220">
          <cell r="B220">
            <v>13.969190442563999</v>
          </cell>
          <cell r="C220">
            <v>13.887456152723999</v>
          </cell>
        </row>
        <row r="221">
          <cell r="B221">
            <v>13.988645259170399</v>
          </cell>
          <cell r="C221">
            <v>13.888104817249838</v>
          </cell>
        </row>
        <row r="222">
          <cell r="B222">
            <v>14.008100075776801</v>
          </cell>
          <cell r="C222">
            <v>13.888881351406344</v>
          </cell>
        </row>
        <row r="223">
          <cell r="B223">
            <v>14.027554892383199</v>
          </cell>
          <cell r="C223">
            <v>13.88978307261385</v>
          </cell>
        </row>
        <row r="224">
          <cell r="B224">
            <v>14.0470097089896</v>
          </cell>
          <cell r="C224">
            <v>13.8908073728088</v>
          </cell>
        </row>
        <row r="225">
          <cell r="B225">
            <v>14.066464525595999</v>
          </cell>
          <cell r="C225">
            <v>13.891951715874205</v>
          </cell>
        </row>
        <row r="226">
          <cell r="B226">
            <v>14.0859193422024</v>
          </cell>
          <cell r="C226">
            <v>13.893213635175746</v>
          </cell>
        </row>
        <row r="227">
          <cell r="B227">
            <v>14.1053741588088</v>
          </cell>
          <cell r="C227">
            <v>13.894590731198397</v>
          </cell>
        </row>
        <row r="228">
          <cell r="B228">
            <v>14.124828975415198</v>
          </cell>
          <cell r="C228">
            <v>13.896080669278895</v>
          </cell>
        </row>
        <row r="229">
          <cell r="B229">
            <v>14.1442837920216</v>
          </cell>
          <cell r="C229">
            <v>13.897681177429497</v>
          </cell>
        </row>
        <row r="230">
          <cell r="B230">
            <v>14.163738608627998</v>
          </cell>
          <cell r="C230">
            <v>13.899390044248801</v>
          </cell>
        </row>
        <row r="231">
          <cell r="B231">
            <v>14.1831934252344</v>
          </cell>
          <cell r="C231">
            <v>13.901205116915568</v>
          </cell>
        </row>
      </sheetData>
      <sheetData sheetId="13" refreshError="1">
        <row r="86">
          <cell r="B86">
            <v>12.852652706944001</v>
          </cell>
        </row>
        <row r="145">
          <cell r="B145">
            <v>12.661895733815999</v>
          </cell>
          <cell r="C145">
            <v>15.507303629554151</v>
          </cell>
        </row>
        <row r="146">
          <cell r="B146">
            <v>12.676902353942401</v>
          </cell>
          <cell r="C146">
            <v>15.464305075225745</v>
          </cell>
        </row>
        <row r="147">
          <cell r="B147">
            <v>12.691908974068799</v>
          </cell>
          <cell r="C147">
            <v>15.422814039237386</v>
          </cell>
        </row>
        <row r="148">
          <cell r="B148">
            <v>12.7069155941952</v>
          </cell>
          <cell r="C148">
            <v>15.382764013427009</v>
          </cell>
        </row>
        <row r="149">
          <cell r="B149">
            <v>12.721922214321602</v>
          </cell>
          <cell r="C149">
            <v>15.344092345178192</v>
          </cell>
        </row>
        <row r="150">
          <cell r="B150">
            <v>12.736928834447998</v>
          </cell>
          <cell r="C150">
            <v>15.306739962024</v>
          </cell>
        </row>
        <row r="151">
          <cell r="B151">
            <v>12.751935454574399</v>
          </cell>
          <cell r="C151">
            <v>15.270651119523816</v>
          </cell>
        </row>
        <row r="152">
          <cell r="B152">
            <v>12.766942074700799</v>
          </cell>
          <cell r="C152">
            <v>15.235773170150399</v>
          </cell>
        </row>
        <row r="153">
          <cell r="B153">
            <v>12.781948694827202</v>
          </cell>
          <cell r="C153">
            <v>15.202056351172503</v>
          </cell>
        </row>
        <row r="154">
          <cell r="B154">
            <v>12.7969553149536</v>
          </cell>
          <cell r="C154">
            <v>15.169453589736261</v>
          </cell>
        </row>
        <row r="155">
          <cell r="B155">
            <v>12.811961935079999</v>
          </cell>
          <cell r="C155">
            <v>15.13792032354</v>
          </cell>
        </row>
        <row r="156">
          <cell r="B156">
            <v>12.826968555206401</v>
          </cell>
          <cell r="C156">
            <v>15.107414335666357</v>
          </cell>
        </row>
        <row r="157">
          <cell r="B157">
            <v>12.841975175332797</v>
          </cell>
          <cell r="C157">
            <v>15.077895602284583</v>
          </cell>
        </row>
        <row r="158">
          <cell r="B158">
            <v>12.856981795459198</v>
          </cell>
          <cell r="C158">
            <v>15.04932615206806</v>
          </cell>
        </row>
        <row r="159">
          <cell r="B159">
            <v>12.8719884155856</v>
          </cell>
          <cell r="C159">
            <v>15.021669936288999</v>
          </cell>
        </row>
        <row r="160">
          <cell r="B160">
            <v>12.886995035712001</v>
          </cell>
          <cell r="C160">
            <v>14.994892708656</v>
          </cell>
        </row>
        <row r="161">
          <cell r="B161">
            <v>12.902001655838399</v>
          </cell>
          <cell r="C161">
            <v>14.968961914052535</v>
          </cell>
        </row>
        <row r="162">
          <cell r="B162">
            <v>12.917008275964799</v>
          </cell>
          <cell r="C162">
            <v>14.943846585416544</v>
          </cell>
        </row>
        <row r="163">
          <cell r="B163">
            <v>12.932014896091198</v>
          </cell>
          <cell r="C163">
            <v>14.919517248074515</v>
          </cell>
        </row>
        <row r="164">
          <cell r="B164">
            <v>12.947021516217601</v>
          </cell>
          <cell r="C164">
            <v>14.895945830908799</v>
          </cell>
        </row>
        <row r="165">
          <cell r="B165">
            <v>12.962028136343999</v>
          </cell>
          <cell r="C165">
            <v>14.873105583795528</v>
          </cell>
        </row>
        <row r="166">
          <cell r="B166">
            <v>12.977034756470399</v>
          </cell>
          <cell r="C166">
            <v>14.850971000802641</v>
          </cell>
        </row>
        <row r="167">
          <cell r="B167">
            <v>12.9920413765968</v>
          </cell>
          <cell r="C167">
            <v>14.829517748684605</v>
          </cell>
        </row>
        <row r="168">
          <cell r="B168">
            <v>13.0070479967232</v>
          </cell>
          <cell r="C168">
            <v>14.80872260025251</v>
          </cell>
        </row>
        <row r="169">
          <cell r="B169">
            <v>13.022054616849598</v>
          </cell>
          <cell r="C169">
            <v>14.788563372236036</v>
          </cell>
        </row>
        <row r="170">
          <cell r="B170">
            <v>13.037061236975999</v>
          </cell>
          <cell r="C170">
            <v>14.769018867287999</v>
          </cell>
        </row>
        <row r="171">
          <cell r="B171">
            <v>13.052067857102401</v>
          </cell>
          <cell r="C171">
            <v>14.750068819812737</v>
          </cell>
        </row>
        <row r="172">
          <cell r="B172">
            <v>13.067074477228799</v>
          </cell>
          <cell r="C172">
            <v>14.73169384532744</v>
          </cell>
        </row>
        <row r="173">
          <cell r="B173">
            <v>13.082081097355198</v>
          </cell>
          <cell r="C173">
            <v>14.713875393090502</v>
          </cell>
        </row>
        <row r="174">
          <cell r="B174">
            <v>13.0970877174816</v>
          </cell>
          <cell r="C174">
            <v>14.696595701753564</v>
          </cell>
        </row>
        <row r="175">
          <cell r="B175">
            <v>13.112094337608001</v>
          </cell>
          <cell r="C175">
            <v>14.679837757814527</v>
          </cell>
        </row>
        <row r="176">
          <cell r="B176">
            <v>13.127100957734399</v>
          </cell>
          <cell r="C176">
            <v>14.663585256667197</v>
          </cell>
        </row>
        <row r="177">
          <cell r="B177">
            <v>13.142107577860799</v>
          </cell>
          <cell r="C177">
            <v>14.647822566060297</v>
          </cell>
        </row>
        <row r="178">
          <cell r="B178">
            <v>13.1571141979872</v>
          </cell>
          <cell r="C178">
            <v>14.632534691793598</v>
          </cell>
        </row>
        <row r="179">
          <cell r="B179">
            <v>13.172120818113598</v>
          </cell>
          <cell r="C179">
            <v>14.617707245493163</v>
          </cell>
        </row>
        <row r="180">
          <cell r="B180">
            <v>13.187127438239997</v>
          </cell>
          <cell r="C180">
            <v>14.60332641432</v>
          </cell>
        </row>
        <row r="181">
          <cell r="B181">
            <v>13.202134058366401</v>
          </cell>
          <cell r="C181">
            <v>14.589378932478247</v>
          </cell>
        </row>
        <row r="182">
          <cell r="B182">
            <v>13.2171406784928</v>
          </cell>
          <cell r="C182">
            <v>14.57585205439934</v>
          </cell>
        </row>
        <row r="183">
          <cell r="B183">
            <v>13.232147298619198</v>
          </cell>
          <cell r="C183">
            <v>14.56273352948824</v>
          </cell>
        </row>
        <row r="184">
          <cell r="B184">
            <v>13.247153918745598</v>
          </cell>
          <cell r="C184">
            <v>14.550011578326645</v>
          </cell>
        </row>
        <row r="185">
          <cell r="B185">
            <v>13.262160538871999</v>
          </cell>
          <cell r="C185">
            <v>14.537674870236</v>
          </cell>
        </row>
        <row r="186">
          <cell r="B186">
            <v>13.277167158998401</v>
          </cell>
          <cell r="C186">
            <v>14.525712502110519</v>
          </cell>
        </row>
        <row r="187">
          <cell r="B187">
            <v>13.292173779124798</v>
          </cell>
          <cell r="C187">
            <v>14.514113978437164</v>
          </cell>
        </row>
        <row r="188">
          <cell r="B188">
            <v>13.3071803992512</v>
          </cell>
          <cell r="C188">
            <v>14.502869192425599</v>
          </cell>
        </row>
        <row r="189">
          <cell r="B189">
            <v>13.3221870193776</v>
          </cell>
          <cell r="C189">
            <v>14.49196840817687</v>
          </cell>
        </row>
        <row r="190">
          <cell r="B190">
            <v>13.337193639504001</v>
          </cell>
          <cell r="C190">
            <v>14.481402243824729</v>
          </cell>
        </row>
        <row r="191">
          <cell r="B191">
            <v>13.352200259630399</v>
          </cell>
          <cell r="C191">
            <v>14.471161655588173</v>
          </cell>
        </row>
        <row r="192">
          <cell r="B192">
            <v>13.3672068797568</v>
          </cell>
          <cell r="C192">
            <v>14.461237922678398</v>
          </cell>
        </row>
        <row r="193">
          <cell r="B193">
            <v>13.3822134998832</v>
          </cell>
          <cell r="C193">
            <v>14.451622633007087</v>
          </cell>
        </row>
        <row r="194">
          <cell r="B194">
            <v>13.397220120009598</v>
          </cell>
          <cell r="C194">
            <v>14.442307669646903</v>
          </cell>
        </row>
        <row r="195">
          <cell r="B195">
            <v>13.412226740135999</v>
          </cell>
          <cell r="C195">
            <v>14.433285197998433</v>
          </cell>
        </row>
        <row r="196">
          <cell r="B196">
            <v>13.427233360262399</v>
          </cell>
          <cell r="C196">
            <v>14.424547653620854</v>
          </cell>
        </row>
        <row r="197">
          <cell r="B197">
            <v>13.442239980388802</v>
          </cell>
          <cell r="C197">
            <v>14.416087730686709</v>
          </cell>
        </row>
        <row r="198">
          <cell r="B198">
            <v>13.457246600515198</v>
          </cell>
          <cell r="C198">
            <v>14.407898371023702</v>
          </cell>
        </row>
        <row r="199">
          <cell r="B199">
            <v>13.472253220641599</v>
          </cell>
          <cell r="C199">
            <v>14.399972753709037</v>
          </cell>
        </row>
        <row r="200">
          <cell r="B200">
            <v>13.487259840767999</v>
          </cell>
          <cell r="C200">
            <v>14.392304285183998</v>
          </cell>
        </row>
        <row r="201">
          <cell r="B201">
            <v>13.502266460894397</v>
          </cell>
          <cell r="C201">
            <v>14.38488658985877</v>
          </cell>
        </row>
        <row r="202">
          <cell r="B202">
            <v>13.5172730810208</v>
          </cell>
          <cell r="C202">
            <v>14.377713501179253</v>
          </cell>
        </row>
        <row r="203">
          <cell r="B203">
            <v>13.5322797011472</v>
          </cell>
          <cell r="C203">
            <v>14.370779053129697</v>
          </cell>
        </row>
        <row r="204">
          <cell r="B204">
            <v>13.547286321273601</v>
          </cell>
          <cell r="C204">
            <v>14.364077472146478</v>
          </cell>
        </row>
        <row r="205">
          <cell r="B205">
            <v>13.562292941400001</v>
          </cell>
          <cell r="C205">
            <v>14.357603169419997</v>
          </cell>
        </row>
        <row r="206">
          <cell r="B206">
            <v>13.577299561526399</v>
          </cell>
          <cell r="C206">
            <v>14.351350733563198</v>
          </cell>
        </row>
        <row r="207">
          <cell r="B207">
            <v>13.592306181652798</v>
          </cell>
          <cell r="C207">
            <v>14.345314923626399</v>
          </cell>
        </row>
        <row r="208">
          <cell r="B208">
            <v>13.607312801779202</v>
          </cell>
          <cell r="C208">
            <v>14.339490662439598</v>
          </cell>
        </row>
        <row r="209">
          <cell r="B209">
            <v>13.622319421905599</v>
          </cell>
          <cell r="C209">
            <v>14.333873030264426</v>
          </cell>
        </row>
        <row r="210">
          <cell r="B210">
            <v>13.637326042031999</v>
          </cell>
          <cell r="C210">
            <v>14.328457258739073</v>
          </cell>
        </row>
        <row r="211">
          <cell r="B211">
            <v>13.6523326621584</v>
          </cell>
          <cell r="C211">
            <v>14.323238725100575</v>
          </cell>
        </row>
        <row r="212">
          <cell r="B212">
            <v>13.6673392822848</v>
          </cell>
          <cell r="C212">
            <v>14.31821294666967</v>
          </cell>
        </row>
        <row r="213">
          <cell r="B213">
            <v>13.6823459024112</v>
          </cell>
          <cell r="C213">
            <v>14.313375575584544</v>
          </cell>
        </row>
        <row r="214">
          <cell r="B214">
            <v>13.697352522537599</v>
          </cell>
          <cell r="C214">
            <v>14.308722393770294</v>
          </cell>
        </row>
        <row r="215">
          <cell r="B215">
            <v>13.712359142664001</v>
          </cell>
          <cell r="C215">
            <v>14.304249308132</v>
          </cell>
        </row>
        <row r="216">
          <cell r="B216">
            <v>13.727365762790399</v>
          </cell>
          <cell r="C216">
            <v>14.299952345959907</v>
          </cell>
        </row>
        <row r="217">
          <cell r="B217">
            <v>13.742372382916798</v>
          </cell>
          <cell r="C217">
            <v>14.295827650535774</v>
          </cell>
        </row>
        <row r="218">
          <cell r="B218">
            <v>13.757379003043201</v>
          </cell>
          <cell r="C218">
            <v>14.291871476930295</v>
          </cell>
        </row>
        <row r="219">
          <cell r="B219">
            <v>13.772385623169601</v>
          </cell>
          <cell r="C219">
            <v>14.288080187981919</v>
          </cell>
        </row>
        <row r="220">
          <cell r="B220">
            <v>13.787392243295999</v>
          </cell>
          <cell r="C220">
            <v>14.284450250447998</v>
          </cell>
        </row>
        <row r="221">
          <cell r="B221">
            <v>13.802398863422399</v>
          </cell>
          <cell r="C221">
            <v>14.280978231319709</v>
          </cell>
        </row>
        <row r="222">
          <cell r="B222">
            <v>13.8174054835488</v>
          </cell>
          <cell r="C222">
            <v>14.277660794292705</v>
          </cell>
        </row>
        <row r="223">
          <cell r="B223">
            <v>13.832412103675198</v>
          </cell>
          <cell r="C223">
            <v>14.274494696385851</v>
          </cell>
        </row>
        <row r="224">
          <cell r="B224">
            <v>13.847418723801599</v>
          </cell>
          <cell r="C224">
            <v>14.2714767847008</v>
          </cell>
        </row>
        <row r="225">
          <cell r="B225">
            <v>13.862425343928001</v>
          </cell>
          <cell r="C225">
            <v>14.268603993315722</v>
          </cell>
        </row>
        <row r="226">
          <cell r="B226">
            <v>13.8774319640544</v>
          </cell>
          <cell r="C226">
            <v>14.265873340306651</v>
          </cell>
        </row>
        <row r="227">
          <cell r="B227">
            <v>13.8924385841808</v>
          </cell>
          <cell r="C227">
            <v>14.2632819248904</v>
          </cell>
        </row>
        <row r="228">
          <cell r="B228">
            <v>13.907445204307198</v>
          </cell>
          <cell r="C228">
            <v>14.260826924683329</v>
          </cell>
        </row>
        <row r="229">
          <cell r="B229">
            <v>13.922451824433601</v>
          </cell>
          <cell r="C229">
            <v>14.25850559307049</v>
          </cell>
        </row>
        <row r="230">
          <cell r="B230">
            <v>13.937458444560001</v>
          </cell>
          <cell r="C230">
            <v>14.256315256679997</v>
          </cell>
        </row>
        <row r="231">
          <cell r="B231">
            <v>13.952465064686399</v>
          </cell>
          <cell r="C231">
            <v>14.25425331295777</v>
          </cell>
        </row>
        <row r="232">
          <cell r="B232">
            <v>13.9674716848128</v>
          </cell>
        </row>
      </sheetData>
      <sheetData sheetId="14" refreshError="1"/>
      <sheetData sheetId="15" refreshError="1">
        <row r="8">
          <cell r="A8">
            <v>5</v>
          </cell>
          <cell r="AJ8">
            <v>10.936253750400001</v>
          </cell>
          <cell r="AK8">
            <v>36.753010958399997</v>
          </cell>
          <cell r="AL8">
            <v>15.361293475200002</v>
          </cell>
          <cell r="AM8">
            <v>32.815651792800004</v>
          </cell>
        </row>
        <row r="9">
          <cell r="A9">
            <v>6</v>
          </cell>
          <cell r="N9">
            <v>14.293655417395202</v>
          </cell>
          <cell r="O9">
            <v>42.024148111897603</v>
          </cell>
          <cell r="P9">
            <v>13.363354139007999</v>
          </cell>
          <cell r="Q9">
            <v>37.528599018570667</v>
          </cell>
          <cell r="AJ9">
            <v>12.0989364672</v>
          </cell>
          <cell r="AK9">
            <v>32.547108316799999</v>
          </cell>
          <cell r="AL9">
            <v>15.665670455359999</v>
          </cell>
          <cell r="AM9">
            <v>29.931956821546667</v>
          </cell>
        </row>
        <row r="10">
          <cell r="A10">
            <v>7</v>
          </cell>
          <cell r="N10">
            <v>14.556302705894398</v>
          </cell>
          <cell r="O10">
            <v>38.081409676147203</v>
          </cell>
          <cell r="P10">
            <v>13.664864761376</v>
          </cell>
          <cell r="Q10">
            <v>34.097957651659428</v>
          </cell>
          <cell r="AD10">
            <v>13.03665</v>
          </cell>
          <cell r="AE10">
            <v>20.940523371428572</v>
          </cell>
          <cell r="AH10">
            <v>10.647123480960001</v>
          </cell>
          <cell r="AI10">
            <v>27.682290405394287</v>
          </cell>
          <cell r="AJ10">
            <v>13.261619184000001</v>
          </cell>
          <cell r="AK10">
            <v>29.708989675200005</v>
          </cell>
          <cell r="AL10">
            <v>15.97004743552</v>
          </cell>
          <cell r="AM10">
            <v>27.915657124960003</v>
          </cell>
        </row>
        <row r="11">
          <cell r="A11">
            <v>8</v>
          </cell>
          <cell r="N11">
            <v>14.8189499943936</v>
          </cell>
          <cell r="O11">
            <v>35.157186760396804</v>
          </cell>
          <cell r="P11">
            <v>13.966375383743999</v>
          </cell>
          <cell r="Q11">
            <v>31.562665454272004</v>
          </cell>
          <cell r="AD11">
            <v>13.1039172</v>
          </cell>
          <cell r="AE11">
            <v>19.956743400000001</v>
          </cell>
          <cell r="AH11">
            <v>10.89150688704</v>
          </cell>
          <cell r="AI11">
            <v>25.568168502719999</v>
          </cell>
          <cell r="AJ11">
            <v>14.424301900800002</v>
          </cell>
          <cell r="AK11">
            <v>27.725736033600004</v>
          </cell>
          <cell r="AL11">
            <v>16.274424415680002</v>
          </cell>
          <cell r="AM11">
            <v>26.441479475039998</v>
          </cell>
        </row>
        <row r="12">
          <cell r="A12">
            <v>9</v>
          </cell>
          <cell r="N12">
            <v>15.081597282892799</v>
          </cell>
          <cell r="O12">
            <v>32.911974191313071</v>
          </cell>
          <cell r="P12">
            <v>14.267886006112001</v>
          </cell>
          <cell r="Q12">
            <v>29.624272703233785</v>
          </cell>
          <cell r="AD12">
            <v>13.171184400000001</v>
          </cell>
          <cell r="AE12">
            <v>19.199055333333334</v>
          </cell>
          <cell r="AH12">
            <v>11.135890293119999</v>
          </cell>
          <cell r="AI12">
            <v>23.951005179093336</v>
          </cell>
          <cell r="AJ12">
            <v>15.586984617600002</v>
          </cell>
          <cell r="AK12">
            <v>26.312392392</v>
          </cell>
          <cell r="AL12">
            <v>16.578801395839999</v>
          </cell>
          <cell r="AM12">
            <v>25.328716522897775</v>
          </cell>
        </row>
        <row r="13">
          <cell r="A13">
            <v>10</v>
          </cell>
          <cell r="L13">
            <v>11.682603967871998</v>
          </cell>
          <cell r="M13">
            <v>25.950679633535998</v>
          </cell>
          <cell r="N13">
            <v>15.344244571392002</v>
          </cell>
          <cell r="O13">
            <v>31.142068864896004</v>
          </cell>
          <cell r="P13">
            <v>14.56939662848</v>
          </cell>
          <cell r="Q13">
            <v>28.103709564640003</v>
          </cell>
          <cell r="AD13">
            <v>13.238451600000001</v>
          </cell>
          <cell r="AE13">
            <v>18.599631599999999</v>
          </cell>
          <cell r="AH13">
            <v>11.3802736992</v>
          </cell>
          <cell r="AI13">
            <v>22.681712860800001</v>
          </cell>
          <cell r="AJ13">
            <v>16.749667334400005</v>
          </cell>
          <cell r="AK13">
            <v>25.297985750399999</v>
          </cell>
          <cell r="AL13">
            <v>16.883178376</v>
          </cell>
          <cell r="AM13">
            <v>24.468943859199996</v>
          </cell>
        </row>
        <row r="14">
          <cell r="A14">
            <v>11</v>
          </cell>
          <cell r="L14">
            <v>11.7660115675392</v>
          </cell>
          <cell r="M14">
            <v>24.65737310027869</v>
          </cell>
          <cell r="N14">
            <v>15.606891859891201</v>
          </cell>
          <cell r="O14">
            <v>29.717841533145602</v>
          </cell>
          <cell r="P14">
            <v>14.870907250847999</v>
          </cell>
          <cell r="Q14">
            <v>26.887022507824</v>
          </cell>
          <cell r="AD14">
            <v>13.305718800000001</v>
          </cell>
          <cell r="AE14">
            <v>18.115309199999999</v>
          </cell>
          <cell r="AH14">
            <v>11.624657105279999</v>
          </cell>
          <cell r="AI14">
            <v>21.665417637294546</v>
          </cell>
          <cell r="AJ14">
            <v>17.912350051200001</v>
          </cell>
          <cell r="AK14">
            <v>24.573715108800005</v>
          </cell>
          <cell r="AL14">
            <v>17.187555356160001</v>
          </cell>
          <cell r="AM14">
            <v>23.793164132552729</v>
          </cell>
        </row>
        <row r="15">
          <cell r="A15">
            <v>12</v>
          </cell>
          <cell r="L15">
            <v>11.849419167206397</v>
          </cell>
          <cell r="M15">
            <v>23.586568289203196</v>
          </cell>
          <cell r="N15">
            <v>15.869539148390402</v>
          </cell>
          <cell r="O15">
            <v>28.552872697395202</v>
          </cell>
          <cell r="P15">
            <v>15.172417873216</v>
          </cell>
          <cell r="Q15">
            <v>25.89824251234133</v>
          </cell>
          <cell r="AD15">
            <v>13.372986000000001</v>
          </cell>
          <cell r="AE15">
            <v>17.717312800000002</v>
          </cell>
          <cell r="AH15">
            <v>11.869040511360001</v>
          </cell>
          <cell r="AI15">
            <v>20.838870234880002</v>
          </cell>
          <cell r="AJ15">
            <v>19.075032768</v>
          </cell>
          <cell r="AK15">
            <v>24.067046467200001</v>
          </cell>
          <cell r="AL15">
            <v>17.491932336320001</v>
          </cell>
          <cell r="AM15">
            <v>23.255379108693333</v>
          </cell>
        </row>
        <row r="16">
          <cell r="A16">
            <v>13</v>
          </cell>
          <cell r="L16">
            <v>11.9328267668736</v>
          </cell>
          <cell r="M16">
            <v>22.686918649036798</v>
          </cell>
          <cell r="N16">
            <v>16.132186436889601</v>
          </cell>
          <cell r="O16">
            <v>27.587333473952491</v>
          </cell>
          <cell r="P16">
            <v>15.473928495584001</v>
          </cell>
          <cell r="Q16">
            <v>25.084775640961233</v>
          </cell>
          <cell r="AD16">
            <v>13.440253200000001</v>
          </cell>
          <cell r="AE16">
            <v>17.385721015384615</v>
          </cell>
          <cell r="AH16">
            <v>12.11342391744</v>
          </cell>
          <cell r="AI16">
            <v>20.158282694843077</v>
          </cell>
          <cell r="AJ16">
            <v>20.237715484799999</v>
          </cell>
          <cell r="AK16">
            <v>23.727763979446156</v>
          </cell>
          <cell r="AL16">
            <v>17.796309316479999</v>
          </cell>
          <cell r="AM16">
            <v>22.82374385620923</v>
          </cell>
        </row>
        <row r="17">
          <cell r="A17">
            <v>14</v>
          </cell>
          <cell r="L17">
            <v>12.016234366540798</v>
          </cell>
          <cell r="M17">
            <v>21.921748071727542</v>
          </cell>
          <cell r="N17">
            <v>16.3948337253888</v>
          </cell>
          <cell r="O17">
            <v>26.778488945894399</v>
          </cell>
          <cell r="P17">
            <v>15.775439117951999</v>
          </cell>
          <cell r="Q17">
            <v>24.409054795661717</v>
          </cell>
          <cell r="AD17">
            <v>13.507520400000001</v>
          </cell>
          <cell r="AE17">
            <v>17.106304285714284</v>
          </cell>
          <cell r="AH17">
            <v>12.357807323519999</v>
          </cell>
          <cell r="AI17">
            <v>19.592377903817145</v>
          </cell>
          <cell r="AJ17">
            <v>21.400398201599998</v>
          </cell>
          <cell r="AK17">
            <v>23.519999184</v>
          </cell>
          <cell r="AL17">
            <v>18.100686296639999</v>
          </cell>
          <cell r="AM17">
            <v>22.475511995520002</v>
          </cell>
        </row>
        <row r="18">
          <cell r="A18">
            <v>15</v>
          </cell>
          <cell r="L18">
            <v>12.099641966207999</v>
          </cell>
          <cell r="M18">
            <v>21.264160744703997</v>
          </cell>
          <cell r="N18">
            <v>16.657481013887999</v>
          </cell>
          <cell r="O18">
            <v>26.095000174144001</v>
          </cell>
          <cell r="P18">
            <v>16.07694974032</v>
          </cell>
          <cell r="Q18">
            <v>23.843530771226668</v>
          </cell>
          <cell r="AD18">
            <v>13.574787600000001</v>
          </cell>
          <cell r="AE18">
            <v>16.8686276</v>
          </cell>
          <cell r="AH18">
            <v>12.6021907296</v>
          </cell>
          <cell r="AI18">
            <v>19.118219312000001</v>
          </cell>
          <cell r="AJ18">
            <v>22.563080918400001</v>
          </cell>
          <cell r="AK18">
            <v>23.417448542399999</v>
          </cell>
          <cell r="AL18">
            <v>18.4050632768</v>
          </cell>
          <cell r="AM18">
            <v>22.194002848266667</v>
          </cell>
        </row>
        <row r="19">
          <cell r="A19">
            <v>16</v>
          </cell>
          <cell r="L19">
            <v>12.1830495658752</v>
          </cell>
          <cell r="M19">
            <v>20.693984808537596</v>
          </cell>
          <cell r="N19">
            <v>16.920128302387198</v>
          </cell>
          <cell r="O19">
            <v>25.5133629543936</v>
          </cell>
          <cell r="P19">
            <v>16.378460362687999</v>
          </cell>
          <cell r="Q19">
            <v>23.367541663743999</v>
          </cell>
          <cell r="AD19">
            <v>13.6420548</v>
          </cell>
          <cell r="AE19">
            <v>16.664864699999999</v>
          </cell>
          <cell r="AH19">
            <v>12.846574135679999</v>
          </cell>
          <cell r="AI19">
            <v>18.718604507040002</v>
          </cell>
          <cell r="AJ19">
            <v>23.7257636352</v>
          </cell>
          <cell r="AK19">
            <v>23.400384400800004</v>
          </cell>
          <cell r="AL19">
            <v>18.709440256960001</v>
          </cell>
          <cell r="AM19">
            <v>21.966705905680001</v>
          </cell>
        </row>
        <row r="20">
          <cell r="A20">
            <v>17</v>
          </cell>
          <cell r="L20">
            <v>12.266457165542398</v>
          </cell>
          <cell r="M20">
            <v>20.195794723665315</v>
          </cell>
          <cell r="N20">
            <v>17.182775590886401</v>
          </cell>
          <cell r="O20">
            <v>25.015603483349079</v>
          </cell>
          <cell r="P20">
            <v>16.679970985056002</v>
          </cell>
          <cell r="Q20">
            <v>22.965287193751532</v>
          </cell>
          <cell r="AD20">
            <v>13.709322</v>
          </cell>
          <cell r="AE20">
            <v>16.489030799999998</v>
          </cell>
          <cell r="AH20">
            <v>13.09095754176</v>
          </cell>
          <cell r="AI20">
            <v>18.380378703021179</v>
          </cell>
          <cell r="AL20">
            <v>19.013817237120001</v>
          </cell>
          <cell r="AM20">
            <v>21.784054308112943</v>
          </cell>
        </row>
        <row r="21">
          <cell r="A21">
            <v>18</v>
          </cell>
          <cell r="L21">
            <v>12.349864765209599</v>
          </cell>
          <cell r="M21">
            <v>19.757592848204798</v>
          </cell>
          <cell r="N21">
            <v>17.4454228793856</v>
          </cell>
          <cell r="O21">
            <v>24.587742136226137</v>
          </cell>
          <cell r="P21">
            <v>16.981481607424001</v>
          </cell>
          <cell r="Q21">
            <v>22.624478255000888</v>
          </cell>
          <cell r="AD21">
            <v>13.7765892</v>
          </cell>
          <cell r="AE21">
            <v>16.336471066666668</v>
          </cell>
          <cell r="AH21">
            <v>13.335340947839999</v>
          </cell>
          <cell r="AI21">
            <v>18.093310399786667</v>
          </cell>
          <cell r="AL21">
            <v>19.318194217280002</v>
          </cell>
          <cell r="AM21">
            <v>21.638607164728889</v>
          </cell>
        </row>
        <row r="22">
          <cell r="A22">
            <v>19</v>
          </cell>
          <cell r="L22">
            <v>12.4332723648768</v>
          </cell>
          <cell r="M22">
            <v>19.369907359617343</v>
          </cell>
          <cell r="N22">
            <v>17.708070167884802</v>
          </cell>
          <cell r="O22">
            <v>24.218742367142404</v>
          </cell>
          <cell r="P22">
            <v>17.282992229792004</v>
          </cell>
          <cell r="Q22">
            <v>22.335412921506524</v>
          </cell>
          <cell r="AD22">
            <v>13.8438564</v>
          </cell>
          <cell r="AE22">
            <v>16.203510631578951</v>
          </cell>
          <cell r="AH22">
            <v>13.579724353920001</v>
          </cell>
          <cell r="AI22">
            <v>17.849322097212632</v>
          </cell>
        </row>
        <row r="23">
          <cell r="A23">
            <v>20</v>
          </cell>
          <cell r="F23">
            <v>13.937668800000001</v>
          </cell>
          <cell r="G23">
            <v>16.300059600000001</v>
          </cell>
          <cell r="L23">
            <v>12.516679964544</v>
          </cell>
          <cell r="M23">
            <v>19.025160799871998</v>
          </cell>
          <cell r="N23">
            <v>17.970717456384001</v>
          </cell>
          <cell r="O23">
            <v>23.899774939392</v>
          </cell>
          <cell r="P23">
            <v>17.58450285216</v>
          </cell>
          <cell r="Q23">
            <v>22.090329652480001</v>
          </cell>
          <cell r="AD23">
            <v>13.9111236</v>
          </cell>
          <cell r="AE23">
            <v>16.087209600000001</v>
          </cell>
          <cell r="AH23">
            <v>13.82410776</v>
          </cell>
          <cell r="AI23">
            <v>17.641951795199997</v>
          </cell>
        </row>
        <row r="24">
          <cell r="A24">
            <v>21</v>
          </cell>
          <cell r="F24">
            <v>13.988958719999999</v>
          </cell>
          <cell r="G24">
            <v>16.188785988571425</v>
          </cell>
          <cell r="L24">
            <v>12.600087564211197</v>
          </cell>
          <cell r="M24">
            <v>18.717219036277029</v>
          </cell>
          <cell r="N24">
            <v>18.2333647448832</v>
          </cell>
          <cell r="O24">
            <v>23.6236923756416</v>
          </cell>
          <cell r="P24">
            <v>17.886013474528003</v>
          </cell>
          <cell r="Q24">
            <v>21.882945295854476</v>
          </cell>
          <cell r="AD24">
            <v>13.9783908</v>
          </cell>
          <cell r="AE24">
            <v>15.985188057142855</v>
          </cell>
          <cell r="AH24">
            <v>14.068491166080001</v>
          </cell>
          <cell r="AI24">
            <v>17.465968350811426</v>
          </cell>
        </row>
        <row r="25">
          <cell r="A25">
            <v>22</v>
          </cell>
          <cell r="F25">
            <v>14.040248640000002</v>
          </cell>
          <cell r="G25">
            <v>16.089959519999997</v>
          </cell>
          <cell r="L25">
            <v>12.683495163878399</v>
          </cell>
          <cell r="M25">
            <v>18.441063232993745</v>
          </cell>
          <cell r="N25">
            <v>18.496012033382403</v>
          </cell>
          <cell r="O25">
            <v>23.384646739891199</v>
          </cell>
          <cell r="P25">
            <v>18.187524096896002</v>
          </cell>
          <cell r="Q25">
            <v>21.708119090848001</v>
          </cell>
          <cell r="AD25">
            <v>14.045658</v>
          </cell>
          <cell r="AE25">
            <v>15.8954988</v>
          </cell>
          <cell r="AH25">
            <v>14.31287457216</v>
          </cell>
          <cell r="AI25">
            <v>17.317091738007271</v>
          </cell>
        </row>
        <row r="26">
          <cell r="A26">
            <v>23</v>
          </cell>
          <cell r="F26">
            <v>14.091538560000002</v>
          </cell>
          <cell r="G26">
            <v>16.001956653913044</v>
          </cell>
          <cell r="L26">
            <v>12.766902763545598</v>
          </cell>
          <cell r="M26">
            <v>18.192547395198886</v>
          </cell>
          <cell r="N26">
            <v>18.758659321881598</v>
          </cell>
          <cell r="O26">
            <v>23.177807128488627</v>
          </cell>
          <cell r="P26">
            <v>18.489034719264001</v>
          </cell>
          <cell r="Q26">
            <v>21.561604322032</v>
          </cell>
          <cell r="AD26">
            <v>14.112925199999999</v>
          </cell>
          <cell r="AE26">
            <v>15.816533269565216</v>
          </cell>
          <cell r="AH26">
            <v>14.557257978239999</v>
          </cell>
          <cell r="AI26">
            <v>17.191786283102608</v>
          </cell>
        </row>
        <row r="27">
          <cell r="A27">
            <v>24</v>
          </cell>
          <cell r="F27">
            <v>14.14282848</v>
          </cell>
          <cell r="G27">
            <v>15.923424439999998</v>
          </cell>
          <cell r="L27">
            <v>12.850310363212797</v>
          </cell>
          <cell r="M27">
            <v>17.968216527206398</v>
          </cell>
          <cell r="N27">
            <v>19.021306610380798</v>
          </cell>
          <cell r="O27">
            <v>22.999147788390406</v>
          </cell>
          <cell r="P27">
            <v>18.790545341632001</v>
          </cell>
          <cell r="Q27">
            <v>21.439862059882667</v>
          </cell>
          <cell r="AD27">
            <v>14.180192399999999</v>
          </cell>
          <cell r="AE27">
            <v>15.746951000000001</v>
          </cell>
          <cell r="AH27">
            <v>14.801641384319998</v>
          </cell>
          <cell r="AI27">
            <v>17.087105591359997</v>
          </cell>
        </row>
        <row r="28">
          <cell r="A28">
            <v>25</v>
          </cell>
          <cell r="F28">
            <v>14.194118399999999</v>
          </cell>
          <cell r="G28">
            <v>15.8532264</v>
          </cell>
          <cell r="L28">
            <v>12.933717962879998</v>
          </cell>
          <cell r="M28">
            <v>17.765168432639999</v>
          </cell>
          <cell r="N28">
            <v>19.28395389888</v>
          </cell>
          <cell r="O28">
            <v>22.845287087040003</v>
          </cell>
          <cell r="P28">
            <v>19.092055964000004</v>
          </cell>
          <cell r="Q28">
            <v>21.339919603600002</v>
          </cell>
          <cell r="AD28">
            <v>14.247459600000001</v>
          </cell>
          <cell r="AE28">
            <v>15.685626000000003</v>
          </cell>
          <cell r="AH28">
            <v>15.046024790399999</v>
          </cell>
          <cell r="AI28">
            <v>17.000574691200001</v>
          </cell>
        </row>
        <row r="29">
          <cell r="A29">
            <v>26</v>
          </cell>
          <cell r="F29">
            <v>14.245408320000001</v>
          </cell>
          <cell r="G29">
            <v>15.79040089846154</v>
          </cell>
          <cell r="L29">
            <v>13.017125562547198</v>
          </cell>
          <cell r="M29">
            <v>17.580947406873598</v>
          </cell>
          <cell r="N29">
            <v>19.546601187379203</v>
          </cell>
          <cell r="O29">
            <v>22.713363643043447</v>
          </cell>
          <cell r="P29">
            <v>19.393566586367999</v>
          </cell>
          <cell r="Q29">
            <v>21.259261590968613</v>
          </cell>
          <cell r="AD29">
            <v>14.314726800000001</v>
          </cell>
          <cell r="AE29">
            <v>15.63160550769231</v>
          </cell>
        </row>
        <row r="30">
          <cell r="A30">
            <v>27</v>
          </cell>
          <cell r="F30">
            <v>14.296698240000001</v>
          </cell>
          <cell r="G30">
            <v>15.734128764444446</v>
          </cell>
          <cell r="L30">
            <v>13.100533162214401</v>
          </cell>
          <cell r="M30">
            <v>17.413461553373864</v>
          </cell>
          <cell r="N30">
            <v>19.809248475878402</v>
          </cell>
          <cell r="O30">
            <v>22.600939983361425</v>
          </cell>
          <cell r="P30">
            <v>19.695077208736002</v>
          </cell>
          <cell r="Q30">
            <v>21.195745306027263</v>
          </cell>
          <cell r="AD30">
            <v>14.381994000000001</v>
          </cell>
          <cell r="AE30">
            <v>15.584077911111114</v>
          </cell>
        </row>
        <row r="31">
          <cell r="A31">
            <v>28</v>
          </cell>
          <cell r="F31">
            <v>14.34798816</v>
          </cell>
          <cell r="G31">
            <v>15.68370785142857</v>
          </cell>
          <cell r="L31">
            <v>13.183940761881599</v>
          </cell>
          <cell r="M31">
            <v>17.260917817969368</v>
          </cell>
          <cell r="N31">
            <v>20.071895764377601</v>
          </cell>
          <cell r="O31">
            <v>22.505926845388803</v>
          </cell>
          <cell r="P31">
            <v>19.996587831104002</v>
          </cell>
          <cell r="Q31">
            <v>21.147534135094855</v>
          </cell>
          <cell r="AD31">
            <v>14.4492612</v>
          </cell>
          <cell r="AE31">
            <v>15.542347542857142</v>
          </cell>
        </row>
        <row r="32">
          <cell r="A32">
            <v>29</v>
          </cell>
          <cell r="F32">
            <v>14.39927808</v>
          </cell>
          <cell r="G32">
            <v>15.638532860689656</v>
          </cell>
          <cell r="L32">
            <v>13.267348361548798</v>
          </cell>
          <cell r="M32">
            <v>17.121770464305435</v>
          </cell>
          <cell r="N32">
            <v>25.084671131520004</v>
          </cell>
          <cell r="O32">
            <v>22.426523140672884</v>
          </cell>
          <cell r="P32">
            <v>20.298098453472001</v>
          </cell>
          <cell r="Q32">
            <v>21.11304479051531</v>
          </cell>
          <cell r="AD32">
            <v>14.5165284</v>
          </cell>
          <cell r="AE32">
            <v>15.505814689655173</v>
          </cell>
        </row>
        <row r="33">
          <cell r="A33">
            <v>30</v>
          </cell>
          <cell r="F33">
            <v>14.450568000000001</v>
          </cell>
          <cell r="G33">
            <v>15.598079200000001</v>
          </cell>
          <cell r="L33">
            <v>13.350755961215999</v>
          </cell>
          <cell r="M33">
            <v>16.994679854207995</v>
          </cell>
          <cell r="N33">
            <v>26.338579238400005</v>
          </cell>
          <cell r="O33">
            <v>22.361167925888005</v>
          </cell>
          <cell r="P33">
            <v>20.59960907584</v>
          </cell>
          <cell r="Q33">
            <v>21.090905089653333</v>
          </cell>
          <cell r="AD33">
            <v>14.5837956</v>
          </cell>
          <cell r="AE33">
            <v>15.473959600000001</v>
          </cell>
        </row>
        <row r="34">
          <cell r="A34">
            <v>31</v>
          </cell>
          <cell r="F34">
            <v>14.501857920000003</v>
          </cell>
          <cell r="G34">
            <v>15.561889966451611</v>
          </cell>
          <cell r="L34">
            <v>13.434163560883199</v>
          </cell>
          <cell r="M34">
            <v>16.878479206041597</v>
          </cell>
          <cell r="N34">
            <v>27.592487345280006</v>
          </cell>
          <cell r="O34">
            <v>22.308501669750505</v>
          </cell>
          <cell r="P34">
            <v>20.901119698208003</v>
          </cell>
          <cell r="Q34">
            <v>21.079919905697551</v>
          </cell>
        </row>
        <row r="35">
          <cell r="A35">
            <v>32</v>
          </cell>
          <cell r="F35">
            <v>14.553147840000001</v>
          </cell>
          <cell r="G35">
            <v>15.52956537</v>
          </cell>
          <cell r="L35">
            <v>13.517571160550398</v>
          </cell>
          <cell r="M35">
            <v>16.772147585875196</v>
          </cell>
          <cell r="N35">
            <v>28.846395452160007</v>
          </cell>
          <cell r="O35">
            <v>22.267334782387202</v>
          </cell>
          <cell r="P35">
            <v>21.202630320576002</v>
          </cell>
          <cell r="Q35">
            <v>21.079043502688002</v>
          </cell>
        </row>
        <row r="36">
          <cell r="A36">
            <v>33</v>
          </cell>
          <cell r="F36">
            <v>14.60443776</v>
          </cell>
          <cell r="G36">
            <v>15.50075408</v>
          </cell>
          <cell r="L36">
            <v>13.600978760217599</v>
          </cell>
          <cell r="M36">
            <v>16.674787809345162</v>
          </cell>
          <cell r="N36">
            <v>30.10030355904</v>
          </cell>
          <cell r="O36">
            <v>22.236621866636799</v>
          </cell>
          <cell r="P36">
            <v>29.495262987840007</v>
          </cell>
          <cell r="Q36">
            <v>21.087356900538666</v>
          </cell>
        </row>
        <row r="37">
          <cell r="A37">
            <v>34</v>
          </cell>
          <cell r="F37">
            <v>14.65572768</v>
          </cell>
          <cell r="G37">
            <v>15.475146098823533</v>
          </cell>
          <cell r="L37">
            <v>13.684386359884797</v>
          </cell>
          <cell r="M37">
            <v>16.585608243189455</v>
          </cell>
          <cell r="P37">
            <v>31.233241784320004</v>
          </cell>
          <cell r="Q37">
            <v>21.104049234467766</v>
          </cell>
        </row>
        <row r="38">
          <cell r="A38">
            <v>35</v>
          </cell>
          <cell r="D38">
            <v>19.63580208099</v>
          </cell>
          <cell r="E38">
            <v>24.003558817352143</v>
          </cell>
          <cell r="F38">
            <v>14.707017600000002</v>
          </cell>
          <cell r="G38">
            <v>15.452466857142859</v>
          </cell>
          <cell r="H38">
            <v>17.101838438999998</v>
          </cell>
          <cell r="I38">
            <v>23.778442999499998</v>
          </cell>
          <cell r="L38">
            <v>13.767793959551998</v>
          </cell>
          <cell r="M38">
            <v>16.503907726518854</v>
          </cell>
          <cell r="P38">
            <v>32.971220580800008</v>
          </cell>
          <cell r="Q38">
            <v>21.128402309954286</v>
          </cell>
        </row>
        <row r="39">
          <cell r="A39">
            <v>36</v>
          </cell>
          <cell r="D39">
            <v>19.746735330503999</v>
          </cell>
          <cell r="E39">
            <v>23.883772980918664</v>
          </cell>
          <cell r="F39">
            <v>14.758307520000001</v>
          </cell>
          <cell r="G39">
            <v>15.432472293333335</v>
          </cell>
          <cell r="H39">
            <v>17.1457360984</v>
          </cell>
          <cell r="I39">
            <v>23.59359145142222</v>
          </cell>
          <cell r="L39">
            <v>13.8512015592192</v>
          </cell>
          <cell r="M39">
            <v>16.429063005209599</v>
          </cell>
          <cell r="P39">
            <v>34.709199377280008</v>
          </cell>
          <cell r="Q39">
            <v>21.159777731868445</v>
          </cell>
        </row>
        <row r="40">
          <cell r="A40">
            <v>37</v>
          </cell>
          <cell r="D40">
            <v>19.857668580018</v>
          </cell>
          <cell r="E40">
            <v>23.773460250495486</v>
          </cell>
          <cell r="F40">
            <v>14.809597439999999</v>
          </cell>
          <cell r="G40">
            <v>15.414944730810811</v>
          </cell>
          <cell r="H40">
            <v>17.189633757799999</v>
          </cell>
          <cell r="I40">
            <v>23.419918302143241</v>
          </cell>
          <cell r="L40">
            <v>13.934609158886399</v>
          </cell>
          <cell r="M40">
            <v>16.360518203962116</v>
          </cell>
          <cell r="P40">
            <v>36.447178173760001</v>
          </cell>
          <cell r="Q40">
            <v>21.197606120770164</v>
          </cell>
        </row>
        <row r="41">
          <cell r="A41">
            <v>38</v>
          </cell>
          <cell r="D41">
            <v>19.968601829532002</v>
          </cell>
          <cell r="E41">
            <v>23.671872749292316</v>
          </cell>
          <cell r="F41">
            <v>14.860887360000001</v>
          </cell>
          <cell r="G41">
            <v>15.399689406315792</v>
          </cell>
          <cell r="H41">
            <v>17.233531417199998</v>
          </cell>
          <cell r="I41">
            <v>23.256541046494736</v>
          </cell>
          <cell r="L41">
            <v>14.0180167585536</v>
          </cell>
          <cell r="M41">
            <v>16.297775960666272</v>
          </cell>
          <cell r="P41">
            <v>38.185156970240008</v>
          </cell>
          <cell r="Q41">
            <v>21.241378031897266</v>
          </cell>
        </row>
        <row r="42">
          <cell r="A42">
            <v>39</v>
          </cell>
          <cell r="D42">
            <v>20.079535079046</v>
          </cell>
          <cell r="E42">
            <v>23.578339305830688</v>
          </cell>
          <cell r="F42">
            <v>14.912177280000002</v>
          </cell>
          <cell r="G42">
            <v>15.386531532307691</v>
          </cell>
          <cell r="H42">
            <v>17.277429076600001</v>
          </cell>
          <cell r="I42">
            <v>23.102667692658972</v>
          </cell>
          <cell r="L42">
            <v>14.101424358220799</v>
          </cell>
          <cell r="M42">
            <v>16.240389924710396</v>
          </cell>
        </row>
        <row r="43">
          <cell r="A43">
            <v>40</v>
          </cell>
          <cell r="D43">
            <v>20.190468328560002</v>
          </cell>
          <cell r="E43">
            <v>23.492255865779999</v>
          </cell>
          <cell r="F43">
            <v>14.9634672</v>
          </cell>
          <cell r="G43">
            <v>15.375313800000001</v>
          </cell>
          <cell r="H43">
            <v>17.321326736</v>
          </cell>
          <cell r="I43">
            <v>22.957585447999996</v>
          </cell>
          <cell r="L43">
            <v>14.184831957887999</v>
          </cell>
          <cell r="M43">
            <v>16.187958380544</v>
          </cell>
        </row>
        <row r="44">
          <cell r="A44">
            <v>41</v>
          </cell>
          <cell r="D44">
            <v>20.301401578074</v>
          </cell>
          <cell r="E44">
            <v>23.413077306939442</v>
          </cell>
          <cell r="F44">
            <v>15.014757119999999</v>
          </cell>
          <cell r="G44">
            <v>15.365894247804878</v>
          </cell>
          <cell r="H44">
            <v>17.365224395399999</v>
          </cell>
          <cell r="I44">
            <v>22.82065106062683</v>
          </cell>
          <cell r="L44">
            <v>14.268239557555198</v>
          </cell>
          <cell r="M44">
            <v>16.1401188043776</v>
          </cell>
        </row>
        <row r="45">
          <cell r="A45">
            <v>42</v>
          </cell>
          <cell r="D45">
            <v>20.412334827588001</v>
          </cell>
          <cell r="E45">
            <v>23.340310423508289</v>
          </cell>
          <cell r="F45">
            <v>15.066047040000001</v>
          </cell>
          <cell r="G45">
            <v>15.358144434285716</v>
          </cell>
          <cell r="H45">
            <v>17.409122054800001</v>
          </cell>
          <cell r="I45">
            <v>22.691282540733329</v>
          </cell>
          <cell r="L45">
            <v>14.351647157222398</v>
          </cell>
          <cell r="M45">
            <v>16.096543198496914</v>
          </cell>
        </row>
        <row r="46">
          <cell r="A46">
            <v>43</v>
          </cell>
          <cell r="D46">
            <v>20.523268077101999</v>
          </cell>
          <cell r="E46">
            <v>23.273507889295185</v>
          </cell>
          <cell r="F46">
            <v>15.117336960000001</v>
          </cell>
          <cell r="G46">
            <v>15.351947866046512</v>
          </cell>
          <cell r="H46">
            <v>17.4530197142</v>
          </cell>
          <cell r="I46">
            <v>22.568952037099997</v>
          </cell>
          <cell r="L46">
            <v>14.435054756889597</v>
          </cell>
          <cell r="M46">
            <v>16.056934076602939</v>
          </cell>
        </row>
        <row r="47">
          <cell r="A47">
            <v>44</v>
          </cell>
          <cell r="D47">
            <v>20.634201326616001</v>
          </cell>
          <cell r="E47">
            <v>23.212263044126185</v>
          </cell>
          <cell r="F47">
            <v>15.168626880000001</v>
          </cell>
          <cell r="G47">
            <v>15.34719864</v>
          </cell>
          <cell r="H47">
            <v>17.496917373599999</v>
          </cell>
          <cell r="I47">
            <v>22.453179684981819</v>
          </cell>
          <cell r="L47">
            <v>14.5184623565568</v>
          </cell>
          <cell r="M47">
            <v>16.021020996605671</v>
          </cell>
        </row>
        <row r="48">
          <cell r="A48">
            <v>45</v>
          </cell>
          <cell r="D48">
            <v>20.745134576129999</v>
          </cell>
          <cell r="E48">
            <v>23.156205375398333</v>
          </cell>
          <cell r="F48">
            <v>15.2199168</v>
          </cell>
          <cell r="G48">
            <v>15.343800266666669</v>
          </cell>
          <cell r="H48">
            <v>17.540815032999998</v>
          </cell>
          <cell r="I48">
            <v>22.343528274277777</v>
          </cell>
          <cell r="L48">
            <v>14.601869956224</v>
          </cell>
          <cell r="M48">
            <v>15.988557555711999</v>
          </cell>
        </row>
        <row r="49">
          <cell r="A49">
            <v>46</v>
          </cell>
          <cell r="D49">
            <v>20.856067825644004</v>
          </cell>
          <cell r="E49">
            <v>23.104996588995913</v>
          </cell>
          <cell r="F49">
            <v>15.27120672</v>
          </cell>
          <cell r="G49">
            <v>15.34166464695652</v>
          </cell>
          <cell r="H49">
            <v>17.5847126924</v>
          </cell>
          <cell r="I49">
            <v>22.23959861315652</v>
          </cell>
          <cell r="L49">
            <v>14.685277555891199</v>
          </cell>
          <cell r="M49">
            <v>15.959318777458641</v>
          </cell>
        </row>
        <row r="50">
          <cell r="A50">
            <v>47</v>
          </cell>
          <cell r="D50">
            <v>20.967001075158002</v>
          </cell>
          <cell r="E50">
            <v>23.058327181791768</v>
          </cell>
          <cell r="F50">
            <v>15.322496640000002</v>
          </cell>
          <cell r="G50">
            <v>15.340711179574466</v>
          </cell>
          <cell r="H50">
            <v>17.628610351799999</v>
          </cell>
          <cell r="I50">
            <v>22.141025483559577</v>
          </cell>
          <cell r="L50">
            <v>14.7686851555584</v>
          </cell>
          <cell r="M50">
            <v>15.93309883231537</v>
          </cell>
        </row>
        <row r="51">
          <cell r="A51">
            <v>48</v>
          </cell>
          <cell r="D51">
            <v>21.077934324672</v>
          </cell>
          <cell r="E51">
            <v>23.015913442585997</v>
          </cell>
          <cell r="F51">
            <v>15.373786560000001</v>
          </cell>
          <cell r="G51">
            <v>15.340865980000002</v>
          </cell>
          <cell r="H51">
            <v>17.672508011199998</v>
          </cell>
          <cell r="I51">
            <v>22.047474102266666</v>
          </cell>
          <cell r="L51">
            <v>14.852092755225598</v>
          </cell>
          <cell r="M51">
            <v>15.9097090432128</v>
          </cell>
        </row>
        <row r="52">
          <cell r="A52">
            <v>49</v>
          </cell>
          <cell r="D52">
            <v>21.188867574185998</v>
          </cell>
          <cell r="E52">
            <v>22.977494820276675</v>
          </cell>
          <cell r="F52">
            <v>15.42507648</v>
          </cell>
          <cell r="G52">
            <v>15.342061195102044</v>
          </cell>
          <cell r="H52">
            <v>17.716405670600004</v>
          </cell>
          <cell r="I52">
            <v>21.958637015299999</v>
          </cell>
          <cell r="L52">
            <v>14.935500354892799</v>
          </cell>
          <cell r="M52">
            <v>15.888976135291301</v>
          </cell>
        </row>
        <row r="53">
          <cell r="A53">
            <v>50</v>
          </cell>
          <cell r="D53">
            <v>21.2998008237</v>
          </cell>
          <cell r="E53">
            <v>22.94283160785</v>
          </cell>
          <cell r="F53">
            <v>15.476366400000002</v>
          </cell>
          <cell r="G53">
            <v>15.344234399999999</v>
          </cell>
          <cell r="H53">
            <v>17.760303329999999</v>
          </cell>
          <cell r="I53">
            <v>21.874231364999996</v>
          </cell>
          <cell r="L53">
            <v>15.018907954559999</v>
          </cell>
          <cell r="M53">
            <v>15.870740695679999</v>
          </cell>
        </row>
        <row r="54">
          <cell r="A54">
            <v>51</v>
          </cell>
          <cell r="D54">
            <v>21.410734073213998</v>
          </cell>
          <cell r="E54">
            <v>22.911702898842297</v>
          </cell>
          <cell r="F54">
            <v>15.527656320000002</v>
          </cell>
          <cell r="G54">
            <v>15.347328065882355</v>
          </cell>
          <cell r="H54">
            <v>17.804200989399998</v>
          </cell>
          <cell r="I54">
            <v>21.793996478621569</v>
          </cell>
        </row>
        <row r="55">
          <cell r="A55">
            <v>52</v>
          </cell>
          <cell r="D55">
            <v>21.521667322728</v>
          </cell>
          <cell r="E55">
            <v>22.883904779594769</v>
          </cell>
          <cell r="F55">
            <v>15.578946240000001</v>
          </cell>
          <cell r="G55">
            <v>15.35128908923077</v>
          </cell>
          <cell r="H55">
            <v>17.848098648800001</v>
          </cell>
          <cell r="I55">
            <v>21.717691735169232</v>
          </cell>
        </row>
        <row r="56">
          <cell r="A56">
            <v>53</v>
          </cell>
          <cell r="D56">
            <v>21.632600572242001</v>
          </cell>
          <cell r="E56">
            <v>22.859248726158736</v>
          </cell>
          <cell r="F56">
            <v>15.630236159999999</v>
          </cell>
          <cell r="G56">
            <v>15.356068374339625</v>
          </cell>
          <cell r="H56">
            <v>17.8919963082</v>
          </cell>
          <cell r="I56">
            <v>21.645094673722642</v>
          </cell>
        </row>
        <row r="57">
          <cell r="A57">
            <v>54</v>
          </cell>
          <cell r="D57">
            <v>21.743533821755999</v>
          </cell>
          <cell r="E57">
            <v>22.837560179322441</v>
          </cell>
          <cell r="F57">
            <v>15.681526080000001</v>
          </cell>
          <cell r="G57">
            <v>15.361620462222223</v>
          </cell>
          <cell r="H57">
            <v>17.935893967600002</v>
          </cell>
          <cell r="I57">
            <v>21.575999311948149</v>
          </cell>
        </row>
        <row r="58">
          <cell r="A58">
            <v>55</v>
          </cell>
          <cell r="D58">
            <v>21.854467071269998</v>
          </cell>
          <cell r="E58">
            <v>22.818677275089541</v>
          </cell>
          <cell r="F58">
            <v>15.732816000000001</v>
          </cell>
          <cell r="G58">
            <v>15.367903200000002</v>
          </cell>
          <cell r="H58">
            <v>17.979791626999997</v>
          </cell>
          <cell r="I58">
            <v>21.510214648045451</v>
          </cell>
        </row>
        <row r="59">
          <cell r="A59">
            <v>56</v>
          </cell>
          <cell r="D59">
            <v>21.965400320783999</v>
          </cell>
          <cell r="E59">
            <v>22.802449711177712</v>
          </cell>
          <cell r="H59">
            <v>18.0236892864</v>
          </cell>
          <cell r="I59">
            <v>21.447563323200001</v>
          </cell>
        </row>
        <row r="60">
          <cell r="A60">
            <v>57</v>
          </cell>
          <cell r="D60">
            <v>22.076333570298001</v>
          </cell>
          <cell r="E60">
            <v>22.788737732833209</v>
          </cell>
          <cell r="H60">
            <v>18.067586945799999</v>
          </cell>
          <cell r="I60">
            <v>21.387880424829824</v>
          </cell>
        </row>
        <row r="61">
          <cell r="A61">
            <v>58</v>
          </cell>
          <cell r="D61">
            <v>22.187266819811999</v>
          </cell>
          <cell r="E61">
            <v>22.77741122356117</v>
          </cell>
          <cell r="H61">
            <v>18.111484605199998</v>
          </cell>
          <cell r="I61">
            <v>21.331012413634479</v>
          </cell>
        </row>
        <row r="62">
          <cell r="A62">
            <v>59</v>
          </cell>
          <cell r="D62">
            <v>22.298200069325997</v>
          </cell>
          <cell r="E62">
            <v>22.768348888324013</v>
          </cell>
          <cell r="H62">
            <v>18.1553822646</v>
          </cell>
          <cell r="I62">
            <v>21.276816159757622</v>
          </cell>
        </row>
        <row r="63">
          <cell r="A63">
            <v>60</v>
          </cell>
          <cell r="D63">
            <v>22.409133318839999</v>
          </cell>
          <cell r="E63">
            <v>22.761437518420003</v>
          </cell>
          <cell r="H63">
            <v>18.199279923999999</v>
          </cell>
          <cell r="I63">
            <v>21.225158075333333</v>
          </cell>
        </row>
        <row r="64">
          <cell r="A64">
            <v>61</v>
          </cell>
          <cell r="D64">
            <v>22.520066568354</v>
          </cell>
          <cell r="E64">
            <v>22.756571328668802</v>
          </cell>
          <cell r="H64">
            <v>18.243177583399998</v>
          </cell>
          <cell r="I64">
            <v>21.175913332355734</v>
          </cell>
        </row>
        <row r="65">
          <cell r="A65">
            <v>62</v>
          </cell>
          <cell r="D65">
            <v>22.630999817867998</v>
          </cell>
          <cell r="E65">
            <v>22.753651358740449</v>
          </cell>
          <cell r="H65">
            <v>18.287075242799997</v>
          </cell>
          <cell r="I65">
            <v>21.128965156238706</v>
          </cell>
        </row>
        <row r="66">
          <cell r="A66">
            <v>63</v>
          </cell>
          <cell r="D66">
            <v>22.741933067382</v>
          </cell>
          <cell r="E66">
            <v>22.752584931500522</v>
          </cell>
          <cell r="H66">
            <v>18.330972902199999</v>
          </cell>
          <cell r="I66">
            <v>21.084204186655555</v>
          </cell>
        </row>
        <row r="67">
          <cell r="A67">
            <v>64</v>
          </cell>
          <cell r="D67">
            <v>22.852866316895998</v>
          </cell>
          <cell r="E67">
            <v>22.753285162135498</v>
          </cell>
          <cell r="H67">
            <v>18.374870561599998</v>
          </cell>
          <cell r="I67">
            <v>21.0415278983</v>
          </cell>
        </row>
        <row r="68">
          <cell r="A68">
            <v>65</v>
          </cell>
          <cell r="D68">
            <v>22.96379956641</v>
          </cell>
          <cell r="E68">
            <v>22.755670512589614</v>
          </cell>
          <cell r="H68">
            <v>18.418768220999997</v>
          </cell>
          <cell r="I68">
            <v>21.000840075115381</v>
          </cell>
        </row>
        <row r="69">
          <cell r="A69">
            <v>66</v>
          </cell>
          <cell r="D69">
            <v>23.074732815923998</v>
          </cell>
          <cell r="E69">
            <v>22.759664386507453</v>
          </cell>
          <cell r="H69">
            <v>18.462665880400003</v>
          </cell>
          <cell r="I69">
            <v>20.962050332321212</v>
          </cell>
        </row>
        <row r="70">
          <cell r="A70">
            <v>67</v>
          </cell>
          <cell r="D70">
            <v>23.185666065438003</v>
          </cell>
          <cell r="E70">
            <v>22.765194760450342</v>
          </cell>
          <cell r="H70">
            <v>18.506563539799998</v>
          </cell>
          <cell r="I70">
            <v>20.925073681243287</v>
          </cell>
        </row>
        <row r="71">
          <cell r="A71">
            <v>68</v>
          </cell>
          <cell r="D71">
            <v>23.296599314952001</v>
          </cell>
          <cell r="E71">
            <v>22.772193847652467</v>
          </cell>
          <cell r="H71">
            <v>18.550461199199997</v>
          </cell>
          <cell r="I71">
            <v>20.889830132541174</v>
          </cell>
        </row>
        <row r="72">
          <cell r="A72">
            <v>69</v>
          </cell>
          <cell r="D72">
            <v>23.407532564466003</v>
          </cell>
          <cell r="E72">
            <v>22.780597791015609</v>
          </cell>
          <cell r="H72">
            <v>18.5943588586</v>
          </cell>
          <cell r="I72">
            <v>20.856244333937681</v>
          </cell>
        </row>
        <row r="73">
          <cell r="A73">
            <v>70</v>
          </cell>
          <cell r="D73">
            <v>23.518465813980001</v>
          </cell>
          <cell r="E73">
            <v>22.790346382418566</v>
          </cell>
          <cell r="H73">
            <v>18.638256517999999</v>
          </cell>
          <cell r="I73">
            <v>20.824245239000003</v>
          </cell>
        </row>
        <row r="74">
          <cell r="A74">
            <v>71</v>
          </cell>
          <cell r="D74">
            <v>23.629399063494002</v>
          </cell>
          <cell r="E74">
            <v>22.801382805747</v>
          </cell>
          <cell r="H74">
            <v>18.682154177400001</v>
          </cell>
          <cell r="I74">
            <v>20.793765803911267</v>
          </cell>
        </row>
        <row r="75">
          <cell r="A75">
            <v>72</v>
          </cell>
          <cell r="D75">
            <v>23.740332313008004</v>
          </cell>
          <cell r="E75">
            <v>22.813653401337334</v>
          </cell>
          <cell r="H75">
            <v>18.7260518368</v>
          </cell>
          <cell r="I75">
            <v>20.764742709511111</v>
          </cell>
        </row>
        <row r="76">
          <cell r="A76">
            <v>73</v>
          </cell>
          <cell r="D76">
            <v>23.851265562522002</v>
          </cell>
          <cell r="E76">
            <v>22.827107449781543</v>
          </cell>
          <cell r="H76">
            <v>18.769949496199999</v>
          </cell>
          <cell r="I76">
            <v>20.737116106182189</v>
          </cell>
        </row>
        <row r="77">
          <cell r="A77">
            <v>74</v>
          </cell>
          <cell r="D77">
            <v>23.962198812035997</v>
          </cell>
          <cell r="E77">
            <v>22.841696973261243</v>
          </cell>
          <cell r="H77">
            <v>18.813847155599998</v>
          </cell>
          <cell r="I77">
            <v>20.710829379421622</v>
          </cell>
        </row>
        <row r="78">
          <cell r="A78">
            <v>75</v>
          </cell>
          <cell r="D78">
            <v>24.073132061549998</v>
          </cell>
          <cell r="E78">
            <v>22.857376552774994</v>
          </cell>
          <cell r="H78">
            <v>18.857744814999997</v>
          </cell>
          <cell r="I78">
            <v>20.685828934166668</v>
          </cell>
        </row>
        <row r="79">
          <cell r="A79">
            <v>76</v>
          </cell>
          <cell r="D79">
            <v>24.184065311064</v>
          </cell>
          <cell r="E79">
            <v>22.874103159795155</v>
          </cell>
          <cell r="H79">
            <v>18.901642474400003</v>
          </cell>
          <cell r="I79">
            <v>20.662063996147371</v>
          </cell>
        </row>
        <row r="80">
          <cell r="A80">
            <v>77</v>
          </cell>
          <cell r="D80">
            <v>24.294998560577998</v>
          </cell>
          <cell r="E80">
            <v>22.891836001042243</v>
          </cell>
          <cell r="H80">
            <v>18.945540133799998</v>
          </cell>
          <cell r="I80">
            <v>20.639486428718179</v>
          </cell>
        </row>
        <row r="81">
          <cell r="A81">
            <v>78</v>
          </cell>
          <cell r="D81">
            <v>24.405931810092</v>
          </cell>
          <cell r="E81">
            <v>22.910536375199847</v>
          </cell>
          <cell r="H81">
            <v>18.9894377932</v>
          </cell>
          <cell r="I81">
            <v>20.618050563779487</v>
          </cell>
        </row>
        <row r="82">
          <cell r="A82">
            <v>79</v>
          </cell>
          <cell r="D82">
            <v>24.516865059605998</v>
          </cell>
          <cell r="E82">
            <v>22.930167540511857</v>
          </cell>
          <cell r="H82">
            <v>19.033335452599999</v>
          </cell>
          <cell r="I82">
            <v>20.597713045540505</v>
          </cell>
        </row>
        <row r="83">
          <cell r="A83">
            <v>80</v>
          </cell>
          <cell r="D83">
            <v>24.627798309119999</v>
          </cell>
          <cell r="E83">
            <v>22.950694592309993</v>
          </cell>
          <cell r="H83">
            <v>19.077233111999998</v>
          </cell>
          <cell r="I83">
            <v>20.578432685999996</v>
          </cell>
          <cell r="T83">
            <v>18.985132756920002</v>
          </cell>
          <cell r="U83">
            <v>21.153250070472005</v>
          </cell>
          <cell r="V83">
            <v>19.111325971328004</v>
          </cell>
          <cell r="W83">
            <v>22.237323880864004</v>
          </cell>
        </row>
        <row r="84">
          <cell r="A84">
            <v>81</v>
          </cell>
          <cell r="H84">
            <v>19.121130771400001</v>
          </cell>
          <cell r="I84">
            <v>20.560170331132099</v>
          </cell>
          <cell r="T84">
            <v>19.013984117601602</v>
          </cell>
          <cell r="U84">
            <v>21.126661284876803</v>
          </cell>
          <cell r="V84">
            <v>19.133580686889601</v>
          </cell>
          <cell r="W84">
            <v>22.198868688867023</v>
          </cell>
        </row>
        <row r="85">
          <cell r="A85">
            <v>82</v>
          </cell>
          <cell r="H85">
            <v>19.165028430799996</v>
          </cell>
          <cell r="I85">
            <v>20.542888736863414</v>
          </cell>
          <cell r="T85">
            <v>19.042835478283202</v>
          </cell>
          <cell r="U85">
            <v>21.101072852109308</v>
          </cell>
          <cell r="V85">
            <v>19.155835402451203</v>
          </cell>
          <cell r="W85">
            <v>22.161622827352431</v>
          </cell>
        </row>
        <row r="86">
          <cell r="A86">
            <v>83</v>
          </cell>
          <cell r="H86">
            <v>19.208926090200002</v>
          </cell>
          <cell r="I86">
            <v>20.526552454015661</v>
          </cell>
          <cell r="T86">
            <v>19.071686838964801</v>
          </cell>
          <cell r="U86">
            <v>21.076448614838402</v>
          </cell>
          <cell r="V86">
            <v>19.178090118012801</v>
          </cell>
          <cell r="W86">
            <v>22.125542585579897</v>
          </cell>
        </row>
        <row r="87">
          <cell r="A87">
            <v>84</v>
          </cell>
          <cell r="H87">
            <v>19.252823749599997</v>
          </cell>
          <cell r="I87">
            <v>20.511127721466664</v>
          </cell>
          <cell r="T87">
            <v>19.100538199646405</v>
          </cell>
          <cell r="U87">
            <v>21.052754137510629</v>
          </cell>
          <cell r="V87">
            <v>19.200344833574402</v>
          </cell>
          <cell r="W87">
            <v>22.090586334272913</v>
          </cell>
        </row>
        <row r="88">
          <cell r="A88">
            <v>85</v>
          </cell>
          <cell r="H88">
            <v>19.296721408999996</v>
          </cell>
          <cell r="I88">
            <v>20.496582366852937</v>
          </cell>
          <cell r="T88">
            <v>19.129389560328001</v>
          </cell>
          <cell r="U88">
            <v>21.029956605069174</v>
          </cell>
          <cell r="V88">
            <v>19.222599549136</v>
          </cell>
          <cell r="W88">
            <v>22.056714403179765</v>
          </cell>
        </row>
        <row r="89">
          <cell r="A89">
            <v>86</v>
          </cell>
          <cell r="H89">
            <v>19.340619068400002</v>
          </cell>
          <cell r="I89">
            <v>20.482885714199995</v>
          </cell>
          <cell r="T89">
            <v>19.158240921009604</v>
          </cell>
          <cell r="U89">
            <v>21.008024728738938</v>
          </cell>
          <cell r="V89">
            <v>19.244854264697601</v>
          </cell>
          <cell r="W89">
            <v>22.023888967176706</v>
          </cell>
        </row>
        <row r="90">
          <cell r="A90">
            <v>87</v>
          </cell>
          <cell r="H90">
            <v>19.384516727799998</v>
          </cell>
          <cell r="I90">
            <v>20.470008497922986</v>
          </cell>
          <cell r="T90">
            <v>19.187092281691204</v>
          </cell>
          <cell r="U90">
            <v>20.986928658309189</v>
          </cell>
          <cell r="V90">
            <v>19.267108980259199</v>
          </cell>
          <cell r="W90">
            <v>21.992073940226156</v>
          </cell>
        </row>
        <row r="91">
          <cell r="A91">
            <v>88</v>
          </cell>
          <cell r="H91">
            <v>19.4284143872</v>
          </cell>
          <cell r="I91">
            <v>20.457922782690908</v>
          </cell>
          <cell r="T91">
            <v>19.2159436423728</v>
          </cell>
          <cell r="U91">
            <v>20.966639900396945</v>
          </cell>
          <cell r="V91">
            <v>19.289363695820803</v>
          </cell>
          <cell r="W91">
            <v>21.961234876564948</v>
          </cell>
        </row>
        <row r="92">
          <cell r="A92">
            <v>89</v>
          </cell>
          <cell r="H92">
            <v>19.472312046599999</v>
          </cell>
          <cell r="I92">
            <v>20.446601888693259</v>
          </cell>
          <cell r="T92">
            <v>19.244795003054403</v>
          </cell>
          <cell r="U92">
            <v>20.947131242220728</v>
          </cell>
          <cell r="V92">
            <v>19.311618411382401</v>
          </cell>
          <cell r="W92">
            <v>21.931338878554122</v>
          </cell>
        </row>
        <row r="93">
          <cell r="A93">
            <v>90</v>
          </cell>
          <cell r="H93">
            <v>19.516209706000001</v>
          </cell>
          <cell r="I93">
            <v>20.436020321888886</v>
          </cell>
          <cell r="T93">
            <v>19.273646363736002</v>
          </cell>
          <cell r="U93">
            <v>20.928376680456001</v>
          </cell>
          <cell r="V93">
            <v>19.333873126944003</v>
          </cell>
          <cell r="W93">
            <v>21.902354510672001</v>
          </cell>
        </row>
        <row r="94">
          <cell r="A94">
            <v>91</v>
          </cell>
          <cell r="H94">
            <v>19.560107365399997</v>
          </cell>
          <cell r="I94">
            <v>20.426153708853846</v>
          </cell>
          <cell r="T94">
            <v>19.302497724417606</v>
          </cell>
          <cell r="U94">
            <v>20.910351354781508</v>
          </cell>
          <cell r="V94">
            <v>19.356127842505604</v>
          </cell>
          <cell r="W94">
            <v>21.874251719178073</v>
          </cell>
        </row>
        <row r="95">
          <cell r="A95">
            <v>92</v>
          </cell>
          <cell r="H95">
            <v>19.604005024799999</v>
          </cell>
          <cell r="I95">
            <v>20.41697873587826</v>
          </cell>
          <cell r="T95">
            <v>19.331349085099198</v>
          </cell>
          <cell r="U95">
            <v>20.893031485759511</v>
          </cell>
          <cell r="V95">
            <v>19.378382558067198</v>
          </cell>
          <cell r="W95">
            <v>21.847001757016209</v>
          </cell>
        </row>
        <row r="96">
          <cell r="A96">
            <v>93</v>
          </cell>
          <cell r="H96">
            <v>19.647902684200002</v>
          </cell>
          <cell r="I96">
            <v>20.408473091992473</v>
          </cell>
          <cell r="T96">
            <v>19.360200445780801</v>
          </cell>
          <cell r="U96">
            <v>20.876394316723822</v>
          </cell>
          <cell r="V96">
            <v>19.400637273628799</v>
          </cell>
          <cell r="W96">
            <v>21.820577113562788</v>
          </cell>
        </row>
        <row r="97">
          <cell r="A97">
            <v>94</v>
          </cell>
          <cell r="H97">
            <v>19.691800343599997</v>
          </cell>
          <cell r="I97">
            <v>20.400615415629787</v>
          </cell>
          <cell r="T97">
            <v>19.389051806462401</v>
          </cell>
          <cell r="U97">
            <v>20.86041805937699</v>
          </cell>
          <cell r="V97">
            <v>19.422891989190401</v>
          </cell>
          <cell r="W97">
            <v>21.794951448859031</v>
          </cell>
        </row>
        <row r="98">
          <cell r="A98">
            <v>95</v>
          </cell>
          <cell r="H98">
            <v>19.735698003</v>
          </cell>
          <cell r="I98">
            <v>20.393385244657896</v>
          </cell>
          <cell r="T98">
            <v>19.417903167143997</v>
          </cell>
          <cell r="U98">
            <v>20.845081842823582</v>
          </cell>
          <cell r="V98">
            <v>19.445146704752005</v>
          </cell>
          <cell r="W98">
            <v>21.770099531997054</v>
          </cell>
        </row>
        <row r="99">
          <cell r="A99">
            <v>96</v>
          </cell>
          <cell r="H99">
            <v>19.779595662399998</v>
          </cell>
          <cell r="I99">
            <v>20.386762969533333</v>
          </cell>
          <cell r="T99">
            <v>19.4467545278256</v>
          </cell>
          <cell r="U99">
            <v>20.830365665788801</v>
          </cell>
          <cell r="V99">
            <v>19.4674014203136</v>
          </cell>
          <cell r="W99">
            <v>21.745997183356803</v>
          </cell>
        </row>
        <row r="100">
          <cell r="A100">
            <v>97</v>
          </cell>
          <cell r="H100">
            <v>19.823493321799997</v>
          </cell>
          <cell r="I100">
            <v>20.380729789353605</v>
          </cell>
          <cell r="T100">
            <v>19.4756058885072</v>
          </cell>
          <cell r="U100">
            <v>20.816250351792693</v>
          </cell>
          <cell r="V100">
            <v>19.489656135875201</v>
          </cell>
          <cell r="W100">
            <v>21.722621220415949</v>
          </cell>
        </row>
        <row r="101">
          <cell r="A101">
            <v>98</v>
          </cell>
          <cell r="H101">
            <v>19.8673909812</v>
          </cell>
          <cell r="I101">
            <v>20.3752676706</v>
          </cell>
          <cell r="T101">
            <v>19.5044572491888</v>
          </cell>
          <cell r="U101">
            <v>20.802717507068767</v>
          </cell>
          <cell r="V101">
            <v>19.511910851436802</v>
          </cell>
          <cell r="W101">
            <v>21.699949406877582</v>
          </cell>
        </row>
        <row r="102">
          <cell r="A102">
            <v>99</v>
          </cell>
          <cell r="H102">
            <v>19.911288640599999</v>
          </cell>
          <cell r="I102">
            <v>20.370359308380806</v>
          </cell>
          <cell r="T102">
            <v>19.533308609870399</v>
          </cell>
          <cell r="U102">
            <v>20.789749481033017</v>
          </cell>
          <cell r="V102">
            <v>19.5341655669984</v>
          </cell>
          <cell r="W102">
            <v>21.677960404881016</v>
          </cell>
        </row>
        <row r="103">
          <cell r="A103">
            <v>100</v>
          </cell>
          <cell r="H103">
            <v>19.955186300000001</v>
          </cell>
          <cell r="I103">
            <v>20.365988090000002</v>
          </cell>
          <cell r="T103">
            <v>19.562159970552003</v>
          </cell>
          <cell r="U103">
            <v>20.7773293291248</v>
          </cell>
          <cell r="V103">
            <v>19.556420282559998</v>
          </cell>
          <cell r="W103">
            <v>21.656633730080003</v>
          </cell>
        </row>
        <row r="104">
          <cell r="A104">
            <v>101</v>
          </cell>
          <cell r="H104">
            <v>19.999083959399997</v>
          </cell>
          <cell r="I104">
            <v>20.3621380606901</v>
          </cell>
          <cell r="T104">
            <v>19.591011331233602</v>
          </cell>
          <cell r="U104">
            <v>20.765440777855176</v>
          </cell>
          <cell r="V104">
            <v>19.578674998121599</v>
          </cell>
          <cell r="W104">
            <v>21.635949709389514</v>
          </cell>
        </row>
        <row r="105">
          <cell r="A105">
            <v>102</v>
          </cell>
          <cell r="H105">
            <v>20.042981618799995</v>
          </cell>
          <cell r="I105">
            <v>20.358793891360783</v>
          </cell>
          <cell r="T105">
            <v>19.619862691915198</v>
          </cell>
          <cell r="U105">
            <v>20.754068191911248</v>
          </cell>
          <cell r="V105">
            <v>19.600929713683204</v>
          </cell>
          <cell r="W105">
            <v>21.615889441218073</v>
          </cell>
        </row>
        <row r="106">
          <cell r="A106">
            <v>103</v>
          </cell>
          <cell r="H106">
            <v>20.086879278200001</v>
          </cell>
          <cell r="I106">
            <v>20.355940848226215</v>
          </cell>
          <cell r="T106">
            <v>19.648714052596802</v>
          </cell>
          <cell r="U106">
            <v>20.74319654317673</v>
          </cell>
          <cell r="V106">
            <v>19.623184429244802</v>
          </cell>
          <cell r="W106">
            <v>21.596434758016578</v>
          </cell>
        </row>
        <row r="107">
          <cell r="A107">
            <v>104</v>
          </cell>
          <cell r="H107">
            <v>20.130776937599997</v>
          </cell>
          <cell r="I107">
            <v>20.353564764184611</v>
          </cell>
          <cell r="T107">
            <v>19.677565413278401</v>
          </cell>
          <cell r="U107">
            <v>20.732811381539818</v>
          </cell>
          <cell r="V107">
            <v>19.645439144806403</v>
          </cell>
          <cell r="W107">
            <v>21.577568190987815</v>
          </cell>
        </row>
        <row r="108">
          <cell r="A108">
            <v>105</v>
          </cell>
          <cell r="T108">
            <v>19.706416773960001</v>
          </cell>
          <cell r="U108">
            <v>20.722898807369145</v>
          </cell>
          <cell r="V108">
            <v>19.667693860368001</v>
          </cell>
          <cell r="W108">
            <v>21.559272936812572</v>
          </cell>
        </row>
        <row r="109">
          <cell r="A109">
            <v>106</v>
          </cell>
          <cell r="T109">
            <v>19.735268134641601</v>
          </cell>
          <cell r="U109">
            <v>20.713445445547745</v>
          </cell>
          <cell r="V109">
            <v>19.689948575929602</v>
          </cell>
          <cell r="W109">
            <v>21.541532826259139</v>
          </cell>
        </row>
        <row r="110">
          <cell r="A110">
            <v>107</v>
          </cell>
          <cell r="T110">
            <v>19.764119495323204</v>
          </cell>
          <cell r="U110">
            <v>20.704438420963022</v>
          </cell>
          <cell r="V110">
            <v>19.7122032914912</v>
          </cell>
          <cell r="W110">
            <v>21.524332294553076</v>
          </cell>
        </row>
        <row r="111">
          <cell r="A111">
            <v>108</v>
          </cell>
          <cell r="T111">
            <v>19.7929708560048</v>
          </cell>
          <cell r="U111">
            <v>20.695865335358398</v>
          </cell>
          <cell r="V111">
            <v>19.734458007052801</v>
          </cell>
          <cell r="W111">
            <v>21.507656353393063</v>
          </cell>
        </row>
        <row r="112">
          <cell r="A112">
            <v>109</v>
          </cell>
          <cell r="T112">
            <v>19.8218222166864</v>
          </cell>
          <cell r="U112">
            <v>20.687714245459201</v>
          </cell>
          <cell r="V112">
            <v>19.756712722614399</v>
          </cell>
          <cell r="W112">
            <v>21.491490564507195</v>
          </cell>
        </row>
        <row r="113">
          <cell r="A113">
            <v>110</v>
          </cell>
          <cell r="T113">
            <v>19.850673577368003</v>
          </cell>
          <cell r="U113">
            <v>20.679973642291642</v>
          </cell>
          <cell r="V113">
            <v>19.778967438176004</v>
          </cell>
          <cell r="W113">
            <v>21.475821014651636</v>
          </cell>
        </row>
        <row r="114">
          <cell r="A114">
            <v>111</v>
          </cell>
          <cell r="T114">
            <v>19.879524938049602</v>
          </cell>
          <cell r="U114">
            <v>20.672632431619718</v>
          </cell>
          <cell r="V114">
            <v>19.801222153737601</v>
          </cell>
          <cell r="W114">
            <v>21.460634291960694</v>
          </cell>
        </row>
        <row r="115">
          <cell r="A115">
            <v>112</v>
          </cell>
          <cell r="T115">
            <v>19.908376298731202</v>
          </cell>
          <cell r="U115">
            <v>20.665679915430172</v>
          </cell>
          <cell r="V115">
            <v>19.823476869299203</v>
          </cell>
          <cell r="W115">
            <v>21.445917463563887</v>
          </cell>
        </row>
        <row r="116">
          <cell r="A116">
            <v>113</v>
          </cell>
          <cell r="T116">
            <v>19.937227659412802</v>
          </cell>
          <cell r="U116">
            <v>20.659105774400455</v>
          </cell>
          <cell r="V116">
            <v>19.8457315848608</v>
          </cell>
          <cell r="W116">
            <v>21.431658054391463</v>
          </cell>
        </row>
        <row r="117">
          <cell r="A117">
            <v>114</v>
          </cell>
          <cell r="T117">
            <v>19.966079020094405</v>
          </cell>
          <cell r="U117">
            <v>20.652900051289514</v>
          </cell>
          <cell r="V117">
            <v>19.867986300422398</v>
          </cell>
          <cell r="W117">
            <v>21.417844027095409</v>
          </cell>
        </row>
        <row r="118">
          <cell r="A118">
            <v>115</v>
          </cell>
          <cell r="T118">
            <v>19.994930380776001</v>
          </cell>
          <cell r="U118">
            <v>20.647053135195133</v>
          </cell>
          <cell r="V118">
            <v>19.890241015984</v>
          </cell>
          <cell r="W118">
            <v>21.404463763018086</v>
          </cell>
        </row>
        <row r="119">
          <cell r="A119">
            <v>116</v>
          </cell>
          <cell r="T119">
            <v>20.023781741457601</v>
          </cell>
          <cell r="U119">
            <v>20.641555746625489</v>
          </cell>
          <cell r="V119">
            <v>19.912495731545601</v>
          </cell>
          <cell r="W119">
            <v>21.391506044145217</v>
          </cell>
        </row>
        <row r="120">
          <cell r="A120">
            <v>117</v>
          </cell>
          <cell r="T120">
            <v>20.052633102139204</v>
          </cell>
          <cell r="U120">
            <v>20.636398923336372</v>
          </cell>
          <cell r="V120">
            <v>19.934750447107206</v>
          </cell>
          <cell r="W120">
            <v>21.378960035984374</v>
          </cell>
        </row>
        <row r="121">
          <cell r="A121">
            <v>118</v>
          </cell>
          <cell r="T121">
            <v>20.081484462820796</v>
          </cell>
          <cell r="U121">
            <v>20.631574006888439</v>
          </cell>
          <cell r="V121">
            <v>19.9570051626688</v>
          </cell>
          <cell r="W121">
            <v>21.36681527131406</v>
          </cell>
        </row>
        <row r="122">
          <cell r="A122">
            <v>119</v>
          </cell>
          <cell r="T122">
            <v>20.1103358235024</v>
          </cell>
          <cell r="U122">
            <v>20.627072629882324</v>
          </cell>
          <cell r="V122">
            <v>19.979259878230401</v>
          </cell>
          <cell r="W122">
            <v>21.355061634752179</v>
          </cell>
        </row>
        <row r="123">
          <cell r="A123">
            <v>120</v>
          </cell>
          <cell r="T123">
            <v>20.139187184183999</v>
          </cell>
          <cell r="U123">
            <v>20.622886703831998</v>
          </cell>
          <cell r="V123">
            <v>20.001514593792002</v>
          </cell>
          <cell r="W123">
            <v>21.343689348096003</v>
          </cell>
        </row>
        <row r="124">
          <cell r="A124">
            <v>121</v>
          </cell>
          <cell r="T124">
            <v>20.168038544865603</v>
          </cell>
          <cell r="U124">
            <v>20.619008407639377</v>
          </cell>
          <cell r="V124">
            <v>20.0237693093536</v>
          </cell>
          <cell r="W124">
            <v>21.332688956389198</v>
          </cell>
        </row>
        <row r="125">
          <cell r="A125">
            <v>122</v>
          </cell>
          <cell r="T125">
            <v>20.196889905547199</v>
          </cell>
          <cell r="U125">
            <v>20.615430176635829</v>
          </cell>
          <cell r="V125">
            <v>20.046024024915198</v>
          </cell>
          <cell r="W125">
            <v>21.322051314673995</v>
          </cell>
        </row>
        <row r="126">
          <cell r="A126">
            <v>123</v>
          </cell>
          <cell r="T126">
            <v>20.225741266228802</v>
          </cell>
          <cell r="U126">
            <v>20.612144692158207</v>
          </cell>
          <cell r="V126">
            <v>20.068278740476799</v>
          </cell>
          <cell r="W126">
            <v>21.31176757538962</v>
          </cell>
        </row>
        <row r="127">
          <cell r="A127">
            <v>124</v>
          </cell>
          <cell r="T127">
            <v>20.254592626910402</v>
          </cell>
          <cell r="U127">
            <v>20.609144871629265</v>
          </cell>
          <cell r="V127">
            <v>20.090533456038401</v>
          </cell>
          <cell r="W127">
            <v>21.30182917638049</v>
          </cell>
        </row>
        <row r="128">
          <cell r="A128">
            <v>125</v>
          </cell>
          <cell r="T128">
            <v>20.283443987592001</v>
          </cell>
          <cell r="U128">
            <v>20.606423859114237</v>
          </cell>
          <cell r="V128">
            <v>20.112788171600005</v>
          </cell>
          <cell r="W128">
            <v>21.292227829479998</v>
          </cell>
        </row>
        <row r="129">
          <cell r="A129">
            <v>126</v>
          </cell>
          <cell r="T129">
            <v>20.312295348273601</v>
          </cell>
          <cell r="U129">
            <v>20.603975016327087</v>
          </cell>
          <cell r="V129">
            <v>20.135042887161603</v>
          </cell>
          <cell r="W129">
            <v>21.282955509637944</v>
          </cell>
        </row>
        <row r="130">
          <cell r="A130">
            <v>127</v>
          </cell>
          <cell r="T130">
            <v>20.3411467089552</v>
          </cell>
          <cell r="U130">
            <v>20.601791914061636</v>
          </cell>
          <cell r="V130">
            <v>20.157297602723201</v>
          </cell>
          <cell r="W130">
            <v>21.274004444561601</v>
          </cell>
        </row>
        <row r="131">
          <cell r="A131">
            <v>128</v>
          </cell>
          <cell r="T131">
            <v>20.3699980696368</v>
          </cell>
          <cell r="U131">
            <v>20.599868324024399</v>
          </cell>
          <cell r="V131">
            <v>20.179552318284802</v>
          </cell>
          <cell r="W131">
            <v>21.265367104842401</v>
          </cell>
        </row>
        <row r="132">
          <cell r="A132">
            <v>129</v>
          </cell>
          <cell r="T132">
            <v>20.3988494303184</v>
          </cell>
          <cell r="U132">
            <v>20.598198211047293</v>
          </cell>
          <cell r="V132">
            <v>20.2018070338464</v>
          </cell>
          <cell r="W132">
            <v>21.257036194541804</v>
          </cell>
        </row>
        <row r="133">
          <cell r="A133">
            <v>130</v>
          </cell>
          <cell r="T133">
            <v>20.427700791000003</v>
          </cell>
          <cell r="U133">
            <v>20.596775725659693</v>
          </cell>
          <cell r="V133">
            <v>20.224061749408001</v>
          </cell>
          <cell r="W133">
            <v>21.249004642211691</v>
          </cell>
        </row>
        <row r="134">
          <cell r="A134">
            <v>131</v>
          </cell>
          <cell r="T134">
            <v>20.456552151681599</v>
          </cell>
          <cell r="U134">
            <v>20.595595197000769</v>
          </cell>
          <cell r="V134">
            <v>20.246316464969599</v>
          </cell>
          <cell r="W134">
            <v>21.241265592326027</v>
          </cell>
        </row>
        <row r="135">
          <cell r="A135">
            <v>132</v>
          </cell>
          <cell r="T135">
            <v>20.485403512363202</v>
          </cell>
          <cell r="U135">
            <v>20.594651126053964</v>
          </cell>
          <cell r="V135">
            <v>20.268571180531204</v>
          </cell>
          <cell r="W135">
            <v>21.233812397101964</v>
          </cell>
        </row>
        <row r="136">
          <cell r="A136">
            <v>133</v>
          </cell>
          <cell r="T136">
            <v>20.514254873044802</v>
          </cell>
          <cell r="U136">
            <v>20.593938179186672</v>
          </cell>
          <cell r="V136">
            <v>20.290825896092802</v>
          </cell>
          <cell r="W136">
            <v>21.226638608690006</v>
          </cell>
        </row>
        <row r="137">
          <cell r="A137">
            <v>134</v>
          </cell>
          <cell r="T137">
            <v>20.543106233726402</v>
          </cell>
          <cell r="U137">
            <v>20.593451181979201</v>
          </cell>
          <cell r="V137">
            <v>20.313080611654403</v>
          </cell>
          <cell r="W137">
            <v>21.219737971713773</v>
          </cell>
        </row>
        <row r="138">
          <cell r="A138">
            <v>135</v>
          </cell>
          <cell r="T138">
            <v>20.571957594408001</v>
          </cell>
          <cell r="U138">
            <v>20.593185113328001</v>
          </cell>
          <cell r="V138">
            <v>20.335335327216001</v>
          </cell>
          <cell r="W138">
            <v>21.213104416141338</v>
          </cell>
        </row>
        <row r="139">
          <cell r="A139">
            <v>136</v>
          </cell>
          <cell r="T139">
            <v>20.600808955089601</v>
          </cell>
          <cell r="U139">
            <v>20.593135099809036</v>
          </cell>
          <cell r="V139">
            <v>20.357590042777598</v>
          </cell>
          <cell r="W139">
            <v>21.206732050471157</v>
          </cell>
        </row>
        <row r="140">
          <cell r="A140">
            <v>137</v>
          </cell>
          <cell r="T140">
            <v>20.629660315771204</v>
          </cell>
          <cell r="U140">
            <v>20.593296410288023</v>
          </cell>
          <cell r="V140">
            <v>20.3798447583392</v>
          </cell>
          <cell r="W140">
            <v>21.200615155216319</v>
          </cell>
        </row>
        <row r="141">
          <cell r="A141">
            <v>138</v>
          </cell>
          <cell r="T141">
            <v>20.6585116764528</v>
          </cell>
          <cell r="U141">
            <v>20.593664450765008</v>
          </cell>
          <cell r="V141">
            <v>20.402099473900801</v>
          </cell>
          <cell r="W141">
            <v>21.194748176672142</v>
          </cell>
        </row>
        <row r="142">
          <cell r="A142">
            <v>139</v>
          </cell>
          <cell r="T142">
            <v>20.687363037134403</v>
          </cell>
          <cell r="U142">
            <v>20.594234759441473</v>
          </cell>
          <cell r="V142">
            <v>20.424354189462406</v>
          </cell>
          <cell r="W142">
            <v>21.189125720952781</v>
          </cell>
        </row>
        <row r="143">
          <cell r="A143">
            <v>140</v>
          </cell>
          <cell r="T143">
            <v>20.716214397816003</v>
          </cell>
          <cell r="U143">
            <v>20.595003001998858</v>
          </cell>
          <cell r="V143">
            <v>20.446608905024</v>
          </cell>
          <cell r="W143">
            <v>21.18374254828343</v>
          </cell>
        </row>
        <row r="144">
          <cell r="A144">
            <v>141</v>
          </cell>
          <cell r="T144">
            <v>20.745065758497599</v>
          </cell>
          <cell r="U144">
            <v>20.595964967077993</v>
          </cell>
          <cell r="V144">
            <v>20.468863620585601</v>
          </cell>
          <cell r="W144">
            <v>21.178593567535351</v>
          </cell>
        </row>
        <row r="145">
          <cell r="A145">
            <v>142</v>
          </cell>
          <cell r="T145">
            <v>20.773917119179202</v>
          </cell>
          <cell r="U145">
            <v>20.597116561949548</v>
          </cell>
          <cell r="V145">
            <v>20.491118336147203</v>
          </cell>
          <cell r="W145">
            <v>21.173673830991905</v>
          </cell>
        </row>
        <row r="146">
          <cell r="A146">
            <v>143</v>
          </cell>
          <cell r="T146">
            <v>20.802768479860802</v>
          </cell>
          <cell r="U146">
            <v>20.598453808366123</v>
          </cell>
          <cell r="V146">
            <v>20.5133730517088</v>
          </cell>
          <cell r="W146">
            <v>21.168978529334119</v>
          </cell>
        </row>
        <row r="147">
          <cell r="A147">
            <v>144</v>
          </cell>
          <cell r="T147">
            <v>20.831619840542405</v>
          </cell>
          <cell r="U147">
            <v>20.599972838587203</v>
          </cell>
          <cell r="V147">
            <v>20.535627767270398</v>
          </cell>
          <cell r="W147">
            <v>21.164502986835203</v>
          </cell>
        </row>
        <row r="148">
          <cell r="A148">
            <v>145</v>
          </cell>
          <cell r="T148">
            <v>20.860471201223998</v>
          </cell>
          <cell r="U148">
            <v>20.601669891568552</v>
          </cell>
          <cell r="V148">
            <v>20.557882482831999</v>
          </cell>
          <cell r="W148">
            <v>21.16024265675393</v>
          </cell>
        </row>
        <row r="149">
          <cell r="A149">
            <v>146</v>
          </cell>
          <cell r="T149">
            <v>20.889322561905601</v>
          </cell>
          <cell r="U149">
            <v>20.603541309308255</v>
          </cell>
          <cell r="V149">
            <v>20.580137198393601</v>
          </cell>
          <cell r="W149">
            <v>21.156193116917347</v>
          </cell>
        </row>
        <row r="150">
          <cell r="A150">
            <v>147</v>
          </cell>
          <cell r="T150">
            <v>20.918173922587201</v>
          </cell>
          <cell r="U150">
            <v>20.605583533341843</v>
          </cell>
          <cell r="V150">
            <v>20.602391913955206</v>
          </cell>
          <cell r="W150">
            <v>21.152350065483724</v>
          </cell>
        </row>
        <row r="151">
          <cell r="A151">
            <v>148</v>
          </cell>
          <cell r="T151">
            <v>20.947025283268797</v>
          </cell>
          <cell r="U151">
            <v>20.607793101379588</v>
          </cell>
          <cell r="V151">
            <v>20.6246466295168</v>
          </cell>
          <cell r="W151">
            <v>21.148709316877319</v>
          </cell>
        </row>
        <row r="152">
          <cell r="A152">
            <v>149</v>
          </cell>
          <cell r="T152">
            <v>20.9758766439504</v>
          </cell>
          <cell r="U152">
            <v>20.610166644079122</v>
          </cell>
          <cell r="V152">
            <v>20.646901345078401</v>
          </cell>
          <cell r="W152">
            <v>21.145266797886851</v>
          </cell>
        </row>
        <row r="153">
          <cell r="A153">
            <v>150</v>
          </cell>
          <cell r="R153">
            <v>10.862110305322998</v>
          </cell>
          <cell r="S153">
            <v>16.78247558507983</v>
          </cell>
          <cell r="T153">
            <v>21.004728004632</v>
          </cell>
          <cell r="U153">
            <v>20.612700881947202</v>
          </cell>
          <cell r="V153">
            <v>20.669156060640002</v>
          </cell>
          <cell r="W153">
            <v>21.142018543919995</v>
          </cell>
          <cell r="X153" t="e">
            <v>#REF!</v>
          </cell>
          <cell r="Y153" t="e">
            <v>#REF!</v>
          </cell>
          <cell r="Z153" t="e">
            <v>#REF!</v>
          </cell>
          <cell r="AA153" t="e">
            <v>#REF!</v>
          </cell>
          <cell r="AB153" t="e">
            <v>#REF!</v>
          </cell>
          <cell r="AC153" t="e">
            <v>#REF!</v>
          </cell>
        </row>
        <row r="154">
          <cell r="A154">
            <v>151</v>
          </cell>
          <cell r="R154">
            <v>10.866878503472019</v>
          </cell>
          <cell r="S154">
            <v>16.743283656730942</v>
          </cell>
          <cell r="X154" t="e">
            <v>#REF!</v>
          </cell>
          <cell r="Y154" t="e">
            <v>#REF!</v>
          </cell>
          <cell r="Z154" t="e">
            <v>#REF!</v>
          </cell>
          <cell r="AA154" t="e">
            <v>#REF!</v>
          </cell>
          <cell r="AB154" t="e">
            <v>#REF!</v>
          </cell>
          <cell r="AC154" t="e">
            <v>#REF!</v>
          </cell>
        </row>
        <row r="155">
          <cell r="A155">
            <v>152</v>
          </cell>
          <cell r="R155">
            <v>10.871646701621039</v>
          </cell>
          <cell r="S155">
            <v>16.704638781374467</v>
          </cell>
          <cell r="X155" t="e">
            <v>#REF!</v>
          </cell>
          <cell r="Y155" t="e">
            <v>#REF!</v>
          </cell>
          <cell r="Z155" t="e">
            <v>#REF!</v>
          </cell>
          <cell r="AA155" t="e">
            <v>#REF!</v>
          </cell>
          <cell r="AB155" t="e">
            <v>#REF!</v>
          </cell>
          <cell r="AC155" t="e">
            <v>#REF!</v>
          </cell>
        </row>
        <row r="156">
          <cell r="A156">
            <v>153</v>
          </cell>
          <cell r="R156">
            <v>10.876414899770058</v>
          </cell>
          <cell r="S156">
            <v>16.666530232481144</v>
          </cell>
          <cell r="X156" t="e">
            <v>#REF!</v>
          </cell>
          <cell r="Y156" t="e">
            <v>#REF!</v>
          </cell>
          <cell r="Z156" t="e">
            <v>#REF!</v>
          </cell>
          <cell r="AA156" t="e">
            <v>#REF!</v>
          </cell>
          <cell r="AB156" t="e">
            <v>#REF!</v>
          </cell>
          <cell r="AC156" t="e">
            <v>#REF!</v>
          </cell>
        </row>
        <row r="157">
          <cell r="A157">
            <v>154</v>
          </cell>
          <cell r="R157">
            <v>10.881183097919079</v>
          </cell>
          <cell r="S157">
            <v>16.628947562132851</v>
          </cell>
          <cell r="X157" t="e">
            <v>#REF!</v>
          </cell>
          <cell r="Y157" t="e">
            <v>#REF!</v>
          </cell>
          <cell r="Z157" t="e">
            <v>#REF!</v>
          </cell>
          <cell r="AA157" t="e">
            <v>#REF!</v>
          </cell>
          <cell r="AB157" t="e">
            <v>#REF!</v>
          </cell>
          <cell r="AC157" t="e">
            <v>#REF!</v>
          </cell>
        </row>
        <row r="158">
          <cell r="A158">
            <v>155</v>
          </cell>
          <cell r="R158">
            <v>10.885951296068098</v>
          </cell>
          <cell r="S158">
            <v>16.591880592035178</v>
          </cell>
          <cell r="X158" t="e">
            <v>#REF!</v>
          </cell>
          <cell r="Y158" t="e">
            <v>#REF!</v>
          </cell>
          <cell r="Z158" t="e">
            <v>#REF!</v>
          </cell>
          <cell r="AA158" t="e">
            <v>#REF!</v>
          </cell>
          <cell r="AB158" t="e">
            <v>#REF!</v>
          </cell>
          <cell r="AC158" t="e">
            <v>#REF!</v>
          </cell>
        </row>
        <row r="159">
          <cell r="A159">
            <v>156</v>
          </cell>
          <cell r="R159">
            <v>10.890719494217119</v>
          </cell>
          <cell r="S159">
            <v>16.555319404875611</v>
          </cell>
          <cell r="X159" t="e">
            <v>#REF!</v>
          </cell>
          <cell r="Y159" t="e">
            <v>#REF!</v>
          </cell>
          <cell r="Z159" t="e">
            <v>#REF!</v>
          </cell>
          <cell r="AA159" t="e">
            <v>#REF!</v>
          </cell>
          <cell r="AB159" t="e">
            <v>#REF!</v>
          </cell>
          <cell r="AC159" t="e">
            <v>#REF!</v>
          </cell>
        </row>
        <row r="160">
          <cell r="A160">
            <v>157</v>
          </cell>
          <cell r="R160">
            <v>10.895487692366139</v>
          </cell>
          <cell r="S160">
            <v>16.519254336012018</v>
          </cell>
          <cell r="X160" t="e">
            <v>#REF!</v>
          </cell>
          <cell r="Y160" t="e">
            <v>#REF!</v>
          </cell>
          <cell r="Z160" t="e">
            <v>#REF!</v>
          </cell>
          <cell r="AA160" t="e">
            <v>#REF!</v>
          </cell>
          <cell r="AB160" t="e">
            <v>#REF!</v>
          </cell>
          <cell r="AC160" t="e">
            <v>#REF!</v>
          </cell>
        </row>
        <row r="161">
          <cell r="A161">
            <v>158</v>
          </cell>
          <cell r="R161">
            <v>10.900255890515158</v>
          </cell>
          <cell r="S161">
            <v>16.483675965476756</v>
          </cell>
          <cell r="X161" t="e">
            <v>#REF!</v>
          </cell>
          <cell r="Y161" t="e">
            <v>#REF!</v>
          </cell>
          <cell r="Z161" t="e">
            <v>#REF!</v>
          </cell>
          <cell r="AA161" t="e">
            <v>#REF!</v>
          </cell>
          <cell r="AB161" t="e">
            <v>#REF!</v>
          </cell>
          <cell r="AC161" t="e">
            <v>#REF!</v>
          </cell>
        </row>
        <row r="162">
          <cell r="A162">
            <v>159</v>
          </cell>
          <cell r="R162">
            <v>10.905024088664179</v>
          </cell>
          <cell r="S162">
            <v>16.448575110282498</v>
          </cell>
          <cell r="X162" t="e">
            <v>#REF!</v>
          </cell>
          <cell r="Y162" t="e">
            <v>#REF!</v>
          </cell>
          <cell r="Z162" t="e">
            <v>#REF!</v>
          </cell>
          <cell r="AA162" t="e">
            <v>#REF!</v>
          </cell>
          <cell r="AB162" t="e">
            <v>#REF!</v>
          </cell>
          <cell r="AC162" t="e">
            <v>#REF!</v>
          </cell>
        </row>
        <row r="163">
          <cell r="A163">
            <v>160</v>
          </cell>
          <cell r="R163">
            <v>10.9097922868132</v>
          </cell>
          <cell r="S163">
            <v>16.413942817016597</v>
          </cell>
          <cell r="X163" t="e">
            <v>#REF!</v>
          </cell>
          <cell r="Y163" t="e">
            <v>#REF!</v>
          </cell>
          <cell r="Z163" t="e">
            <v>#REF!</v>
          </cell>
          <cell r="AA163" t="e">
            <v>#REF!</v>
          </cell>
          <cell r="AB163" t="e">
            <v>#REF!</v>
          </cell>
          <cell r="AC163" t="e">
            <v>#REF!</v>
          </cell>
        </row>
        <row r="164">
          <cell r="A164">
            <v>161</v>
          </cell>
          <cell r="R164">
            <v>10.914560484962218</v>
          </cell>
          <cell r="S164">
            <v>16.37977035471145</v>
          </cell>
          <cell r="X164" t="e">
            <v>#REF!</v>
          </cell>
          <cell r="Y164" t="e">
            <v>#REF!</v>
          </cell>
          <cell r="Z164" t="e">
            <v>#REF!</v>
          </cell>
          <cell r="AA164" t="e">
            <v>#REF!</v>
          </cell>
          <cell r="AB164" t="e">
            <v>#REF!</v>
          </cell>
          <cell r="AC164" t="e">
            <v>#REF!</v>
          </cell>
        </row>
        <row r="165">
          <cell r="A165">
            <v>162</v>
          </cell>
          <cell r="R165">
            <v>10.919328683111239</v>
          </cell>
          <cell r="S165">
            <v>16.34604920797889</v>
          </cell>
          <cell r="X165" t="e">
            <v>#REF!</v>
          </cell>
          <cell r="Y165" t="e">
            <v>#REF!</v>
          </cell>
          <cell r="Z165" t="e">
            <v>#REF!</v>
          </cell>
          <cell r="AA165" t="e">
            <v>#REF!</v>
          </cell>
          <cell r="AB165" t="e">
            <v>#REF!</v>
          </cell>
          <cell r="AC165" t="e">
            <v>#REF!</v>
          </cell>
        </row>
        <row r="166">
          <cell r="A166">
            <v>163</v>
          </cell>
          <cell r="R166">
            <v>10.924096881260258</v>
          </cell>
          <cell r="S166">
            <v>16.312771070397336</v>
          </cell>
          <cell r="X166" t="e">
            <v>#REF!</v>
          </cell>
          <cell r="Y166" t="e">
            <v>#REF!</v>
          </cell>
          <cell r="Z166" t="e">
            <v>#REF!</v>
          </cell>
          <cell r="AA166" t="e">
            <v>#REF!</v>
          </cell>
          <cell r="AB166" t="e">
            <v>#REF!</v>
          </cell>
          <cell r="AC166" t="e">
            <v>#REF!</v>
          </cell>
        </row>
        <row r="167">
          <cell r="A167">
            <v>164</v>
          </cell>
          <cell r="R167">
            <v>10.928865079409277</v>
          </cell>
          <cell r="S167">
            <v>16.279927838140861</v>
          </cell>
          <cell r="X167" t="e">
            <v>#REF!</v>
          </cell>
          <cell r="Y167" t="e">
            <v>#REF!</v>
          </cell>
          <cell r="Z167" t="e">
            <v>#REF!</v>
          </cell>
          <cell r="AA167" t="e">
            <v>#REF!</v>
          </cell>
          <cell r="AB167" t="e">
            <v>#REF!</v>
          </cell>
          <cell r="AC167" t="e">
            <v>#REF!</v>
          </cell>
        </row>
        <row r="168">
          <cell r="A168">
            <v>165</v>
          </cell>
          <cell r="R168">
            <v>10.933633277558299</v>
          </cell>
          <cell r="S168">
            <v>16.247511603839907</v>
          </cell>
          <cell r="X168" t="e">
            <v>#REF!</v>
          </cell>
          <cell r="Y168" t="e">
            <v>#REF!</v>
          </cell>
          <cell r="Z168" t="e">
            <v>#REF!</v>
          </cell>
          <cell r="AA168" t="e">
            <v>#REF!</v>
          </cell>
          <cell r="AB168" t="e">
            <v>#REF!</v>
          </cell>
          <cell r="AC168" t="e">
            <v>#REF!</v>
          </cell>
        </row>
        <row r="169">
          <cell r="A169">
            <v>166</v>
          </cell>
          <cell r="R169">
            <v>10.93840147570732</v>
          </cell>
          <cell r="S169">
            <v>16.215514650663959</v>
          </cell>
          <cell r="X169" t="e">
            <v>#REF!</v>
          </cell>
          <cell r="Y169" t="e">
            <v>#REF!</v>
          </cell>
          <cell r="Z169" t="e">
            <v>#REF!</v>
          </cell>
          <cell r="AA169" t="e">
            <v>#REF!</v>
          </cell>
          <cell r="AB169" t="e">
            <v>#REF!</v>
          </cell>
          <cell r="AC169" t="e">
            <v>#REF!</v>
          </cell>
        </row>
        <row r="170">
          <cell r="A170">
            <v>167</v>
          </cell>
          <cell r="R170">
            <v>10.943169673856339</v>
          </cell>
          <cell r="S170">
            <v>16.183929446616759</v>
          </cell>
          <cell r="X170" t="e">
            <v>#REF!</v>
          </cell>
          <cell r="Y170" t="e">
            <v>#REF!</v>
          </cell>
          <cell r="Z170" t="e">
            <v>#REF!</v>
          </cell>
          <cell r="AA170" t="e">
            <v>#REF!</v>
          </cell>
          <cell r="AB170" t="e">
            <v>#REF!</v>
          </cell>
          <cell r="AC170" t="e">
            <v>#REF!</v>
          </cell>
        </row>
        <row r="171">
          <cell r="A171">
            <v>168</v>
          </cell>
          <cell r="R171">
            <v>10.947937872005358</v>
          </cell>
          <cell r="S171">
            <v>16.152748639035298</v>
          </cell>
          <cell r="X171" t="e">
            <v>#REF!</v>
          </cell>
          <cell r="Y171" t="e">
            <v>#REF!</v>
          </cell>
          <cell r="Z171" t="e">
            <v>#REF!</v>
          </cell>
          <cell r="AA171" t="e">
            <v>#REF!</v>
          </cell>
          <cell r="AB171" t="e">
            <v>#REF!</v>
          </cell>
          <cell r="AC171" t="e">
            <v>#REF!</v>
          </cell>
        </row>
        <row r="172">
          <cell r="A172">
            <v>169</v>
          </cell>
          <cell r="R172">
            <v>10.952706070154379</v>
          </cell>
          <cell r="S172">
            <v>16.121965049284082</v>
          </cell>
          <cell r="X172" t="e">
            <v>#REF!</v>
          </cell>
          <cell r="Y172" t="e">
            <v>#REF!</v>
          </cell>
          <cell r="Z172" t="e">
            <v>#REF!</v>
          </cell>
          <cell r="AA172" t="e">
            <v>#REF!</v>
          </cell>
          <cell r="AB172" t="e">
            <v>#REF!</v>
          </cell>
          <cell r="AC172" t="e">
            <v>#REF!</v>
          </cell>
        </row>
        <row r="173">
          <cell r="A173">
            <v>170</v>
          </cell>
          <cell r="R173">
            <v>10.957474268303399</v>
          </cell>
          <cell r="S173">
            <v>16.091571667636696</v>
          </cell>
          <cell r="X173" t="e">
            <v>#REF!</v>
          </cell>
          <cell r="Y173" t="e">
            <v>#REF!</v>
          </cell>
          <cell r="Z173" t="e">
            <v>#REF!</v>
          </cell>
          <cell r="AA173" t="e">
            <v>#REF!</v>
          </cell>
          <cell r="AB173" t="e">
            <v>#REF!</v>
          </cell>
          <cell r="AC173" t="e">
            <v>#REF!</v>
          </cell>
        </row>
        <row r="174">
          <cell r="A174">
            <v>171</v>
          </cell>
          <cell r="R174">
            <v>10.96224246645242</v>
          </cell>
          <cell r="S174">
            <v>16.061561648336941</v>
          </cell>
          <cell r="X174" t="e">
            <v>#REF!</v>
          </cell>
          <cell r="Y174" t="e">
            <v>#REF!</v>
          </cell>
          <cell r="Z174" t="e">
            <v>#REF!</v>
          </cell>
          <cell r="AA174" t="e">
            <v>#REF!</v>
          </cell>
          <cell r="AB174" t="e">
            <v>#REF!</v>
          </cell>
          <cell r="AC174" t="e">
            <v>#REF!</v>
          </cell>
        </row>
        <row r="175">
          <cell r="A175">
            <v>172</v>
          </cell>
          <cell r="R175">
            <v>10.967010664601439</v>
          </cell>
          <cell r="S175">
            <v>16.031928304832228</v>
          </cell>
          <cell r="X175" t="e">
            <v>#REF!</v>
          </cell>
          <cell r="Y175" t="e">
            <v>#REF!</v>
          </cell>
          <cell r="Z175" t="e">
            <v>#REF!</v>
          </cell>
          <cell r="AA175" t="e">
            <v>#REF!</v>
          </cell>
          <cell r="AB175" t="e">
            <v>#REF!</v>
          </cell>
          <cell r="AC175" t="e">
            <v>#REF!</v>
          </cell>
        </row>
        <row r="176">
          <cell r="A176">
            <v>173</v>
          </cell>
          <cell r="R176">
            <v>10.971778862750458</v>
          </cell>
          <cell r="S176">
            <v>16.002665105172369</v>
          </cell>
          <cell r="X176" t="e">
            <v>#REF!</v>
          </cell>
          <cell r="Y176" t="e">
            <v>#REF!</v>
          </cell>
          <cell r="Z176" t="e">
            <v>#REF!</v>
          </cell>
          <cell r="AA176" t="e">
            <v>#REF!</v>
          </cell>
          <cell r="AB176" t="e">
            <v>#REF!</v>
          </cell>
          <cell r="AC176" t="e">
            <v>#REF!</v>
          </cell>
        </row>
        <row r="177">
          <cell r="A177">
            <v>174</v>
          </cell>
          <cell r="R177">
            <v>10.976547060899479</v>
          </cell>
          <cell r="S177">
            <v>15.973765667566921</v>
          </cell>
          <cell r="X177" t="e">
            <v>#REF!</v>
          </cell>
          <cell r="Y177" t="e">
            <v>#REF!</v>
          </cell>
          <cell r="Z177" t="e">
            <v>#REF!</v>
          </cell>
          <cell r="AA177" t="e">
            <v>#REF!</v>
          </cell>
          <cell r="AB177" t="e">
            <v>#REF!</v>
          </cell>
          <cell r="AC177" t="e">
            <v>#REF!</v>
          </cell>
        </row>
        <row r="178">
          <cell r="A178">
            <v>175</v>
          </cell>
          <cell r="R178">
            <v>10.981315259048499</v>
          </cell>
          <cell r="S178">
            <v>15.945223756094963</v>
          </cell>
          <cell r="X178" t="e">
            <v>#REF!</v>
          </cell>
          <cell r="Y178" t="e">
            <v>#REF!</v>
          </cell>
          <cell r="Z178" t="e">
            <v>#REF!</v>
          </cell>
          <cell r="AA178" t="e">
            <v>#REF!</v>
          </cell>
          <cell r="AB178" t="e">
            <v>#REF!</v>
          </cell>
          <cell r="AC178" t="e">
            <v>#REF!</v>
          </cell>
        </row>
        <row r="179">
          <cell r="A179">
            <v>176</v>
          </cell>
          <cell r="R179">
            <v>10.986083457197518</v>
          </cell>
          <cell r="S179">
            <v>15.91703327656103</v>
          </cell>
          <cell r="X179" t="e">
            <v>#REF!</v>
          </cell>
          <cell r="Y179" t="e">
            <v>#REF!</v>
          </cell>
          <cell r="Z179" t="e">
            <v>#REF!</v>
          </cell>
          <cell r="AA179" t="e">
            <v>#REF!</v>
          </cell>
          <cell r="AB179" t="e">
            <v>#REF!</v>
          </cell>
          <cell r="AC179" t="e">
            <v>#REF!</v>
          </cell>
        </row>
        <row r="180">
          <cell r="A180">
            <v>177</v>
          </cell>
          <cell r="R180">
            <v>10.990851655346539</v>
          </cell>
          <cell r="S180">
            <v>15.889188272491602</v>
          </cell>
          <cell r="X180" t="e">
            <v>#REF!</v>
          </cell>
          <cell r="Y180" t="e">
            <v>#REF!</v>
          </cell>
          <cell r="Z180" t="e">
            <v>#REF!</v>
          </cell>
          <cell r="AA180" t="e">
            <v>#REF!</v>
          </cell>
          <cell r="AB180" t="e">
            <v>#REF!</v>
          </cell>
          <cell r="AC180" t="e">
            <v>#REF!</v>
          </cell>
        </row>
        <row r="181">
          <cell r="A181">
            <v>178</v>
          </cell>
          <cell r="R181">
            <v>10.99561985349556</v>
          </cell>
          <cell r="S181">
            <v>15.861682921266487</v>
          </cell>
          <cell r="X181" t="e">
            <v>#REF!</v>
          </cell>
          <cell r="Y181" t="e">
            <v>#REF!</v>
          </cell>
          <cell r="Z181" t="e">
            <v>#REF!</v>
          </cell>
          <cell r="AA181" t="e">
            <v>#REF!</v>
          </cell>
          <cell r="AB181" t="e">
            <v>#REF!</v>
          </cell>
          <cell r="AC181" t="e">
            <v>#REF!</v>
          </cell>
        </row>
        <row r="182">
          <cell r="A182">
            <v>179</v>
          </cell>
          <cell r="R182">
            <v>11.000388051644579</v>
          </cell>
          <cell r="S182">
            <v>15.834511530379913</v>
          </cell>
          <cell r="X182" t="e">
            <v>#REF!</v>
          </cell>
          <cell r="Y182" t="e">
            <v>#REF!</v>
          </cell>
          <cell r="Z182" t="e">
            <v>#REF!</v>
          </cell>
          <cell r="AA182" t="e">
            <v>#REF!</v>
          </cell>
          <cell r="AB182" t="e">
            <v>#REF!</v>
          </cell>
          <cell r="AC182" t="e">
            <v>#REF!</v>
          </cell>
        </row>
        <row r="183">
          <cell r="A183">
            <v>180</v>
          </cell>
          <cell r="R183">
            <v>11.005156249793599</v>
          </cell>
          <cell r="S183">
            <v>15.807668533826243</v>
          </cell>
          <cell r="X183" t="e">
            <v>#REF!</v>
          </cell>
          <cell r="Y183" t="e">
            <v>#REF!</v>
          </cell>
          <cell r="Z183" t="e">
            <v>#REF!</v>
          </cell>
          <cell r="AA183" t="e">
            <v>#REF!</v>
          </cell>
          <cell r="AB183" t="e">
            <v>#REF!</v>
          </cell>
          <cell r="AC183" t="e">
            <v>#REF!</v>
          </cell>
        </row>
        <row r="184">
          <cell r="A184">
            <v>181</v>
          </cell>
          <cell r="R184">
            <v>11.009924447942618</v>
          </cell>
          <cell r="S184">
            <v>15.781148488605481</v>
          </cell>
          <cell r="X184" t="e">
            <v>#REF!</v>
          </cell>
          <cell r="Y184" t="e">
            <v>#REF!</v>
          </cell>
          <cell r="Z184" t="e">
            <v>#REF!</v>
          </cell>
          <cell r="AA184" t="e">
            <v>#REF!</v>
          </cell>
          <cell r="AB184" t="e">
            <v>#REF!</v>
          </cell>
          <cell r="AC184" t="e">
            <v>#REF!</v>
          </cell>
        </row>
        <row r="185">
          <cell r="A185">
            <v>182</v>
          </cell>
          <cell r="R185">
            <v>11.014692646091639</v>
          </cell>
          <cell r="S185">
            <v>15.754946071344007</v>
          </cell>
          <cell r="X185" t="e">
            <v>#REF!</v>
          </cell>
          <cell r="Y185" t="e">
            <v>#REF!</v>
          </cell>
          <cell r="Z185" t="e">
            <v>#REF!</v>
          </cell>
          <cell r="AA185" t="e">
            <v>#REF!</v>
          </cell>
          <cell r="AB185" t="e">
            <v>#REF!</v>
          </cell>
          <cell r="AC185" t="e">
            <v>#REF!</v>
          </cell>
        </row>
        <row r="186">
          <cell r="A186">
            <v>183</v>
          </cell>
          <cell r="R186">
            <v>11.01946084424066</v>
          </cell>
          <cell r="S186">
            <v>15.729056075026092</v>
          </cell>
          <cell r="X186" t="e">
            <v>#REF!</v>
          </cell>
          <cell r="Y186" t="e">
            <v>#REF!</v>
          </cell>
          <cell r="Z186" t="e">
            <v>#REF!</v>
          </cell>
          <cell r="AA186" t="e">
            <v>#REF!</v>
          </cell>
          <cell r="AB186" t="e">
            <v>#REF!</v>
          </cell>
          <cell r="AC186" t="e">
            <v>#REF!</v>
          </cell>
        </row>
        <row r="187">
          <cell r="A187">
            <v>184</v>
          </cell>
          <cell r="R187">
            <v>11.024229042389679</v>
          </cell>
          <cell r="S187">
            <v>15.703473405832014</v>
          </cell>
          <cell r="X187" t="e">
            <v>#REF!</v>
          </cell>
          <cell r="Y187" t="e">
            <v>#REF!</v>
          </cell>
          <cell r="Z187" t="e">
            <v>#REF!</v>
          </cell>
          <cell r="AA187" t="e">
            <v>#REF!</v>
          </cell>
          <cell r="AB187" t="e">
            <v>#REF!</v>
          </cell>
          <cell r="AC187" t="e">
            <v>#REF!</v>
          </cell>
        </row>
        <row r="188">
          <cell r="A188">
            <v>185</v>
          </cell>
          <cell r="R188">
            <v>11.028997240538699</v>
          </cell>
          <cell r="S188">
            <v>15.678193080078673</v>
          </cell>
          <cell r="X188" t="e">
            <v>#REF!</v>
          </cell>
          <cell r="Y188" t="e">
            <v>#REF!</v>
          </cell>
          <cell r="Z188" t="e">
            <v>#REF!</v>
          </cell>
          <cell r="AA188" t="e">
            <v>#REF!</v>
          </cell>
          <cell r="AB188" t="e">
            <v>#REF!</v>
          </cell>
          <cell r="AC188" t="e">
            <v>#REF!</v>
          </cell>
        </row>
        <row r="189">
          <cell r="A189">
            <v>186</v>
          </cell>
          <cell r="R189">
            <v>11.033765438687718</v>
          </cell>
          <cell r="S189">
            <v>15.653210221258968</v>
          </cell>
          <cell r="X189" t="e">
            <v>#REF!</v>
          </cell>
          <cell r="Y189" t="e">
            <v>#REF!</v>
          </cell>
          <cell r="Z189" t="e">
            <v>#REF!</v>
          </cell>
          <cell r="AA189" t="e">
            <v>#REF!</v>
          </cell>
          <cell r="AB189" t="e">
            <v>#REF!</v>
          </cell>
          <cell r="AC189" t="e">
            <v>#REF!</v>
          </cell>
        </row>
        <row r="190">
          <cell r="A190">
            <v>187</v>
          </cell>
          <cell r="R190">
            <v>11.038533636836737</v>
          </cell>
          <cell r="S190">
            <v>15.628520057176095</v>
          </cell>
          <cell r="X190" t="e">
            <v>#REF!</v>
          </cell>
          <cell r="Y190" t="e">
            <v>#REF!</v>
          </cell>
          <cell r="Z190" t="e">
            <v>#REF!</v>
          </cell>
          <cell r="AA190" t="e">
            <v>#REF!</v>
          </cell>
          <cell r="AB190" t="e">
            <v>#REF!</v>
          </cell>
          <cell r="AC190" t="e">
            <v>#REF!</v>
          </cell>
        </row>
        <row r="191">
          <cell r="A191">
            <v>188</v>
          </cell>
          <cell r="R191">
            <v>11.043301834985758</v>
          </cell>
          <cell r="S191">
            <v>15.604117917169368</v>
          </cell>
          <cell r="X191" t="e">
            <v>#REF!</v>
          </cell>
          <cell r="Y191" t="e">
            <v>#REF!</v>
          </cell>
          <cell r="Z191" t="e">
            <v>#REF!</v>
          </cell>
          <cell r="AA191" t="e">
            <v>#REF!</v>
          </cell>
          <cell r="AB191" t="e">
            <v>#REF!</v>
          </cell>
          <cell r="AC191" t="e">
            <v>#REF!</v>
          </cell>
        </row>
        <row r="192">
          <cell r="A192">
            <v>189</v>
          </cell>
          <cell r="R192">
            <v>11.048070033134779</v>
          </cell>
          <cell r="S192">
            <v>15.579999229428051</v>
          </cell>
          <cell r="X192" t="e">
            <v>#REF!</v>
          </cell>
          <cell r="Y192" t="e">
            <v>#REF!</v>
          </cell>
          <cell r="Z192" t="e">
            <v>#REF!</v>
          </cell>
          <cell r="AA192" t="e">
            <v>#REF!</v>
          </cell>
          <cell r="AB192" t="e">
            <v>#REF!</v>
          </cell>
          <cell r="AC192" t="e">
            <v>#REF!</v>
          </cell>
        </row>
        <row r="193">
          <cell r="A193">
            <v>190</v>
          </cell>
          <cell r="R193">
            <v>11.052838231283799</v>
          </cell>
          <cell r="S193">
            <v>15.556159518390057</v>
          </cell>
          <cell r="X193" t="e">
            <v>#REF!</v>
          </cell>
          <cell r="Y193" t="e">
            <v>#REF!</v>
          </cell>
          <cell r="Z193" t="e">
            <v>#REF!</v>
          </cell>
          <cell r="AA193" t="e">
            <v>#REF!</v>
          </cell>
          <cell r="AB193" t="e">
            <v>#REF!</v>
          </cell>
          <cell r="AC193" t="e">
            <v>#REF!</v>
          </cell>
        </row>
        <row r="194">
          <cell r="A194">
            <v>191</v>
          </cell>
          <cell r="R194">
            <v>11.057606429432818</v>
          </cell>
          <cell r="S194">
            <v>15.532594402222353</v>
          </cell>
          <cell r="X194" t="e">
            <v>#REF!</v>
          </cell>
          <cell r="Y194" t="e">
            <v>#REF!</v>
          </cell>
          <cell r="Z194" t="e">
            <v>#REF!</v>
          </cell>
          <cell r="AA194" t="e">
            <v>#REF!</v>
          </cell>
          <cell r="AB194" t="e">
            <v>#REF!</v>
          </cell>
          <cell r="AC194" t="e">
            <v>#REF!</v>
          </cell>
        </row>
        <row r="195">
          <cell r="A195">
            <v>192</v>
          </cell>
          <cell r="R195">
            <v>11.062374627581839</v>
          </cell>
          <cell r="S195">
            <v>15.509299590380087</v>
          </cell>
          <cell r="X195" t="e">
            <v>#REF!</v>
          </cell>
          <cell r="Y195" t="e">
            <v>#REF!</v>
          </cell>
          <cell r="Z195" t="e">
            <v>#REF!</v>
          </cell>
          <cell r="AA195" t="e">
            <v>#REF!</v>
          </cell>
          <cell r="AB195" t="e">
            <v>#REF!</v>
          </cell>
          <cell r="AC195" t="e">
            <v>#REF!</v>
          </cell>
        </row>
        <row r="196">
          <cell r="A196">
            <v>193</v>
          </cell>
          <cell r="R196">
            <v>11.067142825730858</v>
          </cell>
          <cell r="S196">
            <v>15.486270881241621</v>
          </cell>
          <cell r="X196" t="e">
            <v>#REF!</v>
          </cell>
          <cell r="Y196" t="e">
            <v>#REF!</v>
          </cell>
          <cell r="Z196" t="e">
            <v>#REF!</v>
          </cell>
          <cell r="AA196" t="e">
            <v>#REF!</v>
          </cell>
          <cell r="AB196" t="e">
            <v>#REF!</v>
          </cell>
          <cell r="AC196" t="e">
            <v>#REF!</v>
          </cell>
        </row>
        <row r="197">
          <cell r="A197">
            <v>194</v>
          </cell>
          <cell r="R197">
            <v>11.071911023879879</v>
          </cell>
          <cell r="S197">
            <v>15.463504159816692</v>
          </cell>
          <cell r="X197" t="e">
            <v>#REF!</v>
          </cell>
          <cell r="Y197" t="e">
            <v>#REF!</v>
          </cell>
          <cell r="Z197" t="e">
            <v>#REF!</v>
          </cell>
          <cell r="AA197" t="e">
            <v>#REF!</v>
          </cell>
          <cell r="AB197" t="e">
            <v>#REF!</v>
          </cell>
          <cell r="AC197" t="e">
            <v>#REF!</v>
          </cell>
        </row>
        <row r="198">
          <cell r="A198">
            <v>195</v>
          </cell>
          <cell r="R198">
            <v>11.076679222028899</v>
          </cell>
          <cell r="S198">
            <v>15.440995395525091</v>
          </cell>
          <cell r="X198" t="e">
            <v>#REF!</v>
          </cell>
          <cell r="Y198" t="e">
            <v>#REF!</v>
          </cell>
          <cell r="Z198" t="e">
            <v>#REF!</v>
          </cell>
          <cell r="AA198" t="e">
            <v>#REF!</v>
          </cell>
          <cell r="AB198" t="e">
            <v>#REF!</v>
          </cell>
          <cell r="AC198" t="e">
            <v>#REF!</v>
          </cell>
        </row>
        <row r="199">
          <cell r="A199">
            <v>196</v>
          </cell>
          <cell r="R199">
            <v>11.081447420177918</v>
          </cell>
          <cell r="S199">
            <v>15.418740640043346</v>
          </cell>
          <cell r="X199" t="e">
            <v>#REF!</v>
          </cell>
          <cell r="Y199" t="e">
            <v>#REF!</v>
          </cell>
          <cell r="Z199" t="e">
            <v>#REF!</v>
          </cell>
          <cell r="AA199" t="e">
            <v>#REF!</v>
          </cell>
          <cell r="AB199" t="e">
            <v>#REF!</v>
          </cell>
          <cell r="AC199" t="e">
            <v>#REF!</v>
          </cell>
        </row>
        <row r="200">
          <cell r="A200">
            <v>197</v>
          </cell>
          <cell r="R200">
            <v>11.086215618326939</v>
          </cell>
          <cell r="S200">
            <v>15.396736025216997</v>
          </cell>
          <cell r="X200" t="e">
            <v>#REF!</v>
          </cell>
          <cell r="Y200" t="e">
            <v>#REF!</v>
          </cell>
          <cell r="Z200" t="e">
            <v>#REF!</v>
          </cell>
          <cell r="AA200" t="e">
            <v>#REF!</v>
          </cell>
          <cell r="AB200" t="e">
            <v>#REF!</v>
          </cell>
          <cell r="AC200" t="e">
            <v>#REF!</v>
          </cell>
        </row>
        <row r="201">
          <cell r="A201">
            <v>198</v>
          </cell>
          <cell r="R201">
            <v>11.090983816475958</v>
          </cell>
          <cell r="S201">
            <v>15.37497776103611</v>
          </cell>
          <cell r="X201" t="e">
            <v>#REF!</v>
          </cell>
          <cell r="Y201" t="e">
            <v>#REF!</v>
          </cell>
          <cell r="Z201" t="e">
            <v>#REF!</v>
          </cell>
          <cell r="AA201" t="e">
            <v>#REF!</v>
          </cell>
          <cell r="AB201" t="e">
            <v>#REF!</v>
          </cell>
          <cell r="AC201" t="e">
            <v>#REF!</v>
          </cell>
        </row>
        <row r="202">
          <cell r="A202">
            <v>199</v>
          </cell>
          <cell r="R202">
            <v>11.095752014624978</v>
          </cell>
          <cell r="S202">
            <v>15.353462133671858</v>
          </cell>
          <cell r="X202" t="e">
            <v>#REF!</v>
          </cell>
          <cell r="Y202" t="e">
            <v>#REF!</v>
          </cell>
          <cell r="Z202" t="e">
            <v>#REF!</v>
          </cell>
          <cell r="AA202" t="e">
            <v>#REF!</v>
          </cell>
          <cell r="AB202" t="e">
            <v>#REF!</v>
          </cell>
          <cell r="AC202" t="e">
            <v>#REF!</v>
          </cell>
        </row>
        <row r="203">
          <cell r="A203">
            <v>200</v>
          </cell>
          <cell r="R203">
            <v>11.100520212773999</v>
          </cell>
          <cell r="S203">
            <v>15.332185503571997</v>
          </cell>
          <cell r="X203" t="e">
            <v>#REF!</v>
          </cell>
          <cell r="Y203" t="e">
            <v>#REF!</v>
          </cell>
          <cell r="Z203" t="e">
            <v>#REF!</v>
          </cell>
          <cell r="AA203" t="e">
            <v>#REF!</v>
          </cell>
          <cell r="AB203" t="e">
            <v>#REF!</v>
          </cell>
          <cell r="AC203" t="e">
            <v>#REF!</v>
          </cell>
        </row>
        <row r="204">
          <cell r="A204">
            <v>201</v>
          </cell>
          <cell r="R204">
            <v>11.10528841092302</v>
          </cell>
          <cell r="S204">
            <v>15.311144303613176</v>
          </cell>
          <cell r="X204" t="e">
            <v>#REF!</v>
          </cell>
          <cell r="Y204" t="e">
            <v>#REF!</v>
          </cell>
          <cell r="Z204" t="e">
            <v>#REF!</v>
          </cell>
          <cell r="AA204" t="e">
            <v>#REF!</v>
          </cell>
          <cell r="AB204" t="e">
            <v>#REF!</v>
          </cell>
          <cell r="AC204" t="e">
            <v>#REF!</v>
          </cell>
        </row>
        <row r="205">
          <cell r="A205">
            <v>202</v>
          </cell>
          <cell r="R205">
            <v>11.110056609072039</v>
          </cell>
          <cell r="S205">
            <v>15.290335037308147</v>
          </cell>
          <cell r="X205" t="e">
            <v>#REF!</v>
          </cell>
          <cell r="Y205" t="e">
            <v>#REF!</v>
          </cell>
          <cell r="Z205" t="e">
            <v>#REF!</v>
          </cell>
          <cell r="AA205" t="e">
            <v>#REF!</v>
          </cell>
          <cell r="AB205" t="e">
            <v>#REF!</v>
          </cell>
          <cell r="AC205" t="e">
            <v>#REF!</v>
          </cell>
        </row>
        <row r="206">
          <cell r="A206">
            <v>203</v>
          </cell>
          <cell r="R206">
            <v>11.114824807221058</v>
          </cell>
          <cell r="S206">
            <v>15.269754277065973</v>
          </cell>
          <cell r="X206" t="e">
            <v>#REF!</v>
          </cell>
          <cell r="Y206" t="e">
            <v>#REF!</v>
          </cell>
          <cell r="Z206" t="e">
            <v>#REF!</v>
          </cell>
          <cell r="AA206" t="e">
            <v>#REF!</v>
          </cell>
          <cell r="AB206" t="e">
            <v>#REF!</v>
          </cell>
          <cell r="AC206" t="e">
            <v>#REF!</v>
          </cell>
        </row>
        <row r="207">
          <cell r="A207">
            <v>204</v>
          </cell>
          <cell r="R207">
            <v>11.119593005370078</v>
          </cell>
          <cell r="S207">
            <v>15.249398662503372</v>
          </cell>
          <cell r="X207" t="e">
            <v>#REF!</v>
          </cell>
          <cell r="Y207" t="e">
            <v>#REF!</v>
          </cell>
          <cell r="Z207" t="e">
            <v>#REF!</v>
          </cell>
          <cell r="AA207" t="e">
            <v>#REF!</v>
          </cell>
          <cell r="AB207" t="e">
            <v>#REF!</v>
          </cell>
          <cell r="AC207" t="e">
            <v>#REF!</v>
          </cell>
        </row>
        <row r="208">
          <cell r="A208">
            <v>205</v>
          </cell>
          <cell r="R208">
            <v>11.124361203519099</v>
          </cell>
          <cell r="S208">
            <v>15.229264898805525</v>
          </cell>
          <cell r="X208" t="e">
            <v>#REF!</v>
          </cell>
          <cell r="Y208" t="e">
            <v>#REF!</v>
          </cell>
          <cell r="Z208" t="e">
            <v>#REF!</v>
          </cell>
          <cell r="AA208" t="e">
            <v>#REF!</v>
          </cell>
          <cell r="AB208" t="e">
            <v>#REF!</v>
          </cell>
          <cell r="AC208" t="e">
            <v>#REF!</v>
          </cell>
        </row>
        <row r="209">
          <cell r="A209">
            <v>206</v>
          </cell>
          <cell r="R209">
            <v>11.12912940166812</v>
          </cell>
          <cell r="S209">
            <v>15.209349755134596</v>
          </cell>
          <cell r="X209" t="e">
            <v>#REF!</v>
          </cell>
          <cell r="Y209" t="e">
            <v>#REF!</v>
          </cell>
          <cell r="Z209" t="e">
            <v>#REF!</v>
          </cell>
          <cell r="AA209" t="e">
            <v>#REF!</v>
          </cell>
          <cell r="AB209" t="e">
            <v>#REF!</v>
          </cell>
          <cell r="AC209" t="e">
            <v>#REF!</v>
          </cell>
        </row>
        <row r="210">
          <cell r="A210">
            <v>207</v>
          </cell>
          <cell r="R210">
            <v>11.133897599817139</v>
          </cell>
          <cell r="S210">
            <v>15.189650063084393</v>
          </cell>
          <cell r="X210" t="e">
            <v>#REF!</v>
          </cell>
          <cell r="Y210" t="e">
            <v>#REF!</v>
          </cell>
          <cell r="Z210" t="e">
            <v>#REF!</v>
          </cell>
          <cell r="AA210" t="e">
            <v>#REF!</v>
          </cell>
          <cell r="AB210" t="e">
            <v>#REF!</v>
          </cell>
          <cell r="AC210" t="e">
            <v>#REF!</v>
          </cell>
        </row>
        <row r="211">
          <cell r="A211">
            <v>208</v>
          </cell>
          <cell r="R211">
            <v>11.138665797966159</v>
          </cell>
          <cell r="S211">
            <v>15.170162715179618</v>
          </cell>
          <cell r="X211" t="e">
            <v>#REF!</v>
          </cell>
          <cell r="Y211" t="e">
            <v>#REF!</v>
          </cell>
          <cell r="Z211" t="e">
            <v>#REF!</v>
          </cell>
          <cell r="AA211" t="e">
            <v>#REF!</v>
          </cell>
          <cell r="AB211" t="e">
            <v>#REF!</v>
          </cell>
          <cell r="AC211" t="e">
            <v>#REF!</v>
          </cell>
        </row>
        <row r="212">
          <cell r="A212">
            <v>209</v>
          </cell>
          <cell r="R212">
            <v>11.14343399611518</v>
          </cell>
          <cell r="S212">
            <v>15.150884663418186</v>
          </cell>
          <cell r="X212" t="e">
            <v>#REF!</v>
          </cell>
          <cell r="Y212" t="e">
            <v>#REF!</v>
          </cell>
          <cell r="Z212" t="e">
            <v>#REF!</v>
          </cell>
          <cell r="AA212" t="e">
            <v>#REF!</v>
          </cell>
          <cell r="AB212" t="e">
            <v>#REF!</v>
          </cell>
          <cell r="AC212" t="e">
            <v>#REF!</v>
          </cell>
        </row>
        <row r="213">
          <cell r="A213">
            <v>210</v>
          </cell>
          <cell r="R213">
            <v>11.148202194264199</v>
          </cell>
          <cell r="S213">
            <v>15.131812917855195</v>
          </cell>
          <cell r="X213" t="e">
            <v>#REF!</v>
          </cell>
          <cell r="Y213" t="e">
            <v>#REF!</v>
          </cell>
          <cell r="Z213" t="e">
            <v>#REF!</v>
          </cell>
          <cell r="AA213" t="e">
            <v>#REF!</v>
          </cell>
          <cell r="AB213" t="e">
            <v>#REF!</v>
          </cell>
          <cell r="AC213" t="e">
            <v>#REF!</v>
          </cell>
        </row>
        <row r="214">
          <cell r="A214">
            <v>211</v>
          </cell>
          <cell r="R214">
            <v>11.152970392413218</v>
          </cell>
          <cell r="S214">
            <v>15.112944545227156</v>
          </cell>
          <cell r="X214" t="e">
            <v>#REF!</v>
          </cell>
          <cell r="Y214" t="e">
            <v>#REF!</v>
          </cell>
          <cell r="Z214" t="e">
            <v>#REF!</v>
          </cell>
          <cell r="AA214" t="e">
            <v>#REF!</v>
          </cell>
          <cell r="AB214" t="e">
            <v>#REF!</v>
          </cell>
          <cell r="AC214" t="e">
            <v>#REF!</v>
          </cell>
        </row>
        <row r="215">
          <cell r="A215">
            <v>212</v>
          </cell>
          <cell r="R215">
            <v>11.157738590562239</v>
          </cell>
          <cell r="S215">
            <v>15.094276667615178</v>
          </cell>
          <cell r="X215" t="e">
            <v>#REF!</v>
          </cell>
          <cell r="Y215" t="e">
            <v>#REF!</v>
          </cell>
          <cell r="Z215" t="e">
            <v>#REF!</v>
          </cell>
          <cell r="AA215" t="e">
            <v>#REF!</v>
          </cell>
          <cell r="AB215" t="e">
            <v>#REF!</v>
          </cell>
          <cell r="AC215" t="e">
            <v>#REF!</v>
          </cell>
        </row>
        <row r="216">
          <cell r="A216">
            <v>213</v>
          </cell>
          <cell r="R216">
            <v>11.162506788711259</v>
          </cell>
          <cell r="S216">
            <v>15.075806461145795</v>
          </cell>
          <cell r="X216" t="e">
            <v>#REF!</v>
          </cell>
          <cell r="Y216" t="e">
            <v>#REF!</v>
          </cell>
          <cell r="Z216" t="e">
            <v>#REF!</v>
          </cell>
          <cell r="AA216" t="e">
            <v>#REF!</v>
          </cell>
          <cell r="AB216" t="e">
            <v>#REF!</v>
          </cell>
          <cell r="AC216" t="e">
            <v>#REF!</v>
          </cell>
        </row>
        <row r="217">
          <cell r="A217">
            <v>214</v>
          </cell>
          <cell r="R217">
            <v>11.167274986860278</v>
          </cell>
          <cell r="S217">
            <v>15.057531154728224</v>
          </cell>
          <cell r="X217" t="e">
            <v>#REF!</v>
          </cell>
          <cell r="Y217" t="e">
            <v>#REF!</v>
          </cell>
          <cell r="Z217" t="e">
            <v>#REF!</v>
          </cell>
          <cell r="AA217" t="e">
            <v>#REF!</v>
          </cell>
          <cell r="AB217" t="e">
            <v>#REF!</v>
          </cell>
          <cell r="AC217" t="e">
            <v>#REF!</v>
          </cell>
        </row>
        <row r="218">
          <cell r="A218">
            <v>215</v>
          </cell>
          <cell r="R218">
            <v>11.172043185009299</v>
          </cell>
          <cell r="S218">
            <v>15.039448028826857</v>
          </cell>
          <cell r="X218" t="e">
            <v>#REF!</v>
          </cell>
          <cell r="Y218" t="e">
            <v>#REF!</v>
          </cell>
          <cell r="Z218" t="e">
            <v>#REF!</v>
          </cell>
          <cell r="AA218" t="e">
            <v>#REF!</v>
          </cell>
          <cell r="AB218" t="e">
            <v>#REF!</v>
          </cell>
          <cell r="AC218" t="e">
            <v>#REF!</v>
          </cell>
        </row>
        <row r="219">
          <cell r="A219">
            <v>216</v>
          </cell>
          <cell r="R219">
            <v>11.176811383158318</v>
          </cell>
          <cell r="S219">
            <v>15.021554414267863</v>
          </cell>
          <cell r="X219" t="e">
            <v>#REF!</v>
          </cell>
          <cell r="Y219" t="e">
            <v>#REF!</v>
          </cell>
          <cell r="Z219" t="e">
            <v>#REF!</v>
          </cell>
          <cell r="AA219" t="e">
            <v>#REF!</v>
          </cell>
          <cell r="AB219" t="e">
            <v>#REF!</v>
          </cell>
          <cell r="AC219" t="e">
            <v>#REF!</v>
          </cell>
        </row>
        <row r="220">
          <cell r="A220">
            <v>217</v>
          </cell>
          <cell r="R220">
            <v>11.181579581307338</v>
          </cell>
          <cell r="S220">
            <v>15.003847691078763</v>
          </cell>
          <cell r="X220" t="e">
            <v>#REF!</v>
          </cell>
          <cell r="Y220" t="e">
            <v>#REF!</v>
          </cell>
          <cell r="Z220" t="e">
            <v>#REF!</v>
          </cell>
          <cell r="AA220" t="e">
            <v>#REF!</v>
          </cell>
          <cell r="AB220" t="e">
            <v>#REF!</v>
          </cell>
          <cell r="AC220" t="e">
            <v>#REF!</v>
          </cell>
        </row>
        <row r="221">
          <cell r="A221">
            <v>218</v>
          </cell>
          <cell r="R221">
            <v>11.186347779456359</v>
          </cell>
          <cell r="S221">
            <v>14.986325287359966</v>
          </cell>
          <cell r="X221" t="e">
            <v>#REF!</v>
          </cell>
          <cell r="Y221" t="e">
            <v>#REF!</v>
          </cell>
          <cell r="Z221" t="e">
            <v>#REF!</v>
          </cell>
          <cell r="AA221" t="e">
            <v>#REF!</v>
          </cell>
          <cell r="AB221" t="e">
            <v>#REF!</v>
          </cell>
          <cell r="AC221" t="e">
            <v>#REF!</v>
          </cell>
        </row>
        <row r="222">
          <cell r="A222">
            <v>219</v>
          </cell>
          <cell r="R222">
            <v>11.191115977605378</v>
          </cell>
          <cell r="S222">
            <v>14.968984678187232</v>
          </cell>
          <cell r="X222" t="e">
            <v>#REF!</v>
          </cell>
          <cell r="Y222" t="e">
            <v>#REF!</v>
          </cell>
          <cell r="Z222" t="e">
            <v>#REF!</v>
          </cell>
          <cell r="AA222" t="e">
            <v>#REF!</v>
          </cell>
          <cell r="AB222" t="e">
            <v>#REF!</v>
          </cell>
          <cell r="AC222" t="e">
            <v>#REF!</v>
          </cell>
        </row>
        <row r="223">
          <cell r="A223">
            <v>220</v>
          </cell>
          <cell r="R223">
            <v>11.195884175754399</v>
          </cell>
          <cell r="S223">
            <v>14.951823384544017</v>
          </cell>
          <cell r="X223" t="e">
            <v>#REF!</v>
          </cell>
          <cell r="Y223" t="e">
            <v>#REF!</v>
          </cell>
          <cell r="Z223" t="e">
            <v>#REF!</v>
          </cell>
          <cell r="AA223" t="e">
            <v>#REF!</v>
          </cell>
          <cell r="AB223" t="e">
            <v>#REF!</v>
          </cell>
          <cell r="AC223" t="e">
            <v>#REF!</v>
          </cell>
        </row>
        <row r="224">
          <cell r="A224">
            <v>221</v>
          </cell>
          <cell r="R224">
            <v>11.200652373903418</v>
          </cell>
          <cell r="S224">
            <v>14.934838972282861</v>
          </cell>
          <cell r="X224" t="e">
            <v>#REF!</v>
          </cell>
          <cell r="Y224" t="e">
            <v>#REF!</v>
          </cell>
          <cell r="Z224" t="e">
            <v>#REF!</v>
          </cell>
          <cell r="AA224" t="e">
            <v>#REF!</v>
          </cell>
          <cell r="AB224" t="e">
            <v>#REF!</v>
          </cell>
          <cell r="AC224" t="e">
            <v>#REF!</v>
          </cell>
        </row>
        <row r="225">
          <cell r="A225">
            <v>222</v>
          </cell>
          <cell r="R225">
            <v>11.205420572052438</v>
          </cell>
          <cell r="S225">
            <v>14.918029051114821</v>
          </cell>
          <cell r="X225" t="e">
            <v>#REF!</v>
          </cell>
          <cell r="Y225" t="e">
            <v>#REF!</v>
          </cell>
          <cell r="Z225" t="e">
            <v>#REF!</v>
          </cell>
          <cell r="AA225" t="e">
            <v>#REF!</v>
          </cell>
          <cell r="AB225" t="e">
            <v>#REF!</v>
          </cell>
          <cell r="AC225" t="e">
            <v>#REF!</v>
          </cell>
        </row>
        <row r="226">
          <cell r="A226">
            <v>223</v>
          </cell>
          <cell r="R226">
            <v>11.210188770201459</v>
          </cell>
          <cell r="S226">
            <v>14.901391273626086</v>
          </cell>
          <cell r="X226" t="e">
            <v>#REF!</v>
          </cell>
          <cell r="Y226" t="e">
            <v>#REF!</v>
          </cell>
          <cell r="Z226" t="e">
            <v>#REF!</v>
          </cell>
          <cell r="AA226" t="e">
            <v>#REF!</v>
          </cell>
          <cell r="AB226" t="e">
            <v>#REF!</v>
          </cell>
          <cell r="AC226" t="e">
            <v>#REF!</v>
          </cell>
        </row>
        <row r="227">
          <cell r="A227">
            <v>224</v>
          </cell>
          <cell r="R227">
            <v>11.21495696835048</v>
          </cell>
          <cell r="S227">
            <v>14.88492333432095</v>
          </cell>
          <cell r="X227" t="e">
            <v>#REF!</v>
          </cell>
          <cell r="Y227" t="e">
            <v>#REF!</v>
          </cell>
          <cell r="Z227" t="e">
            <v>#REF!</v>
          </cell>
          <cell r="AA227" t="e">
            <v>#REF!</v>
          </cell>
          <cell r="AB227" t="e">
            <v>#REF!</v>
          </cell>
          <cell r="AC227" t="e">
            <v>#REF!</v>
          </cell>
        </row>
        <row r="228">
          <cell r="A228">
            <v>225</v>
          </cell>
          <cell r="R228">
            <v>11.219725166499499</v>
          </cell>
          <cell r="S228">
            <v>14.868622968690303</v>
          </cell>
          <cell r="X228" t="e">
            <v>#REF!</v>
          </cell>
          <cell r="Y228" t="e">
            <v>#REF!</v>
          </cell>
          <cell r="Z228" t="e">
            <v>#REF!</v>
          </cell>
          <cell r="AA228" t="e">
            <v>#REF!</v>
          </cell>
          <cell r="AB228" t="e">
            <v>#REF!</v>
          </cell>
          <cell r="AC228" t="e">
            <v>#REF!</v>
          </cell>
        </row>
        <row r="229">
          <cell r="A229">
            <v>226</v>
          </cell>
          <cell r="R229">
            <v>11.224493364648518</v>
          </cell>
          <cell r="S229">
            <v>14.852487952304832</v>
          </cell>
          <cell r="X229" t="e">
            <v>#REF!</v>
          </cell>
          <cell r="Y229" t="e">
            <v>#REF!</v>
          </cell>
          <cell r="Z229" t="e">
            <v>#REF!</v>
          </cell>
          <cell r="AA229" t="e">
            <v>#REF!</v>
          </cell>
          <cell r="AB229" t="e">
            <v>#REF!</v>
          </cell>
          <cell r="AC229" t="e">
            <v>#REF!</v>
          </cell>
        </row>
        <row r="230">
          <cell r="A230">
            <v>227</v>
          </cell>
          <cell r="R230">
            <v>11.229261562797538</v>
          </cell>
          <cell r="S230">
            <v>14.836516099932227</v>
          </cell>
          <cell r="X230" t="e">
            <v>#REF!</v>
          </cell>
          <cell r="Y230" t="e">
            <v>#REF!</v>
          </cell>
          <cell r="Z230" t="e">
            <v>#REF!</v>
          </cell>
          <cell r="AA230" t="e">
            <v>#REF!</v>
          </cell>
          <cell r="AB230" t="e">
            <v>#REF!</v>
          </cell>
          <cell r="AC230" t="e">
            <v>#REF!</v>
          </cell>
        </row>
        <row r="231">
          <cell r="A231">
            <v>228</v>
          </cell>
          <cell r="R231">
            <v>11.234029760946559</v>
          </cell>
          <cell r="S231">
            <v>14.820705264677578</v>
          </cell>
          <cell r="X231" t="e">
            <v>#REF!</v>
          </cell>
          <cell r="Y231" t="e">
            <v>#REF!</v>
          </cell>
          <cell r="Z231" t="e">
            <v>#REF!</v>
          </cell>
          <cell r="AA231" t="e">
            <v>#REF!</v>
          </cell>
          <cell r="AB231" t="e">
            <v>#REF!</v>
          </cell>
          <cell r="AC231" t="e">
            <v>#REF!</v>
          </cell>
        </row>
        <row r="232">
          <cell r="A232">
            <v>229</v>
          </cell>
          <cell r="R232">
            <v>11.23879795909558</v>
          </cell>
          <cell r="S232">
            <v>14.805053337146328</v>
          </cell>
          <cell r="X232" t="e">
            <v>#REF!</v>
          </cell>
          <cell r="Y232" t="e">
            <v>#REF!</v>
          </cell>
          <cell r="Z232" t="e">
            <v>#REF!</v>
          </cell>
          <cell r="AA232" t="e">
            <v>#REF!</v>
          </cell>
          <cell r="AB232" t="e">
            <v>#REF!</v>
          </cell>
          <cell r="AC232" t="e">
            <v>#REF!</v>
          </cell>
        </row>
        <row r="233">
          <cell r="A233">
            <v>230</v>
          </cell>
          <cell r="R233">
            <v>11.243566157244599</v>
          </cell>
          <cell r="S233">
            <v>14.78955824462904</v>
          </cell>
          <cell r="X233" t="e">
            <v>#REF!</v>
          </cell>
          <cell r="Y233" t="e">
            <v>#REF!</v>
          </cell>
          <cell r="Z233" t="e">
            <v>#REF!</v>
          </cell>
          <cell r="AA233" t="e">
            <v>#REF!</v>
          </cell>
          <cell r="AB233" t="e">
            <v>#REF!</v>
          </cell>
          <cell r="AC233" t="e">
            <v>#REF!</v>
          </cell>
        </row>
        <row r="234">
          <cell r="A234">
            <v>231</v>
          </cell>
          <cell r="R234">
            <v>11.248334355393618</v>
          </cell>
          <cell r="S234">
            <v>14.774217950307351</v>
          </cell>
          <cell r="X234" t="e">
            <v>#REF!</v>
          </cell>
          <cell r="Y234" t="e">
            <v>#REF!</v>
          </cell>
          <cell r="Z234" t="e">
            <v>#REF!</v>
          </cell>
          <cell r="AA234" t="e">
            <v>#REF!</v>
          </cell>
          <cell r="AB234" t="e">
            <v>#REF!</v>
          </cell>
          <cell r="AC234" t="e">
            <v>#REF!</v>
          </cell>
        </row>
        <row r="235">
          <cell r="A235">
            <v>232</v>
          </cell>
          <cell r="R235">
            <v>11.253102553542639</v>
          </cell>
          <cell r="S235">
            <v>14.759030452480456</v>
          </cell>
          <cell r="X235" t="e">
            <v>#REF!</v>
          </cell>
          <cell r="Y235" t="e">
            <v>#REF!</v>
          </cell>
          <cell r="Z235" t="e">
            <v>#REF!</v>
          </cell>
          <cell r="AA235" t="e">
            <v>#REF!</v>
          </cell>
          <cell r="AB235" t="e">
            <v>#REF!</v>
          </cell>
          <cell r="AC235" t="e">
            <v>#REF!</v>
          </cell>
        </row>
        <row r="236">
          <cell r="A236">
            <v>233</v>
          </cell>
          <cell r="R236">
            <v>11.257870751691659</v>
          </cell>
          <cell r="S236">
            <v>14.743993783811517</v>
          </cell>
          <cell r="X236" t="e">
            <v>#REF!</v>
          </cell>
          <cell r="Y236" t="e">
            <v>#REF!</v>
          </cell>
          <cell r="Z236" t="e">
            <v>#REF!</v>
          </cell>
          <cell r="AA236" t="e">
            <v>#REF!</v>
          </cell>
          <cell r="AB236" t="e">
            <v>#REF!</v>
          </cell>
          <cell r="AC236" t="e">
            <v>#REF!</v>
          </cell>
        </row>
        <row r="237">
          <cell r="A237">
            <v>234</v>
          </cell>
          <cell r="R237">
            <v>11.26263894984068</v>
          </cell>
          <cell r="S237">
            <v>14.729106010593375</v>
          </cell>
          <cell r="X237" t="e">
            <v>#REF!</v>
          </cell>
          <cell r="Y237" t="e">
            <v>#REF!</v>
          </cell>
          <cell r="Z237" t="e">
            <v>#REF!</v>
          </cell>
          <cell r="AA237" t="e">
            <v>#REF!</v>
          </cell>
          <cell r="AB237" t="e">
            <v>#REF!</v>
          </cell>
          <cell r="AC237" t="e">
            <v>#REF!</v>
          </cell>
        </row>
        <row r="238">
          <cell r="A238">
            <v>235</v>
          </cell>
          <cell r="R238">
            <v>11.267407147989699</v>
          </cell>
          <cell r="S238">
            <v>14.714365232033041</v>
          </cell>
          <cell r="X238" t="e">
            <v>#REF!</v>
          </cell>
          <cell r="Y238" t="e">
            <v>#REF!</v>
          </cell>
          <cell r="Z238" t="e">
            <v>#REF!</v>
          </cell>
          <cell r="AA238" t="e">
            <v>#REF!</v>
          </cell>
          <cell r="AB238" t="e">
            <v>#REF!</v>
          </cell>
          <cell r="AC238" t="e">
            <v>#REF!</v>
          </cell>
        </row>
        <row r="239">
          <cell r="A239">
            <v>236</v>
          </cell>
          <cell r="R239">
            <v>11.272175346138718</v>
          </cell>
          <cell r="S239">
            <v>14.699769579554362</v>
          </cell>
          <cell r="X239" t="e">
            <v>#REF!</v>
          </cell>
          <cell r="Y239" t="e">
            <v>#REF!</v>
          </cell>
          <cell r="Z239" t="e">
            <v>#REF!</v>
          </cell>
          <cell r="AA239" t="e">
            <v>#REF!</v>
          </cell>
          <cell r="AB239" t="e">
            <v>#REF!</v>
          </cell>
          <cell r="AC239" t="e">
            <v>#REF!</v>
          </cell>
        </row>
        <row r="240">
          <cell r="A240">
            <v>237</v>
          </cell>
          <cell r="R240">
            <v>11.276943544287738</v>
          </cell>
          <cell r="S240">
            <v>14.685317216118323</v>
          </cell>
          <cell r="X240" t="e">
            <v>#REF!</v>
          </cell>
          <cell r="Y240" t="e">
            <v>#REF!</v>
          </cell>
          <cell r="Z240" t="e">
            <v>#REF!</v>
          </cell>
          <cell r="AA240" t="e">
            <v>#REF!</v>
          </cell>
          <cell r="AB240" t="e">
            <v>#REF!</v>
          </cell>
          <cell r="AC240" t="e">
            <v>#REF!</v>
          </cell>
        </row>
        <row r="241">
          <cell r="A241">
            <v>238</v>
          </cell>
          <cell r="R241">
            <v>11.281711742436759</v>
          </cell>
          <cell r="S241">
            <v>14.671006335560522</v>
          </cell>
          <cell r="X241" t="e">
            <v>#REF!</v>
          </cell>
          <cell r="Y241" t="e">
            <v>#REF!</v>
          </cell>
          <cell r="Z241" t="e">
            <v>#REF!</v>
          </cell>
          <cell r="AA241" t="e">
            <v>#REF!</v>
          </cell>
          <cell r="AB241" t="e">
            <v>#REF!</v>
          </cell>
          <cell r="AC241" t="e">
            <v>#REF!</v>
          </cell>
        </row>
        <row r="242">
          <cell r="A242">
            <v>239</v>
          </cell>
          <cell r="R242">
            <v>11.286479940585778</v>
          </cell>
          <cell r="S242">
            <v>14.656835161945251</v>
          </cell>
          <cell r="X242" t="e">
            <v>#REF!</v>
          </cell>
          <cell r="Y242" t="e">
            <v>#REF!</v>
          </cell>
          <cell r="Z242" t="e">
            <v>#REF!</v>
          </cell>
          <cell r="AA242" t="e">
            <v>#REF!</v>
          </cell>
          <cell r="AB242" t="e">
            <v>#REF!</v>
          </cell>
          <cell r="AC242" t="e">
            <v>#REF!</v>
          </cell>
        </row>
        <row r="243">
          <cell r="A243">
            <v>240</v>
          </cell>
          <cell r="R243">
            <v>11.291248138734797</v>
          </cell>
          <cell r="S243">
            <v>14.64280194893573</v>
          </cell>
          <cell r="X243" t="e">
            <v>#REF!</v>
          </cell>
          <cell r="Y243" t="e">
            <v>#REF!</v>
          </cell>
          <cell r="Z243" t="e">
            <v>#REF!</v>
          </cell>
          <cell r="AA243" t="e">
            <v>#REF!</v>
          </cell>
          <cell r="AB243" t="e">
            <v>#REF!</v>
          </cell>
          <cell r="AC243" t="e">
            <v>#REF!</v>
          </cell>
        </row>
        <row r="244">
          <cell r="A244">
            <v>241</v>
          </cell>
          <cell r="R244">
            <v>11.296016336883818</v>
          </cell>
          <cell r="S244">
            <v>14.628904979180021</v>
          </cell>
          <cell r="X244" t="e">
            <v>#REF!</v>
          </cell>
          <cell r="Y244" t="e">
            <v>#REF!</v>
          </cell>
          <cell r="Z244" t="e">
            <v>#REF!</v>
          </cell>
          <cell r="AA244" t="e">
            <v>#REF!</v>
          </cell>
          <cell r="AB244" t="e">
            <v>#REF!</v>
          </cell>
          <cell r="AC244" t="e">
            <v>#REF!</v>
          </cell>
        </row>
        <row r="245">
          <cell r="A245">
            <v>242</v>
          </cell>
          <cell r="R245">
            <v>11.300784535032838</v>
          </cell>
          <cell r="S245">
            <v>14.615142563712164</v>
          </cell>
          <cell r="X245" t="e">
            <v>#REF!</v>
          </cell>
          <cell r="Y245" t="e">
            <v>#REF!</v>
          </cell>
          <cell r="Z245" t="e">
            <v>#REF!</v>
          </cell>
          <cell r="AA245" t="e">
            <v>#REF!</v>
          </cell>
          <cell r="AB245" t="e">
            <v>#REF!</v>
          </cell>
          <cell r="AC245" t="e">
            <v>#REF!</v>
          </cell>
        </row>
        <row r="246">
          <cell r="A246">
            <v>243</v>
          </cell>
          <cell r="R246">
            <v>11.305552733181859</v>
          </cell>
          <cell r="S246">
            <v>14.601513041368111</v>
          </cell>
          <cell r="X246" t="e">
            <v>#REF!</v>
          </cell>
          <cell r="Y246" t="e">
            <v>#REF!</v>
          </cell>
          <cell r="Z246" t="e">
            <v>#REF!</v>
          </cell>
          <cell r="AA246" t="e">
            <v>#REF!</v>
          </cell>
          <cell r="AB246" t="e">
            <v>#REF!</v>
          </cell>
          <cell r="AC246" t="e">
            <v>#REF!</v>
          </cell>
        </row>
        <row r="247">
          <cell r="A247">
            <v>244</v>
          </cell>
          <cell r="R247">
            <v>11.310320931330878</v>
          </cell>
          <cell r="S247">
            <v>14.588014778216012</v>
          </cell>
          <cell r="X247" t="e">
            <v>#REF!</v>
          </cell>
          <cell r="Y247" t="e">
            <v>#REF!</v>
          </cell>
          <cell r="Z247" t="e">
            <v>#REF!</v>
          </cell>
          <cell r="AA247" t="e">
            <v>#REF!</v>
          </cell>
          <cell r="AB247" t="e">
            <v>#REF!</v>
          </cell>
          <cell r="AC247" t="e">
            <v>#REF!</v>
          </cell>
        </row>
        <row r="248">
          <cell r="A248">
            <v>245</v>
          </cell>
          <cell r="R248">
            <v>11.315089129479897</v>
          </cell>
          <cell r="S248">
            <v>14.574646167000457</v>
          </cell>
          <cell r="X248" t="e">
            <v>#REF!</v>
          </cell>
          <cell r="Y248" t="e">
            <v>#REF!</v>
          </cell>
          <cell r="Z248" t="e">
            <v>#REF!</v>
          </cell>
          <cell r="AA248" t="e">
            <v>#REF!</v>
          </cell>
          <cell r="AB248" t="e">
            <v>#REF!</v>
          </cell>
          <cell r="AC248" t="e">
            <v>#REF!</v>
          </cell>
        </row>
        <row r="249">
          <cell r="A249">
            <v>246</v>
          </cell>
          <cell r="R249">
            <v>11.319857327628918</v>
          </cell>
          <cell r="S249">
            <v>14.561405626600269</v>
          </cell>
          <cell r="X249" t="e">
            <v>#REF!</v>
          </cell>
          <cell r="Y249" t="e">
            <v>#REF!</v>
          </cell>
          <cell r="Z249" t="e">
            <v>#REF!</v>
          </cell>
          <cell r="AA249" t="e">
            <v>#REF!</v>
          </cell>
          <cell r="AB249" t="e">
            <v>#REF!</v>
          </cell>
          <cell r="AC249" t="e">
            <v>#REF!</v>
          </cell>
        </row>
        <row r="250">
          <cell r="A250">
            <v>247</v>
          </cell>
          <cell r="R250">
            <v>11.32462552577794</v>
          </cell>
          <cell r="S250">
            <v>14.548291601499477</v>
          </cell>
          <cell r="X250" t="e">
            <v>#REF!</v>
          </cell>
          <cell r="Y250" t="e">
            <v>#REF!</v>
          </cell>
          <cell r="Z250" t="e">
            <v>#REF!</v>
          </cell>
          <cell r="AA250" t="e">
            <v>#REF!</v>
          </cell>
          <cell r="AB250" t="e">
            <v>#REF!</v>
          </cell>
          <cell r="AC250" t="e">
            <v>#REF!</v>
          </cell>
        </row>
        <row r="251">
          <cell r="A251">
            <v>248</v>
          </cell>
          <cell r="R251">
            <v>11.329393723926959</v>
          </cell>
          <cell r="S251">
            <v>14.53530256127106</v>
          </cell>
          <cell r="X251" t="e">
            <v>#REF!</v>
          </cell>
          <cell r="Y251" t="e">
            <v>#REF!</v>
          </cell>
          <cell r="Z251" t="e">
            <v>#REF!</v>
          </cell>
          <cell r="AA251" t="e">
            <v>#REF!</v>
          </cell>
          <cell r="AB251" t="e">
            <v>#REF!</v>
          </cell>
          <cell r="AC251" t="e">
            <v>#REF!</v>
          </cell>
        </row>
        <row r="252">
          <cell r="A252">
            <v>249</v>
          </cell>
          <cell r="R252">
            <v>11.334161922075978</v>
          </cell>
          <cell r="S252">
            <v>14.522437000073189</v>
          </cell>
          <cell r="X252" t="e">
            <v>#REF!</v>
          </cell>
          <cell r="Y252" t="e">
            <v>#REF!</v>
          </cell>
          <cell r="Z252" t="e">
            <v>#REF!</v>
          </cell>
          <cell r="AA252" t="e">
            <v>#REF!</v>
          </cell>
          <cell r="AB252" t="e">
            <v>#REF!</v>
          </cell>
          <cell r="AC252" t="e">
            <v>#REF!</v>
          </cell>
        </row>
        <row r="253">
          <cell r="A253">
            <v>250</v>
          </cell>
          <cell r="R253">
            <v>11.338930120224999</v>
          </cell>
          <cell r="S253">
            <v>14.509693436157496</v>
          </cell>
          <cell r="X253" t="e">
            <v>#REF!</v>
          </cell>
          <cell r="Y253" t="e">
            <v>#REF!</v>
          </cell>
          <cell r="Z253" t="e">
            <v>#REF!</v>
          </cell>
          <cell r="AA253" t="e">
            <v>#REF!</v>
          </cell>
          <cell r="AB253" t="e">
            <v>#REF!</v>
          </cell>
          <cell r="AC253" t="e">
            <v>#REF!</v>
          </cell>
        </row>
        <row r="254">
          <cell r="A254">
            <v>251</v>
          </cell>
          <cell r="R254">
            <v>11.343698318374019</v>
          </cell>
          <cell r="S254">
            <v>14.49707041138914</v>
          </cell>
          <cell r="X254" t="e">
            <v>#REF!</v>
          </cell>
          <cell r="Y254" t="e">
            <v>#REF!</v>
          </cell>
          <cell r="Z254" t="e">
            <v>#REF!</v>
          </cell>
          <cell r="AA254" t="e">
            <v>#REF!</v>
          </cell>
          <cell r="AB254" t="e">
            <v>#REF!</v>
          </cell>
          <cell r="AC254" t="e">
            <v>#REF!</v>
          </cell>
        </row>
        <row r="255">
          <cell r="A255">
            <v>252</v>
          </cell>
          <cell r="R255">
            <v>11.34846651652304</v>
          </cell>
          <cell r="S255">
            <v>14.484566490778269</v>
          </cell>
          <cell r="X255" t="e">
            <v>#REF!</v>
          </cell>
          <cell r="Y255" t="e">
            <v>#REF!</v>
          </cell>
          <cell r="Z255" t="e">
            <v>#REF!</v>
          </cell>
          <cell r="AA255" t="e">
            <v>#REF!</v>
          </cell>
          <cell r="AB255" t="e">
            <v>#REF!</v>
          </cell>
          <cell r="AC255" t="e">
            <v>#REF!</v>
          </cell>
        </row>
        <row r="256">
          <cell r="A256">
            <v>253</v>
          </cell>
          <cell r="R256">
            <v>11.353234714672059</v>
          </cell>
          <cell r="S256">
            <v>14.47218026202261</v>
          </cell>
          <cell r="X256" t="e">
            <v>#REF!</v>
          </cell>
          <cell r="Y256" t="e">
            <v>#REF!</v>
          </cell>
          <cell r="Z256" t="e">
            <v>#REF!</v>
          </cell>
          <cell r="AA256" t="e">
            <v>#REF!</v>
          </cell>
          <cell r="AB256" t="e">
            <v>#REF!</v>
          </cell>
          <cell r="AC256" t="e">
            <v>#REF!</v>
          </cell>
        </row>
        <row r="257">
          <cell r="A257">
            <v>254</v>
          </cell>
          <cell r="R257">
            <v>11.358002912821078</v>
          </cell>
          <cell r="S257">
            <v>14.459910335060892</v>
          </cell>
          <cell r="X257" t="e">
            <v>#REF!</v>
          </cell>
          <cell r="Y257" t="e">
            <v>#REF!</v>
          </cell>
          <cell r="Z257" t="e">
            <v>#REF!</v>
          </cell>
          <cell r="AA257" t="e">
            <v>#REF!</v>
          </cell>
          <cell r="AB257" t="e">
            <v>#REF!</v>
          </cell>
          <cell r="AC257" t="e">
            <v>#REF!</v>
          </cell>
        </row>
        <row r="258">
          <cell r="A258">
            <v>255</v>
          </cell>
          <cell r="R258">
            <v>11.362771110970099</v>
          </cell>
          <cell r="S258">
            <v>14.447755341636716</v>
          </cell>
          <cell r="X258" t="e">
            <v>#REF!</v>
          </cell>
          <cell r="Y258" t="e">
            <v>#REF!</v>
          </cell>
          <cell r="Z258" t="e">
            <v>#REF!</v>
          </cell>
          <cell r="AA258" t="e">
            <v>#REF!</v>
          </cell>
          <cell r="AB258" t="e">
            <v>#REF!</v>
          </cell>
          <cell r="AC258" t="e">
            <v>#REF!</v>
          </cell>
        </row>
        <row r="259">
          <cell r="A259">
            <v>256</v>
          </cell>
          <cell r="R259">
            <v>11.367539309119119</v>
          </cell>
          <cell r="S259">
            <v>14.435713934872686</v>
          </cell>
          <cell r="X259" t="e">
            <v>#REF!</v>
          </cell>
          <cell r="Y259" t="e">
            <v>#REF!</v>
          </cell>
          <cell r="Z259" t="e">
            <v>#REF!</v>
          </cell>
          <cell r="AA259" t="e">
            <v>#REF!</v>
          </cell>
          <cell r="AB259" t="e">
            <v>#REF!</v>
          </cell>
          <cell r="AC259" t="e">
            <v>#REF!</v>
          </cell>
        </row>
        <row r="260">
          <cell r="A260">
            <v>257</v>
          </cell>
          <cell r="R260">
            <v>11.37230750726814</v>
          </cell>
          <cell r="S260">
            <v>14.423784788854478</v>
          </cell>
          <cell r="X260" t="e">
            <v>#REF!</v>
          </cell>
          <cell r="Y260" t="e">
            <v>#REF!</v>
          </cell>
          <cell r="Z260" t="e">
            <v>#REF!</v>
          </cell>
          <cell r="AA260" t="e">
            <v>#REF!</v>
          </cell>
          <cell r="AB260" t="e">
            <v>#REF!</v>
          </cell>
          <cell r="AC260" t="e">
            <v>#REF!</v>
          </cell>
        </row>
        <row r="261">
          <cell r="A261">
            <v>258</v>
          </cell>
          <cell r="R261">
            <v>11.377075705417159</v>
          </cell>
          <cell r="S261">
            <v>14.411966598224584</v>
          </cell>
          <cell r="X261" t="e">
            <v>#REF!</v>
          </cell>
          <cell r="Y261" t="e">
            <v>#REF!</v>
          </cell>
          <cell r="Z261" t="e">
            <v>#REF!</v>
          </cell>
          <cell r="AA261" t="e">
            <v>#REF!</v>
          </cell>
          <cell r="AB261" t="e">
            <v>#REF!</v>
          </cell>
          <cell r="AC261" t="e">
            <v>#REF!</v>
          </cell>
        </row>
        <row r="262">
          <cell r="A262">
            <v>259</v>
          </cell>
          <cell r="R262">
            <v>11.38184390356618</v>
          </cell>
          <cell r="S262">
            <v>14.400258077785464</v>
          </cell>
          <cell r="X262" t="e">
            <v>#REF!</v>
          </cell>
          <cell r="Y262" t="e">
            <v>#REF!</v>
          </cell>
          <cell r="Z262" t="e">
            <v>#REF!</v>
          </cell>
          <cell r="AA262" t="e">
            <v>#REF!</v>
          </cell>
          <cell r="AB262" t="e">
            <v>#REF!</v>
          </cell>
          <cell r="AC262" t="e">
            <v>#REF!</v>
          </cell>
        </row>
        <row r="263">
          <cell r="A263">
            <v>260</v>
          </cell>
          <cell r="R263">
            <v>11.386612101715199</v>
          </cell>
          <cell r="S263">
            <v>14.388657962111832</v>
          </cell>
          <cell r="X263" t="e">
            <v>#REF!</v>
          </cell>
          <cell r="Y263" t="e">
            <v>#REF!</v>
          </cell>
          <cell r="Z263" t="e">
            <v>#REF!</v>
          </cell>
          <cell r="AA263" t="e">
            <v>#REF!</v>
          </cell>
          <cell r="AB263" t="e">
            <v>#REF!</v>
          </cell>
          <cell r="AC263" t="e">
            <v>#REF!</v>
          </cell>
        </row>
        <row r="264">
          <cell r="A264">
            <v>261</v>
          </cell>
          <cell r="R264">
            <v>11.39138029986422</v>
          </cell>
          <cell r="S264">
            <v>14.377165005171896</v>
          </cell>
          <cell r="X264" t="e">
            <v>#REF!</v>
          </cell>
          <cell r="Y264" t="e">
            <v>#REF!</v>
          </cell>
          <cell r="Z264" t="e">
            <v>#REF!</v>
          </cell>
          <cell r="AA264" t="e">
            <v>#REF!</v>
          </cell>
          <cell r="AB264" t="e">
            <v>#REF!</v>
          </cell>
          <cell r="AC264" t="e">
            <v>#REF!</v>
          </cell>
        </row>
        <row r="265">
          <cell r="A265">
            <v>262</v>
          </cell>
          <cell r="R265">
            <v>11.396148498013238</v>
          </cell>
          <cell r="S265">
            <v>14.365777979957265</v>
          </cell>
          <cell r="X265" t="e">
            <v>#REF!</v>
          </cell>
          <cell r="Y265" t="e">
            <v>#REF!</v>
          </cell>
          <cell r="Z265" t="e">
            <v>#REF!</v>
          </cell>
          <cell r="AA265" t="e">
            <v>#REF!</v>
          </cell>
          <cell r="AB265" t="e">
            <v>#REF!</v>
          </cell>
          <cell r="AC265" t="e">
            <v>#REF!</v>
          </cell>
        </row>
        <row r="266">
          <cell r="A266">
            <v>263</v>
          </cell>
          <cell r="R266">
            <v>11.400916696162257</v>
          </cell>
          <cell r="S266">
            <v>14.354495678121266</v>
          </cell>
          <cell r="X266" t="e">
            <v>#REF!</v>
          </cell>
          <cell r="Y266" t="e">
            <v>#REF!</v>
          </cell>
          <cell r="Z266" t="e">
            <v>#REF!</v>
          </cell>
          <cell r="AA266" t="e">
            <v>#REF!</v>
          </cell>
          <cell r="AB266" t="e">
            <v>#REF!</v>
          </cell>
          <cell r="AC266" t="e">
            <v>#REF!</v>
          </cell>
        </row>
        <row r="267">
          <cell r="A267">
            <v>264</v>
          </cell>
          <cell r="R267">
            <v>11.405684894311278</v>
          </cell>
          <cell r="S267">
            <v>14.343316909625488</v>
          </cell>
          <cell r="X267" t="e">
            <v>#REF!</v>
          </cell>
          <cell r="Y267" t="e">
            <v>#REF!</v>
          </cell>
          <cell r="Z267" t="e">
            <v>#REF!</v>
          </cell>
          <cell r="AA267" t="e">
            <v>#REF!</v>
          </cell>
          <cell r="AB267" t="e">
            <v>#REF!</v>
          </cell>
          <cell r="AC267" t="e">
            <v>#REF!</v>
          </cell>
        </row>
        <row r="268">
          <cell r="A268">
            <v>265</v>
          </cell>
          <cell r="R268">
            <v>11.410453092460298</v>
          </cell>
          <cell r="S268">
            <v>14.332240502394392</v>
          </cell>
          <cell r="X268" t="e">
            <v>#REF!</v>
          </cell>
          <cell r="Y268" t="e">
            <v>#REF!</v>
          </cell>
          <cell r="Z268" t="e">
            <v>#REF!</v>
          </cell>
          <cell r="AA268" t="e">
            <v>#REF!</v>
          </cell>
          <cell r="AB268" t="e">
            <v>#REF!</v>
          </cell>
          <cell r="AC268" t="e">
            <v>#REF!</v>
          </cell>
        </row>
        <row r="269">
          <cell r="A269">
            <v>266</v>
          </cell>
          <cell r="R269">
            <v>11.415221290609319</v>
          </cell>
          <cell r="S269">
            <v>14.321265301977629</v>
          </cell>
          <cell r="X269" t="e">
            <v>#REF!</v>
          </cell>
          <cell r="Y269" t="e">
            <v>#REF!</v>
          </cell>
          <cell r="Z269" t="e">
            <v>#REF!</v>
          </cell>
          <cell r="AA269" t="e">
            <v>#REF!</v>
          </cell>
          <cell r="AB269" t="e">
            <v>#REF!</v>
          </cell>
          <cell r="AC269" t="e">
            <v>#REF!</v>
          </cell>
        </row>
        <row r="270">
          <cell r="A270">
            <v>267</v>
          </cell>
          <cell r="R270">
            <v>11.41998948875834</v>
          </cell>
          <cell r="S270">
            <v>14.310390171219975</v>
          </cell>
          <cell r="X270" t="e">
            <v>#REF!</v>
          </cell>
          <cell r="Y270" t="e">
            <v>#REF!</v>
          </cell>
          <cell r="Z270" t="e">
            <v>#REF!</v>
          </cell>
          <cell r="AA270" t="e">
            <v>#REF!</v>
          </cell>
          <cell r="AB270" t="e">
            <v>#REF!</v>
          </cell>
          <cell r="AC270" t="e">
            <v>#REF!</v>
          </cell>
        </row>
        <row r="271">
          <cell r="A271">
            <v>268</v>
          </cell>
          <cell r="R271">
            <v>11.424757686907359</v>
          </cell>
          <cell r="S271">
            <v>14.299613989938678</v>
          </cell>
          <cell r="X271" t="e">
            <v>#REF!</v>
          </cell>
          <cell r="Y271" t="e">
            <v>#REF!</v>
          </cell>
          <cell r="Z271" t="e">
            <v>#REF!</v>
          </cell>
          <cell r="AA271" t="e">
            <v>#REF!</v>
          </cell>
          <cell r="AB271" t="e">
            <v>#REF!</v>
          </cell>
          <cell r="AC271" t="e">
            <v>#REF!</v>
          </cell>
        </row>
        <row r="272">
          <cell r="A272">
            <v>269</v>
          </cell>
          <cell r="R272">
            <v>11.429525885056378</v>
          </cell>
          <cell r="S272">
            <v>14.288935654607984</v>
          </cell>
          <cell r="X272" t="e">
            <v>#REF!</v>
          </cell>
          <cell r="Y272" t="e">
            <v>#REF!</v>
          </cell>
          <cell r="Z272" t="e">
            <v>#REF!</v>
          </cell>
          <cell r="AA272" t="e">
            <v>#REF!</v>
          </cell>
          <cell r="AB272" t="e">
            <v>#REF!</v>
          </cell>
          <cell r="AC272" t="e">
            <v>#REF!</v>
          </cell>
        </row>
        <row r="273">
          <cell r="A273">
            <v>270</v>
          </cell>
          <cell r="R273">
            <v>11.434294083205399</v>
          </cell>
          <cell r="S273">
            <v>14.278354078050661</v>
          </cell>
          <cell r="X273" t="e">
            <v>#REF!</v>
          </cell>
          <cell r="Y273" t="e">
            <v>#REF!</v>
          </cell>
          <cell r="Z273" t="e">
            <v>#REF!</v>
          </cell>
          <cell r="AA273" t="e">
            <v>#REF!</v>
          </cell>
          <cell r="AB273" t="e">
            <v>#REF!</v>
          </cell>
          <cell r="AC273" t="e">
            <v>#REF!</v>
          </cell>
        </row>
        <row r="274">
          <cell r="A274">
            <v>271</v>
          </cell>
          <cell r="R274">
            <v>11.439062281354419</v>
          </cell>
          <cell r="S274">
            <v>14.267868189136379</v>
          </cell>
          <cell r="X274" t="e">
            <v>#REF!</v>
          </cell>
          <cell r="Y274" t="e">
            <v>#REF!</v>
          </cell>
          <cell r="Z274" t="e">
            <v>#REF!</v>
          </cell>
          <cell r="AA274" t="e">
            <v>#REF!</v>
          </cell>
          <cell r="AB274" t="e">
            <v>#REF!</v>
          </cell>
          <cell r="AC274" t="e">
            <v>#REF!</v>
          </cell>
        </row>
        <row r="275">
          <cell r="A275">
            <v>272</v>
          </cell>
          <cell r="R275">
            <v>11.443830479503438</v>
          </cell>
          <cell r="S275">
            <v>14.257476932486718</v>
          </cell>
          <cell r="X275" t="e">
            <v>#REF!</v>
          </cell>
          <cell r="Y275" t="e">
            <v>#REF!</v>
          </cell>
          <cell r="Z275" t="e">
            <v>#REF!</v>
          </cell>
          <cell r="AA275" t="e">
            <v>#REF!</v>
          </cell>
          <cell r="AB275" t="e">
            <v>#REF!</v>
          </cell>
          <cell r="AC275" t="e">
            <v>#REF!</v>
          </cell>
        </row>
        <row r="276">
          <cell r="A276">
            <v>273</v>
          </cell>
          <cell r="R276">
            <v>11.448598677652461</v>
          </cell>
          <cell r="S276">
            <v>14.247179268186688</v>
          </cell>
          <cell r="X276" t="e">
            <v>#REF!</v>
          </cell>
          <cell r="Y276" t="e">
            <v>#REF!</v>
          </cell>
          <cell r="Z276" t="e">
            <v>#REF!</v>
          </cell>
          <cell r="AA276" t="e">
            <v>#REF!</v>
          </cell>
          <cell r="AB276" t="e">
            <v>#REF!</v>
          </cell>
          <cell r="AC276" t="e">
            <v>#REF!</v>
          </cell>
        </row>
        <row r="277">
          <cell r="A277">
            <v>274</v>
          </cell>
          <cell r="R277">
            <v>11.45336687580148</v>
          </cell>
          <cell r="S277">
            <v>14.236974171502528</v>
          </cell>
          <cell r="X277" t="e">
            <v>#REF!</v>
          </cell>
          <cell r="Y277" t="e">
            <v>#REF!</v>
          </cell>
          <cell r="Z277" t="e">
            <v>#REF!</v>
          </cell>
          <cell r="AA277" t="e">
            <v>#REF!</v>
          </cell>
          <cell r="AB277" t="e">
            <v>#REF!</v>
          </cell>
          <cell r="AC277" t="e">
            <v>#REF!</v>
          </cell>
        </row>
        <row r="278">
          <cell r="A278">
            <v>275</v>
          </cell>
          <cell r="R278">
            <v>11.458135073950499</v>
          </cell>
          <cell r="S278">
            <v>14.226860632605703</v>
          </cell>
          <cell r="X278" t="e">
            <v>#REF!</v>
          </cell>
          <cell r="Y278" t="e">
            <v>#REF!</v>
          </cell>
          <cell r="Z278" t="e">
            <v>#REF!</v>
          </cell>
          <cell r="AA278" t="e">
            <v>#REF!</v>
          </cell>
          <cell r="AB278" t="e">
            <v>#REF!</v>
          </cell>
          <cell r="AC278" t="e">
            <v>#REF!</v>
          </cell>
        </row>
        <row r="279">
          <cell r="A279">
            <v>276</v>
          </cell>
          <cell r="R279">
            <v>11.462903272099519</v>
          </cell>
          <cell r="S279">
            <v>14.216837656302877</v>
          </cell>
          <cell r="X279" t="e">
            <v>#REF!</v>
          </cell>
          <cell r="Y279" t="e">
            <v>#REF!</v>
          </cell>
          <cell r="Z279" t="e">
            <v>#REF!</v>
          </cell>
          <cell r="AA279" t="e">
            <v>#REF!</v>
          </cell>
          <cell r="AB279" t="e">
            <v>#REF!</v>
          </cell>
          <cell r="AC279" t="e">
            <v>#REF!</v>
          </cell>
        </row>
        <row r="280">
          <cell r="A280">
            <v>277</v>
          </cell>
          <cell r="R280">
            <v>11.46767147024854</v>
          </cell>
          <cell r="S280">
            <v>14.206904261771724</v>
          </cell>
          <cell r="X280" t="e">
            <v>#REF!</v>
          </cell>
          <cell r="Y280" t="e">
            <v>#REF!</v>
          </cell>
          <cell r="Z280" t="e">
            <v>#REF!</v>
          </cell>
          <cell r="AA280" t="e">
            <v>#REF!</v>
          </cell>
          <cell r="AB280" t="e">
            <v>#REF!</v>
          </cell>
          <cell r="AC280" t="e">
            <v>#REF!</v>
          </cell>
        </row>
        <row r="281">
          <cell r="A281">
            <v>278</v>
          </cell>
          <cell r="R281">
            <v>11.472439668397557</v>
          </cell>
          <cell r="S281">
            <v>14.197059482302485</v>
          </cell>
          <cell r="X281" t="e">
            <v>#REF!</v>
          </cell>
          <cell r="Y281" t="e">
            <v>#REF!</v>
          </cell>
          <cell r="Z281" t="e">
            <v>#REF!</v>
          </cell>
          <cell r="AA281" t="e">
            <v>#REF!</v>
          </cell>
          <cell r="AB281" t="e">
            <v>#REF!</v>
          </cell>
          <cell r="AC281" t="e">
            <v>#REF!</v>
          </cell>
        </row>
        <row r="282">
          <cell r="A282">
            <v>279</v>
          </cell>
          <cell r="R282">
            <v>11.477207866546578</v>
          </cell>
          <cell r="S282">
            <v>14.187302365045026</v>
          </cell>
          <cell r="X282" t="e">
            <v>#REF!</v>
          </cell>
          <cell r="Y282" t="e">
            <v>#REF!</v>
          </cell>
          <cell r="Z282" t="e">
            <v>#REF!</v>
          </cell>
          <cell r="AA282" t="e">
            <v>#REF!</v>
          </cell>
          <cell r="AB282" t="e">
            <v>#REF!</v>
          </cell>
          <cell r="AC282" t="e">
            <v>#REF!</v>
          </cell>
        </row>
        <row r="283">
          <cell r="A283">
            <v>280</v>
          </cell>
          <cell r="R283">
            <v>11.481976064695598</v>
          </cell>
          <cell r="S283">
            <v>14.17763197076137</v>
          </cell>
          <cell r="X283" t="e">
            <v>#REF!</v>
          </cell>
          <cell r="Y283" t="e">
            <v>#REF!</v>
          </cell>
          <cell r="Z283" t="e">
            <v>#REF!</v>
          </cell>
          <cell r="AA283" t="e">
            <v>#REF!</v>
          </cell>
          <cell r="AB283" t="e">
            <v>#REF!</v>
          </cell>
          <cell r="AC283" t="e">
            <v>#REF!</v>
          </cell>
        </row>
        <row r="284">
          <cell r="A284">
            <v>281</v>
          </cell>
          <cell r="R284">
            <v>11.486744262844619</v>
          </cell>
          <cell r="S284">
            <v>14.168047373583462</v>
          </cell>
          <cell r="X284" t="e">
            <v>#REF!</v>
          </cell>
          <cell r="Y284" t="e">
            <v>#REF!</v>
          </cell>
          <cell r="Z284" t="e">
            <v>#REF!</v>
          </cell>
          <cell r="AA284" t="e">
            <v>#REF!</v>
          </cell>
          <cell r="AB284" t="e">
            <v>#REF!</v>
          </cell>
          <cell r="AC284" t="e">
            <v>#REF!</v>
          </cell>
        </row>
        <row r="285">
          <cell r="A285">
            <v>282</v>
          </cell>
          <cell r="R285">
            <v>11.491512460993638</v>
          </cell>
          <cell r="S285">
            <v>14.158547660776145</v>
          </cell>
          <cell r="X285" t="e">
            <v>#REF!</v>
          </cell>
          <cell r="Y285" t="e">
            <v>#REF!</v>
          </cell>
          <cell r="Z285" t="e">
            <v>#REF!</v>
          </cell>
          <cell r="AA285" t="e">
            <v>#REF!</v>
          </cell>
          <cell r="AB285" t="e">
            <v>#REF!</v>
          </cell>
          <cell r="AC285" t="e">
            <v>#REF!</v>
          </cell>
        </row>
        <row r="286">
          <cell r="A286">
            <v>283</v>
          </cell>
          <cell r="R286">
            <v>11.496280659142661</v>
          </cell>
          <cell r="S286">
            <v>14.149131932505091</v>
          </cell>
          <cell r="X286" t="e">
            <v>#REF!</v>
          </cell>
          <cell r="Y286" t="e">
            <v>#REF!</v>
          </cell>
          <cell r="Z286" t="e">
            <v>#REF!</v>
          </cell>
          <cell r="AA286" t="e">
            <v>#REF!</v>
          </cell>
          <cell r="AB286" t="e">
            <v>#REF!</v>
          </cell>
          <cell r="AC286" t="e">
            <v>#REF!</v>
          </cell>
        </row>
        <row r="287">
          <cell r="A287">
            <v>284</v>
          </cell>
          <cell r="R287">
            <v>11.501048857291677</v>
          </cell>
          <cell r="S287">
            <v>14.139799301609713</v>
          </cell>
          <cell r="X287" t="e">
            <v>#REF!</v>
          </cell>
          <cell r="Y287" t="e">
            <v>#REF!</v>
          </cell>
          <cell r="Z287" t="e">
            <v>#REF!</v>
          </cell>
          <cell r="AA287" t="e">
            <v>#REF!</v>
          </cell>
          <cell r="AB287" t="e">
            <v>#REF!</v>
          </cell>
          <cell r="AC287" t="e">
            <v>#REF!</v>
          </cell>
        </row>
        <row r="288">
          <cell r="A288">
            <v>285</v>
          </cell>
          <cell r="R288">
            <v>11.505817055440698</v>
          </cell>
          <cell r="S288">
            <v>14.130548893380787</v>
          </cell>
          <cell r="X288" t="e">
            <v>#REF!</v>
          </cell>
          <cell r="Y288" t="e">
            <v>#REF!</v>
          </cell>
          <cell r="Z288" t="e">
            <v>#REF!</v>
          </cell>
          <cell r="AA288" t="e">
            <v>#REF!</v>
          </cell>
          <cell r="AB288" t="e">
            <v>#REF!</v>
          </cell>
          <cell r="AC288" t="e">
            <v>#REF!</v>
          </cell>
        </row>
        <row r="289">
          <cell r="A289">
            <v>286</v>
          </cell>
          <cell r="R289">
            <v>11.510585253589717</v>
          </cell>
          <cell r="S289">
            <v>14.121379845342798</v>
          </cell>
          <cell r="X289" t="e">
            <v>#REF!</v>
          </cell>
          <cell r="Y289" t="e">
            <v>#REF!</v>
          </cell>
          <cell r="Z289" t="e">
            <v>#REF!</v>
          </cell>
          <cell r="AA289" t="e">
            <v>#REF!</v>
          </cell>
          <cell r="AB289" t="e">
            <v>#REF!</v>
          </cell>
          <cell r="AC289" t="e">
            <v>#REF!</v>
          </cell>
        </row>
        <row r="290">
          <cell r="A290">
            <v>287</v>
          </cell>
          <cell r="R290">
            <v>11.51535345173874</v>
          </cell>
          <cell r="S290">
            <v>14.112291307040778</v>
          </cell>
          <cell r="X290" t="e">
            <v>#REF!</v>
          </cell>
          <cell r="Y290" t="e">
            <v>#REF!</v>
          </cell>
          <cell r="Z290" t="e">
            <v>#REF!</v>
          </cell>
          <cell r="AA290" t="e">
            <v>#REF!</v>
          </cell>
          <cell r="AB290" t="e">
            <v>#REF!</v>
          </cell>
          <cell r="AC290" t="e">
            <v>#REF!</v>
          </cell>
        </row>
        <row r="291">
          <cell r="A291">
            <v>288</v>
          </cell>
          <cell r="R291">
            <v>11.520121649887759</v>
          </cell>
          <cell r="S291">
            <v>14.103282439831657</v>
          </cell>
          <cell r="X291" t="e">
            <v>#REF!</v>
          </cell>
          <cell r="Y291" t="e">
            <v>#REF!</v>
          </cell>
          <cell r="Z291" t="e">
            <v>#REF!</v>
          </cell>
          <cell r="AA291" t="e">
            <v>#REF!</v>
          </cell>
          <cell r="AB291" t="e">
            <v>#REF!</v>
          </cell>
          <cell r="AC291" t="e">
            <v>#REF!</v>
          </cell>
        </row>
        <row r="292">
          <cell r="A292">
            <v>289</v>
          </cell>
          <cell r="R292">
            <v>11.52488984803678</v>
          </cell>
          <cell r="S292">
            <v>14.094352416679859</v>
          </cell>
          <cell r="X292" t="e">
            <v>#REF!</v>
          </cell>
          <cell r="Y292" t="e">
            <v>#REF!</v>
          </cell>
          <cell r="Z292" t="e">
            <v>#REF!</v>
          </cell>
          <cell r="AA292" t="e">
            <v>#REF!</v>
          </cell>
          <cell r="AB292" t="e">
            <v>#REF!</v>
          </cell>
          <cell r="AC292" t="e">
            <v>#REF!</v>
          </cell>
        </row>
        <row r="293">
          <cell r="A293">
            <v>290</v>
          </cell>
          <cell r="R293">
            <v>11.529658046185798</v>
          </cell>
          <cell r="S293">
            <v>14.085500421957208</v>
          </cell>
          <cell r="X293" t="e">
            <v>#REF!</v>
          </cell>
          <cell r="Y293" t="e">
            <v>#REF!</v>
          </cell>
          <cell r="Z293" t="e">
            <v>#REF!</v>
          </cell>
          <cell r="AA293" t="e">
            <v>#REF!</v>
          </cell>
          <cell r="AB293" t="e">
            <v>#REF!</v>
          </cell>
          <cell r="AC293" t="e">
            <v>#REF!</v>
          </cell>
        </row>
        <row r="294">
          <cell r="A294">
            <v>291</v>
          </cell>
          <cell r="R294">
            <v>11.534426244334819</v>
          </cell>
          <cell r="S294">
            <v>14.07672565124691</v>
          </cell>
          <cell r="X294" t="e">
            <v>#REF!</v>
          </cell>
          <cell r="Y294" t="e">
            <v>#REF!</v>
          </cell>
          <cell r="Z294" t="e">
            <v>#REF!</v>
          </cell>
          <cell r="AA294" t="e">
            <v>#REF!</v>
          </cell>
          <cell r="AB294" t="e">
            <v>#REF!</v>
          </cell>
          <cell r="AC294" t="e">
            <v>#REF!</v>
          </cell>
        </row>
        <row r="295">
          <cell r="A295">
            <v>292</v>
          </cell>
          <cell r="R295">
            <v>11.539194442483838</v>
          </cell>
          <cell r="S295">
            <v>14.068027311151575</v>
          </cell>
          <cell r="X295" t="e">
            <v>#REF!</v>
          </cell>
          <cell r="Y295" t="e">
            <v>#REF!</v>
          </cell>
          <cell r="Z295" t="e">
            <v>#REF!</v>
          </cell>
          <cell r="AA295" t="e">
            <v>#REF!</v>
          </cell>
          <cell r="AB295" t="e">
            <v>#REF!</v>
          </cell>
          <cell r="AC295" t="e">
            <v>#REF!</v>
          </cell>
        </row>
        <row r="296">
          <cell r="A296">
            <v>293</v>
          </cell>
          <cell r="R296">
            <v>11.543962640632859</v>
          </cell>
          <cell r="S296">
            <v>14.059404619105184</v>
          </cell>
          <cell r="X296" t="e">
            <v>#REF!</v>
          </cell>
          <cell r="Y296" t="e">
            <v>#REF!</v>
          </cell>
          <cell r="Z296" t="e">
            <v>#REF!</v>
          </cell>
          <cell r="AA296" t="e">
            <v>#REF!</v>
          </cell>
          <cell r="AB296" t="e">
            <v>#REF!</v>
          </cell>
          <cell r="AC296" t="e">
            <v>#REF!</v>
          </cell>
        </row>
        <row r="297">
          <cell r="A297">
            <v>294</v>
          </cell>
          <cell r="R297">
            <v>11.548730838781879</v>
          </cell>
          <cell r="S297">
            <v>14.050856803188863</v>
          </cell>
          <cell r="X297" t="e">
            <v>#REF!</v>
          </cell>
          <cell r="Y297" t="e">
            <v>#REF!</v>
          </cell>
          <cell r="Z297" t="e">
            <v>#REF!</v>
          </cell>
          <cell r="AA297" t="e">
            <v>#REF!</v>
          </cell>
          <cell r="AB297" t="e">
            <v>#REF!</v>
          </cell>
          <cell r="AC297" t="e">
            <v>#REF!</v>
          </cell>
        </row>
        <row r="298">
          <cell r="A298">
            <v>295</v>
          </cell>
          <cell r="R298">
            <v>11.553499036930898</v>
          </cell>
          <cell r="S298">
            <v>14.042383101950451</v>
          </cell>
          <cell r="X298" t="e">
            <v>#REF!</v>
          </cell>
          <cell r="Y298" t="e">
            <v>#REF!</v>
          </cell>
          <cell r="Z298" t="e">
            <v>#REF!</v>
          </cell>
          <cell r="AA298" t="e">
            <v>#REF!</v>
          </cell>
          <cell r="AB298" t="e">
            <v>#REF!</v>
          </cell>
          <cell r="AC298" t="e">
            <v>#REF!</v>
          </cell>
        </row>
        <row r="299">
          <cell r="A299">
            <v>296</v>
          </cell>
          <cell r="R299">
            <v>11.558267235079917</v>
          </cell>
          <cell r="S299">
            <v>14.033982764227661</v>
          </cell>
          <cell r="X299" t="e">
            <v>#REF!</v>
          </cell>
          <cell r="Y299" t="e">
            <v>#REF!</v>
          </cell>
          <cell r="Z299" t="e">
            <v>#REF!</v>
          </cell>
          <cell r="AA299" t="e">
            <v>#REF!</v>
          </cell>
          <cell r="AB299" t="e">
            <v>#REF!</v>
          </cell>
          <cell r="AC299" t="e">
            <v>#REF!</v>
          </cell>
        </row>
        <row r="300">
          <cell r="A300">
            <v>297</v>
          </cell>
          <cell r="R300">
            <v>11.56303543322894</v>
          </cell>
          <cell r="S300">
            <v>14.02565504897489</v>
          </cell>
          <cell r="X300" t="e">
            <v>#REF!</v>
          </cell>
          <cell r="Y300" t="e">
            <v>#REF!</v>
          </cell>
          <cell r="Z300" t="e">
            <v>#REF!</v>
          </cell>
          <cell r="AA300" t="e">
            <v>#REF!</v>
          </cell>
          <cell r="AB300" t="e">
            <v>#REF!</v>
          </cell>
          <cell r="AC300" t="e">
            <v>#REF!</v>
          </cell>
        </row>
        <row r="301">
          <cell r="A301">
            <v>298</v>
          </cell>
          <cell r="R301">
            <v>11.567803631377959</v>
          </cell>
          <cell r="S301">
            <v>14.01739922509344</v>
          </cell>
          <cell r="X301" t="e">
            <v>#REF!</v>
          </cell>
          <cell r="Y301" t="e">
            <v>#REF!</v>
          </cell>
          <cell r="Z301" t="e">
            <v>#REF!</v>
          </cell>
          <cell r="AA301" t="e">
            <v>#REF!</v>
          </cell>
          <cell r="AB301" t="e">
            <v>#REF!</v>
          </cell>
          <cell r="AC301" t="e">
            <v>#REF!</v>
          </cell>
        </row>
        <row r="302">
          <cell r="A302">
            <v>299</v>
          </cell>
          <cell r="R302">
            <v>11.57257182952698</v>
          </cell>
          <cell r="S302">
            <v>14.009214571265215</v>
          </cell>
          <cell r="X302" t="e">
            <v>#REF!</v>
          </cell>
          <cell r="Y302" t="e">
            <v>#REF!</v>
          </cell>
          <cell r="Z302" t="e">
            <v>#REF!</v>
          </cell>
          <cell r="AA302" t="e">
            <v>#REF!</v>
          </cell>
          <cell r="AB302" t="e">
            <v>#REF!</v>
          </cell>
          <cell r="AC302" t="e">
            <v>#REF!</v>
          </cell>
        </row>
        <row r="303">
          <cell r="A303">
            <v>300</v>
          </cell>
          <cell r="R303">
            <v>11.577340027676</v>
          </cell>
          <cell r="S303">
            <v>14.001100375789665</v>
          </cell>
          <cell r="X303" t="e">
            <v>#REF!</v>
          </cell>
          <cell r="Y303" t="e">
            <v>#REF!</v>
          </cell>
          <cell r="Z303" t="e">
            <v>#REF!</v>
          </cell>
          <cell r="AA303" t="e">
            <v>#REF!</v>
          </cell>
          <cell r="AB303" t="e">
            <v>#REF!</v>
          </cell>
          <cell r="AC303" t="e">
            <v>#REF!</v>
          </cell>
        </row>
        <row r="304">
          <cell r="A304">
            <v>301</v>
          </cell>
          <cell r="R304">
            <v>11.582108225825019</v>
          </cell>
          <cell r="S304">
            <v>13.993055936424085</v>
          </cell>
          <cell r="X304" t="e">
            <v>#REF!</v>
          </cell>
          <cell r="Y304" t="e">
            <v>#REF!</v>
          </cell>
          <cell r="Z304" t="e">
            <v>#REF!</v>
          </cell>
          <cell r="AA304" t="e">
            <v>#REF!</v>
          </cell>
          <cell r="AB304" t="e">
            <v>#REF!</v>
          </cell>
          <cell r="AC304" t="e">
            <v>#REF!</v>
          </cell>
        </row>
        <row r="305">
          <cell r="A305">
            <v>302</v>
          </cell>
          <cell r="R305">
            <v>11.586876423974038</v>
          </cell>
          <cell r="S305">
            <v>13.985080560226987</v>
          </cell>
          <cell r="X305" t="e">
            <v>#REF!</v>
          </cell>
          <cell r="Y305" t="e">
            <v>#REF!</v>
          </cell>
          <cell r="Z305" t="e">
            <v>#REF!</v>
          </cell>
          <cell r="AA305" t="e">
            <v>#REF!</v>
          </cell>
          <cell r="AB305" t="e">
            <v>#REF!</v>
          </cell>
          <cell r="AC305" t="e">
            <v>#REF!</v>
          </cell>
        </row>
        <row r="306">
          <cell r="A306">
            <v>303</v>
          </cell>
          <cell r="R306">
            <v>11.591644622123058</v>
          </cell>
          <cell r="S306">
            <v>13.977173563404616</v>
          </cell>
          <cell r="X306" t="e">
            <v>#REF!</v>
          </cell>
          <cell r="Y306" t="e">
            <v>#REF!</v>
          </cell>
          <cell r="Z306" t="e">
            <v>#REF!</v>
          </cell>
          <cell r="AA306" t="e">
            <v>#REF!</v>
          </cell>
          <cell r="AB306" t="e">
            <v>#REF!</v>
          </cell>
          <cell r="AC306" t="e">
            <v>#REF!</v>
          </cell>
        </row>
        <row r="307">
          <cell r="A307">
            <v>304</v>
          </cell>
          <cell r="R307">
            <v>11.596412820272079</v>
          </cell>
          <cell r="S307">
            <v>13.969334271160511</v>
          </cell>
          <cell r="X307" t="e">
            <v>#REF!</v>
          </cell>
          <cell r="Y307" t="e">
            <v>#REF!</v>
          </cell>
          <cell r="Z307" t="e">
            <v>#REF!</v>
          </cell>
          <cell r="AA307" t="e">
            <v>#REF!</v>
          </cell>
          <cell r="AB307" t="e">
            <v>#REF!</v>
          </cell>
          <cell r="AC307" t="e">
            <v>#REF!</v>
          </cell>
        </row>
        <row r="308">
          <cell r="A308">
            <v>305</v>
          </cell>
          <cell r="R308">
            <v>11.601181018421098</v>
          </cell>
          <cell r="S308">
            <v>13.96156201754801</v>
          </cell>
          <cell r="X308" t="e">
            <v>#REF!</v>
          </cell>
          <cell r="Y308" t="e">
            <v>#REF!</v>
          </cell>
          <cell r="Z308" t="e">
            <v>#REF!</v>
          </cell>
          <cell r="AA308" t="e">
            <v>#REF!</v>
          </cell>
          <cell r="AB308" t="e">
            <v>#REF!</v>
          </cell>
          <cell r="AC308" t="e">
            <v>#REF!</v>
          </cell>
        </row>
        <row r="309">
          <cell r="A309">
            <v>306</v>
          </cell>
          <cell r="R309">
            <v>11.605949216570121</v>
          </cell>
          <cell r="S309">
            <v>13.953856145325615</v>
          </cell>
          <cell r="X309" t="e">
            <v>#REF!</v>
          </cell>
          <cell r="Y309" t="e">
            <v>#REF!</v>
          </cell>
          <cell r="Z309" t="e">
            <v>#REF!</v>
          </cell>
          <cell r="AA309" t="e">
            <v>#REF!</v>
          </cell>
          <cell r="AB309" t="e">
            <v>#REF!</v>
          </cell>
          <cell r="AC309" t="e">
            <v>#REF!</v>
          </cell>
        </row>
        <row r="310">
          <cell r="A310">
            <v>307</v>
          </cell>
          <cell r="R310">
            <v>11.610717414719137</v>
          </cell>
          <cell r="S310">
            <v>13.946216005815252</v>
          </cell>
          <cell r="X310" t="e">
            <v>#REF!</v>
          </cell>
          <cell r="Y310" t="e">
            <v>#REF!</v>
          </cell>
          <cell r="Z310" t="e">
            <v>#REF!</v>
          </cell>
          <cell r="AA310" t="e">
            <v>#REF!</v>
          </cell>
          <cell r="AB310" t="e">
            <v>#REF!</v>
          </cell>
          <cell r="AC310" t="e">
            <v>#REF!</v>
          </cell>
        </row>
        <row r="311">
          <cell r="A311">
            <v>308</v>
          </cell>
          <cell r="R311">
            <v>11.615485612868158</v>
          </cell>
          <cell r="S311">
            <v>13.938640958763235</v>
          </cell>
          <cell r="X311" t="e">
            <v>#REF!</v>
          </cell>
          <cell r="Y311" t="e">
            <v>#REF!</v>
          </cell>
          <cell r="Z311" t="e">
            <v>#REF!</v>
          </cell>
          <cell r="AA311" t="e">
            <v>#REF!</v>
          </cell>
          <cell r="AB311" t="e">
            <v>#REF!</v>
          </cell>
          <cell r="AC311" t="e">
            <v>#REF!</v>
          </cell>
        </row>
        <row r="312">
          <cell r="A312">
            <v>309</v>
          </cell>
          <cell r="R312">
            <v>11.620253811017177</v>
          </cell>
          <cell r="S312">
            <v>13.931130372203947</v>
          </cell>
          <cell r="X312" t="e">
            <v>#REF!</v>
          </cell>
          <cell r="Y312" t="e">
            <v>#REF!</v>
          </cell>
          <cell r="Z312" t="e">
            <v>#REF!</v>
          </cell>
          <cell r="AA312" t="e">
            <v>#REF!</v>
          </cell>
          <cell r="AB312" t="e">
            <v>#REF!</v>
          </cell>
          <cell r="AC312" t="e">
            <v>#REF!</v>
          </cell>
        </row>
        <row r="313">
          <cell r="A313">
            <v>310</v>
          </cell>
          <cell r="R313">
            <v>11.6250220091662</v>
          </cell>
          <cell r="S313">
            <v>13.923683622326163</v>
          </cell>
          <cell r="X313" t="e">
            <v>#REF!</v>
          </cell>
          <cell r="Y313" t="e">
            <v>#REF!</v>
          </cell>
          <cell r="Z313" t="e">
            <v>#REF!</v>
          </cell>
          <cell r="AA313" t="e">
            <v>#REF!</v>
          </cell>
          <cell r="AB313" t="e">
            <v>#REF!</v>
          </cell>
          <cell r="AC313" t="e">
            <v>#REF!</v>
          </cell>
        </row>
        <row r="314">
          <cell r="A314">
            <v>311</v>
          </cell>
          <cell r="R314">
            <v>11.629790207315219</v>
          </cell>
          <cell r="S314">
            <v>13.916300093341963</v>
          </cell>
          <cell r="Z314" t="e">
            <v>#REF!</v>
          </cell>
          <cell r="AA314" t="e">
            <v>#REF!</v>
          </cell>
          <cell r="AB314" t="e">
            <v>#REF!</v>
          </cell>
          <cell r="AC314" t="e">
            <v>#REF!</v>
          </cell>
        </row>
        <row r="315">
          <cell r="A315">
            <v>312</v>
          </cell>
          <cell r="R315">
            <v>11.63455840546424</v>
          </cell>
          <cell r="S315">
            <v>13.908979177358143</v>
          </cell>
          <cell r="Z315" t="e">
            <v>#REF!</v>
          </cell>
          <cell r="AA315" t="e">
            <v>#REF!</v>
          </cell>
          <cell r="AB315" t="e">
            <v>#REF!</v>
          </cell>
          <cell r="AC315" t="e">
            <v>#REF!</v>
          </cell>
        </row>
        <row r="316">
          <cell r="A316">
            <v>313</v>
          </cell>
          <cell r="R316">
            <v>11.639326603613258</v>
          </cell>
          <cell r="S316">
            <v>13.901720274250094</v>
          </cell>
          <cell r="AB316" t="e">
            <v>#REF!</v>
          </cell>
          <cell r="AC316" t="e">
            <v>#REF!</v>
          </cell>
        </row>
        <row r="317">
          <cell r="A317">
            <v>314</v>
          </cell>
          <cell r="R317">
            <v>11.644094801762279</v>
          </cell>
          <cell r="S317">
            <v>13.894522791538114</v>
          </cell>
          <cell r="AB317" t="e">
            <v>#REF!</v>
          </cell>
          <cell r="AC317" t="e">
            <v>#REF!</v>
          </cell>
        </row>
        <row r="318">
          <cell r="A318">
            <v>315</v>
          </cell>
          <cell r="R318">
            <v>11.648862999911298</v>
          </cell>
          <cell r="S318">
            <v>13.887386144266046</v>
          </cell>
          <cell r="AB318" t="e">
            <v>#REF!</v>
          </cell>
          <cell r="AC318" t="e">
            <v>#REF!</v>
          </cell>
        </row>
        <row r="319">
          <cell r="A319">
            <v>316</v>
          </cell>
          <cell r="R319">
            <v>11.653631198060319</v>
          </cell>
          <cell r="S319">
            <v>13.880309754882246</v>
          </cell>
          <cell r="AB319" t="e">
            <v>#REF!</v>
          </cell>
          <cell r="AC319" t="e">
            <v>#REF!</v>
          </cell>
        </row>
        <row r="320">
          <cell r="A320">
            <v>317</v>
          </cell>
          <cell r="R320">
            <v>11.658399396209338</v>
          </cell>
          <cell r="S320">
            <v>13.873293053122792</v>
          </cell>
          <cell r="AB320" t="e">
            <v>#REF!</v>
          </cell>
          <cell r="AC320" t="e">
            <v>#REF!</v>
          </cell>
        </row>
        <row r="321">
          <cell r="A321">
            <v>318</v>
          </cell>
          <cell r="R321">
            <v>11.663167594358361</v>
          </cell>
          <cell r="S321">
            <v>13.866335475896884</v>
          </cell>
          <cell r="AB321" t="e">
            <v>#REF!</v>
          </cell>
          <cell r="AC321" t="e">
            <v>#REF!</v>
          </cell>
        </row>
        <row r="322">
          <cell r="A322">
            <v>319</v>
          </cell>
          <cell r="R322">
            <v>11.667935792507377</v>
          </cell>
          <cell r="S322">
            <v>13.859436467174424</v>
          </cell>
          <cell r="AB322" t="e">
            <v>#REF!</v>
          </cell>
          <cell r="AC322" t="e">
            <v>#REF!</v>
          </cell>
        </row>
        <row r="323">
          <cell r="A323">
            <v>320</v>
          </cell>
          <cell r="R323">
            <v>11.6727039906564</v>
          </cell>
          <cell r="S323">
            <v>13.852595477875699</v>
          </cell>
          <cell r="AB323" t="e">
            <v>#REF!</v>
          </cell>
          <cell r="AC323" t="e">
            <v>#REF!</v>
          </cell>
        </row>
        <row r="324">
          <cell r="A324">
            <v>321</v>
          </cell>
          <cell r="R324">
            <v>11.677472188805419</v>
          </cell>
          <cell r="S324">
            <v>13.845811965763099</v>
          </cell>
          <cell r="AB324" t="e">
            <v>#REF!</v>
          </cell>
          <cell r="AC324" t="e">
            <v>#REF!</v>
          </cell>
        </row>
        <row r="325">
          <cell r="A325">
            <v>322</v>
          </cell>
          <cell r="R325">
            <v>11.68224038695444</v>
          </cell>
          <cell r="S325">
            <v>13.839085395334889</v>
          </cell>
          <cell r="AB325" t="e">
            <v>#REF!</v>
          </cell>
          <cell r="AC325" t="e">
            <v>#REF!</v>
          </cell>
        </row>
        <row r="326">
          <cell r="A326">
            <v>323</v>
          </cell>
          <cell r="R326">
            <v>11.68700858510346</v>
          </cell>
          <cell r="S326">
            <v>13.832415237720939</v>
          </cell>
        </row>
        <row r="327">
          <cell r="A327">
            <v>324</v>
          </cell>
          <cell r="R327">
            <v>11.691776783252479</v>
          </cell>
          <cell r="S327">
            <v>13.825800970580374</v>
          </cell>
        </row>
        <row r="328">
          <cell r="A328">
            <v>325</v>
          </cell>
          <cell r="R328">
            <v>11.696544981401498</v>
          </cell>
          <cell r="S328">
            <v>13.819242078001135</v>
          </cell>
        </row>
        <row r="329">
          <cell r="A329">
            <v>326</v>
          </cell>
          <cell r="R329">
            <v>11.701313179550517</v>
          </cell>
          <cell r="S329">
            <v>13.812738050401363</v>
          </cell>
        </row>
        <row r="330">
          <cell r="A330">
            <v>327</v>
          </cell>
          <cell r="R330">
            <v>11.706081377699538</v>
          </cell>
          <cell r="S330">
            <v>13.806288384432628</v>
          </cell>
        </row>
        <row r="331">
          <cell r="A331">
            <v>328</v>
          </cell>
          <cell r="R331">
            <v>11.710849575848558</v>
          </cell>
          <cell r="S331">
            <v>13.799892582884889</v>
          </cell>
        </row>
        <row r="332">
          <cell r="A332">
            <v>329</v>
          </cell>
          <cell r="R332">
            <v>11.715617773997581</v>
          </cell>
          <cell r="S332">
            <v>13.793550154593211</v>
          </cell>
        </row>
        <row r="333">
          <cell r="A333">
            <v>330</v>
          </cell>
          <cell r="R333">
            <v>11.720385972146598</v>
          </cell>
          <cell r="S333">
            <v>13.787260614346177</v>
          </cell>
        </row>
        <row r="334">
          <cell r="A334">
            <v>331</v>
          </cell>
          <cell r="R334">
            <v>11.725154170295617</v>
          </cell>
          <cell r="S334">
            <v>13.78102348279595</v>
          </cell>
        </row>
        <row r="335">
          <cell r="A335">
            <v>332</v>
          </cell>
          <cell r="R335">
            <v>11.729922368444637</v>
          </cell>
          <cell r="S335">
            <v>13.77483828636997</v>
          </cell>
        </row>
        <row r="336">
          <cell r="A336">
            <v>333</v>
          </cell>
          <cell r="R336">
            <v>11.73469056659366</v>
          </cell>
          <cell r="S336">
            <v>13.768704557184231</v>
          </cell>
        </row>
        <row r="337">
          <cell r="A337">
            <v>334</v>
          </cell>
          <cell r="R337">
            <v>11.739458764742679</v>
          </cell>
          <cell r="S337">
            <v>13.762621832958136</v>
          </cell>
        </row>
        <row r="338">
          <cell r="A338">
            <v>335</v>
          </cell>
          <cell r="R338">
            <v>11.7442269628917</v>
          </cell>
          <cell r="S338">
            <v>13.756589656930847</v>
          </cell>
        </row>
        <row r="339">
          <cell r="A339">
            <v>336</v>
          </cell>
          <cell r="R339">
            <v>11.748995161040718</v>
          </cell>
          <cell r="S339">
            <v>13.750607577779167</v>
          </cell>
        </row>
        <row r="340">
          <cell r="A340">
            <v>337</v>
          </cell>
          <cell r="R340">
            <v>11.753763359189739</v>
          </cell>
          <cell r="S340">
            <v>13.744675149536842</v>
          </cell>
        </row>
        <row r="341">
          <cell r="A341">
            <v>338</v>
          </cell>
          <cell r="R341">
            <v>11.758531557338758</v>
          </cell>
          <cell r="S341">
            <v>13.738791931515324</v>
          </cell>
        </row>
        <row r="342">
          <cell r="A342">
            <v>339</v>
          </cell>
          <cell r="R342">
            <v>11.763299755487779</v>
          </cell>
          <cell r="S342">
            <v>13.73295748822594</v>
          </cell>
        </row>
        <row r="343">
          <cell r="A343">
            <v>340</v>
          </cell>
          <cell r="R343">
            <v>11.768067953636798</v>
          </cell>
          <cell r="S343">
            <v>13.727171389303399</v>
          </cell>
        </row>
        <row r="344">
          <cell r="A344">
            <v>341</v>
          </cell>
          <cell r="R344">
            <v>11.772836151785818</v>
          </cell>
          <cell r="S344">
            <v>13.721433209430694</v>
          </cell>
        </row>
        <row r="345">
          <cell r="A345">
            <v>342</v>
          </cell>
          <cell r="R345">
            <v>11.777604349934837</v>
          </cell>
          <cell r="S345">
            <v>13.715742528265286</v>
          </cell>
        </row>
        <row r="346">
          <cell r="A346">
            <v>343</v>
          </cell>
          <cell r="R346">
            <v>11.78237254808386</v>
          </cell>
          <cell r="S346">
            <v>13.710098930366581</v>
          </cell>
        </row>
        <row r="347">
          <cell r="A347">
            <v>344</v>
          </cell>
          <cell r="R347">
            <v>11.787140746232879</v>
          </cell>
          <cell r="S347">
            <v>13.704502005124693</v>
          </cell>
        </row>
        <row r="348">
          <cell r="A348">
            <v>345</v>
          </cell>
          <cell r="R348">
            <v>11.7919089443819</v>
          </cell>
          <cell r="S348">
            <v>13.698951346690441</v>
          </cell>
        </row>
        <row r="349">
          <cell r="A349">
            <v>346</v>
          </cell>
          <cell r="R349">
            <v>11.796677142530919</v>
          </cell>
          <cell r="S349">
            <v>13.693446553906529</v>
          </cell>
        </row>
        <row r="350">
          <cell r="A350">
            <v>347</v>
          </cell>
          <cell r="R350">
            <v>11.80144534067994</v>
          </cell>
          <cell r="S350">
            <v>13.687987230239955</v>
          </cell>
        </row>
        <row r="351">
          <cell r="A351">
            <v>348</v>
          </cell>
          <cell r="R351">
            <v>11.806213538828958</v>
          </cell>
          <cell r="S351">
            <v>13.682572983715572</v>
          </cell>
        </row>
        <row r="352">
          <cell r="A352">
            <v>349</v>
          </cell>
          <cell r="R352">
            <v>11.810981736977979</v>
          </cell>
          <cell r="S352">
            <v>13.677203426850779</v>
          </cell>
        </row>
        <row r="353">
          <cell r="A353">
            <v>350</v>
          </cell>
          <cell r="R353">
            <v>11.815749935126998</v>
          </cell>
          <cell r="S353">
            <v>13.671878176591358</v>
          </cell>
        </row>
        <row r="354">
          <cell r="A354">
            <v>351</v>
          </cell>
          <cell r="R354">
            <v>11.820518133276018</v>
          </cell>
          <cell r="S354">
            <v>13.666596854248365</v>
          </cell>
        </row>
        <row r="355">
          <cell r="A355">
            <v>352</v>
          </cell>
          <cell r="R355">
            <v>11.82528633142504</v>
          </cell>
          <cell r="S355">
            <v>13.661359085436157</v>
          </cell>
        </row>
        <row r="356">
          <cell r="A356">
            <v>353</v>
          </cell>
          <cell r="R356">
            <v>11.830054529574056</v>
          </cell>
          <cell r="S356">
            <v>13.656164500011405</v>
          </cell>
        </row>
        <row r="357">
          <cell r="A357">
            <v>354</v>
          </cell>
          <cell r="R357">
            <v>11.834822727723077</v>
          </cell>
          <cell r="S357">
            <v>13.651012732013205</v>
          </cell>
        </row>
        <row r="358">
          <cell r="A358">
            <v>355</v>
          </cell>
          <cell r="R358">
            <v>11.839590925872097</v>
          </cell>
          <cell r="S358">
            <v>13.645903419604146</v>
          </cell>
        </row>
        <row r="359">
          <cell r="A359">
            <v>356</v>
          </cell>
          <cell r="R359">
            <v>11.844359124021119</v>
          </cell>
          <cell r="S359">
            <v>13.640836205012414</v>
          </cell>
        </row>
        <row r="360">
          <cell r="A360">
            <v>357</v>
          </cell>
          <cell r="R360">
            <v>11.849127322170139</v>
          </cell>
          <cell r="S360">
            <v>13.635810734474829</v>
          </cell>
        </row>
        <row r="361">
          <cell r="A361">
            <v>358</v>
          </cell>
          <cell r="R361">
            <v>11.85389552031916</v>
          </cell>
          <cell r="S361">
            <v>13.630826658180892</v>
          </cell>
        </row>
        <row r="362">
          <cell r="A362">
            <v>359</v>
          </cell>
          <cell r="R362">
            <v>11.858663718468179</v>
          </cell>
          <cell r="S362">
            <v>13.625883630217697</v>
          </cell>
        </row>
        <row r="363">
          <cell r="A363">
            <v>360</v>
          </cell>
          <cell r="R363">
            <v>11.863431916617198</v>
          </cell>
          <cell r="S363">
            <v>13.62098130851582</v>
          </cell>
        </row>
        <row r="364">
          <cell r="A364">
            <v>361</v>
          </cell>
          <cell r="R364">
            <v>11.868200114766218</v>
          </cell>
          <cell r="S364">
            <v>13.616119354796087</v>
          </cell>
        </row>
        <row r="365">
          <cell r="A365">
            <v>362</v>
          </cell>
          <cell r="R365">
            <v>11.872968312915239</v>
          </cell>
          <cell r="S365">
            <v>13.611297434517207</v>
          </cell>
        </row>
        <row r="366">
          <cell r="A366">
            <v>363</v>
          </cell>
          <cell r="R366">
            <v>11.877736511064258</v>
          </cell>
          <cell r="S366">
            <v>13.606515216824292</v>
          </cell>
        </row>
        <row r="367">
          <cell r="A367">
            <v>364</v>
          </cell>
          <cell r="R367">
            <v>11.882504709213281</v>
          </cell>
          <cell r="S367">
            <v>13.60177237449823</v>
          </cell>
        </row>
        <row r="368">
          <cell r="A368">
            <v>365</v>
          </cell>
          <cell r="R368">
            <v>11.887272907362297</v>
          </cell>
          <cell r="S368">
            <v>13.597068583905875</v>
          </cell>
        </row>
        <row r="369">
          <cell r="A369">
            <v>366</v>
          </cell>
          <cell r="R369">
            <v>11.89204110551132</v>
          </cell>
          <cell r="S369">
            <v>13.59240352495104</v>
          </cell>
        </row>
        <row r="370">
          <cell r="A370">
            <v>367</v>
          </cell>
          <cell r="R370">
            <v>11.896809303660339</v>
          </cell>
          <cell r="S370">
            <v>13.587776881026342</v>
          </cell>
        </row>
        <row r="371">
          <cell r="A371">
            <v>368</v>
          </cell>
          <cell r="R371">
            <v>11.90157750180936</v>
          </cell>
          <cell r="S371">
            <v>13.583188338965765</v>
          </cell>
        </row>
        <row r="372">
          <cell r="A372">
            <v>369</v>
          </cell>
          <cell r="R372">
            <v>11.906345699958379</v>
          </cell>
          <cell r="S372">
            <v>13.578637588998065</v>
          </cell>
        </row>
        <row r="373">
          <cell r="A373">
            <v>370</v>
          </cell>
          <cell r="R373">
            <v>11.911113898107399</v>
          </cell>
          <cell r="S373">
            <v>13.574124324700861</v>
          </cell>
        </row>
        <row r="374">
          <cell r="A374">
            <v>371</v>
          </cell>
          <cell r="R374">
            <v>11.915882096256418</v>
          </cell>
          <cell r="S374">
            <v>13.569648242955529</v>
          </cell>
        </row>
        <row r="375">
          <cell r="A375">
            <v>372</v>
          </cell>
          <cell r="R375">
            <v>11.920650294405439</v>
          </cell>
          <cell r="S375">
            <v>13.565209043902774</v>
          </cell>
        </row>
        <row r="376">
          <cell r="A376">
            <v>373</v>
          </cell>
          <cell r="R376">
            <v>11.925418492554458</v>
          </cell>
          <cell r="S376">
            <v>13.560806430898959</v>
          </cell>
        </row>
        <row r="377">
          <cell r="A377">
            <v>374</v>
          </cell>
          <cell r="R377">
            <v>11.930186690703481</v>
          </cell>
          <cell r="S377">
            <v>13.556440110473103</v>
          </cell>
        </row>
        <row r="378">
          <cell r="A378">
            <v>375</v>
          </cell>
          <cell r="R378">
            <v>11.934954888852499</v>
          </cell>
          <cell r="S378">
            <v>13.552109792284583</v>
          </cell>
        </row>
        <row r="379">
          <cell r="A379">
            <v>376</v>
          </cell>
          <cell r="R379">
            <v>11.939723087001518</v>
          </cell>
          <cell r="S379">
            <v>13.547815189081506</v>
          </cell>
        </row>
        <row r="380">
          <cell r="A380">
            <v>377</v>
          </cell>
          <cell r="R380">
            <v>11.944491285150537</v>
          </cell>
          <cell r="S380">
            <v>13.543556016659737</v>
          </cell>
        </row>
        <row r="381">
          <cell r="A381">
            <v>378</v>
          </cell>
          <cell r="R381">
            <v>11.949259483299556</v>
          </cell>
          <cell r="S381">
            <v>13.539331993822611</v>
          </cell>
        </row>
        <row r="382">
          <cell r="A382">
            <v>379</v>
          </cell>
          <cell r="R382">
            <v>11.954027681448579</v>
          </cell>
          <cell r="S382">
            <v>13.535142842341214</v>
          </cell>
        </row>
        <row r="383">
          <cell r="A383">
            <v>380</v>
          </cell>
          <cell r="R383">
            <v>11.958795879597599</v>
          </cell>
          <cell r="S383">
            <v>13.530988286915377</v>
          </cell>
        </row>
        <row r="384">
          <cell r="A384">
            <v>381</v>
          </cell>
          <cell r="R384">
            <v>11.96356407774662</v>
          </cell>
          <cell r="S384">
            <v>13.526868055135212</v>
          </cell>
        </row>
        <row r="385">
          <cell r="A385">
            <v>382</v>
          </cell>
          <cell r="R385">
            <v>11.968332275895637</v>
          </cell>
          <cell r="S385">
            <v>13.522781877443292</v>
          </cell>
        </row>
        <row r="386">
          <cell r="A386">
            <v>383</v>
          </cell>
          <cell r="R386">
            <v>11.973100474044658</v>
          </cell>
          <cell r="S386">
            <v>13.518729487097408</v>
          </cell>
        </row>
        <row r="387">
          <cell r="A387">
            <v>384</v>
          </cell>
          <cell r="R387">
            <v>11.977868672193678</v>
          </cell>
          <cell r="S387">
            <v>13.51471062013392</v>
          </cell>
        </row>
        <row r="388">
          <cell r="A388">
            <v>385</v>
          </cell>
          <cell r="R388">
            <v>11.982636870342699</v>
          </cell>
          <cell r="S388">
            <v>13.510725015331673</v>
          </cell>
        </row>
        <row r="389">
          <cell r="A389">
            <v>386</v>
          </cell>
          <cell r="R389">
            <v>11.987405068491718</v>
          </cell>
          <cell r="S389">
            <v>13.506772414176455</v>
          </cell>
        </row>
        <row r="390">
          <cell r="A390">
            <v>387</v>
          </cell>
          <cell r="R390">
            <v>11.992173266640741</v>
          </cell>
          <cell r="S390">
            <v>13.502852560826041</v>
          </cell>
        </row>
        <row r="391">
          <cell r="A391">
            <v>388</v>
          </cell>
          <cell r="R391">
            <v>11.996941464789757</v>
          </cell>
          <cell r="S391">
            <v>13.498965202075754</v>
          </cell>
        </row>
        <row r="392">
          <cell r="A392">
            <v>389</v>
          </cell>
          <cell r="R392">
            <v>12.001709662938779</v>
          </cell>
          <cell r="S392">
            <v>13.495110087324568</v>
          </cell>
        </row>
        <row r="393">
          <cell r="A393">
            <v>390</v>
          </cell>
          <cell r="R393">
            <v>12.006477861087799</v>
          </cell>
          <cell r="S393">
            <v>13.49128696854172</v>
          </cell>
        </row>
        <row r="394">
          <cell r="A394">
            <v>391</v>
          </cell>
          <cell r="R394">
            <v>12.01124605923682</v>
          </cell>
          <cell r="S394">
            <v>13.487495600233844</v>
          </cell>
        </row>
        <row r="395">
          <cell r="A395">
            <v>392</v>
          </cell>
          <cell r="R395">
            <v>12.016014257385839</v>
          </cell>
          <cell r="S395">
            <v>13.483735739412614</v>
          </cell>
        </row>
        <row r="396">
          <cell r="A396">
            <v>393</v>
          </cell>
          <cell r="R396">
            <v>12.02078245553486</v>
          </cell>
          <cell r="S396">
            <v>13.480007145562862</v>
          </cell>
        </row>
        <row r="397">
          <cell r="A397">
            <v>394</v>
          </cell>
          <cell r="R397">
            <v>12.025550653683878</v>
          </cell>
          <cell r="S397">
            <v>13.476309580611202</v>
          </cell>
        </row>
        <row r="398">
          <cell r="A398">
            <v>395</v>
          </cell>
          <cell r="R398">
            <v>12.030318851832899</v>
          </cell>
          <cell r="S398">
            <v>13.47264280889512</v>
          </cell>
        </row>
        <row r="399">
          <cell r="A399">
            <v>396</v>
          </cell>
          <cell r="R399">
            <v>12.035087049981918</v>
          </cell>
          <cell r="S399">
            <v>13.469006597132523</v>
          </cell>
        </row>
        <row r="400">
          <cell r="A400">
            <v>397</v>
          </cell>
          <cell r="R400">
            <v>12.039855248130941</v>
          </cell>
          <cell r="S400">
            <v>13.465400714391778</v>
          </cell>
        </row>
        <row r="401">
          <cell r="A401">
            <v>398</v>
          </cell>
          <cell r="R401">
            <v>12.044623446279958</v>
          </cell>
          <cell r="S401">
            <v>13.461824932062164</v>
          </cell>
        </row>
        <row r="402">
          <cell r="A402">
            <v>399</v>
          </cell>
          <cell r="R402">
            <v>12.049391644428978</v>
          </cell>
          <cell r="S402">
            <v>13.458279023824801</v>
          </cell>
        </row>
        <row r="403">
          <cell r="A403">
            <v>400</v>
          </cell>
          <cell r="R403">
            <v>12.054159842577997</v>
          </cell>
          <cell r="S403">
            <v>13.454762765624</v>
          </cell>
        </row>
        <row r="404">
          <cell r="A404">
            <v>401</v>
          </cell>
          <cell r="R404">
            <v>12.058928040727016</v>
          </cell>
          <cell r="S404">
            <v>13.451275935639032</v>
          </cell>
        </row>
        <row r="405">
          <cell r="A405">
            <v>402</v>
          </cell>
          <cell r="R405">
            <v>12.063696238876039</v>
          </cell>
          <cell r="S405">
            <v>13.447818314256352</v>
          </cell>
        </row>
        <row r="406">
          <cell r="A406">
            <v>403</v>
          </cell>
          <cell r="R406">
            <v>12.068464437025058</v>
          </cell>
          <cell r="S406">
            <v>13.444389684042196</v>
          </cell>
        </row>
        <row r="407">
          <cell r="A407">
            <v>404</v>
          </cell>
          <cell r="R407">
            <v>12.07323263517408</v>
          </cell>
          <cell r="S407">
            <v>13.440989829715601</v>
          </cell>
        </row>
        <row r="408">
          <cell r="A408">
            <v>405</v>
          </cell>
          <cell r="R408">
            <v>12.078000833323099</v>
          </cell>
          <cell r="S408">
            <v>13.437618538121859</v>
          </cell>
        </row>
        <row r="409">
          <cell r="A409">
            <v>406</v>
          </cell>
          <cell r="R409">
            <v>12.082769031472118</v>
          </cell>
          <cell r="S409">
            <v>13.434275598206279</v>
          </cell>
        </row>
        <row r="410">
          <cell r="A410">
            <v>407</v>
          </cell>
          <cell r="R410">
            <v>12.087537229621137</v>
          </cell>
          <cell r="S410">
            <v>13.430960800988442</v>
          </cell>
        </row>
        <row r="411">
          <cell r="A411">
            <v>408</v>
          </cell>
          <cell r="R411">
            <v>12.092305427770158</v>
          </cell>
          <cell r="S411">
            <v>13.427673939536746</v>
          </cell>
        </row>
        <row r="412">
          <cell r="A412">
            <v>409</v>
          </cell>
          <cell r="R412">
            <v>12.097073625919178</v>
          </cell>
          <cell r="S412">
            <v>13.424414808943368</v>
          </cell>
        </row>
        <row r="413">
          <cell r="A413">
            <v>410</v>
          </cell>
          <cell r="R413">
            <v>12.101841824068201</v>
          </cell>
          <cell r="S413">
            <v>13.421183206299585</v>
          </cell>
        </row>
        <row r="414">
          <cell r="A414">
            <v>411</v>
          </cell>
          <cell r="R414">
            <v>12.106610022217216</v>
          </cell>
          <cell r="S414">
            <v>13.417978930671467</v>
          </cell>
        </row>
        <row r="415">
          <cell r="A415">
            <v>412</v>
          </cell>
          <cell r="R415">
            <v>12.111378220366239</v>
          </cell>
          <cell r="S415">
            <v>13.414801783075887</v>
          </cell>
        </row>
        <row r="416">
          <cell r="A416">
            <v>413</v>
          </cell>
          <cell r="R416">
            <v>12.116146418515259</v>
          </cell>
          <cell r="S416">
            <v>13.411651566456916</v>
          </cell>
        </row>
        <row r="417">
          <cell r="A417">
            <v>414</v>
          </cell>
          <cell r="R417">
            <v>12.12091461666428</v>
          </cell>
          <cell r="S417">
            <v>13.408528085662548</v>
          </cell>
        </row>
        <row r="418">
          <cell r="A418">
            <v>415</v>
          </cell>
          <cell r="R418">
            <v>12.125682814813299</v>
          </cell>
          <cell r="S418">
            <v>13.405431147421771</v>
          </cell>
        </row>
        <row r="419">
          <cell r="A419">
            <v>416</v>
          </cell>
          <cell r="R419">
            <v>12.13045101296232</v>
          </cell>
          <cell r="S419">
            <v>13.402360560321929</v>
          </cell>
        </row>
        <row r="420">
          <cell r="A420">
            <v>417</v>
          </cell>
          <cell r="R420">
            <v>12.135219211111338</v>
          </cell>
          <cell r="S420">
            <v>13.399316134786472</v>
          </cell>
        </row>
        <row r="421">
          <cell r="A421">
            <v>418</v>
          </cell>
          <cell r="R421">
            <v>12.139987409260359</v>
          </cell>
          <cell r="S421">
            <v>13.396297683052978</v>
          </cell>
        </row>
        <row r="422">
          <cell r="A422">
            <v>419</v>
          </cell>
          <cell r="R422">
            <v>12.144755607409378</v>
          </cell>
          <cell r="S422">
            <v>13.393305019151503</v>
          </cell>
        </row>
        <row r="423">
          <cell r="A423">
            <v>420</v>
          </cell>
          <cell r="R423">
            <v>12.149523805558399</v>
          </cell>
          <cell r="S423">
            <v>13.390337958883245</v>
          </cell>
        </row>
        <row r="424">
          <cell r="A424">
            <v>421</v>
          </cell>
          <cell r="R424">
            <v>12.154292003707418</v>
          </cell>
          <cell r="S424">
            <v>13.387396319799517</v>
          </cell>
        </row>
        <row r="425">
          <cell r="A425">
            <v>422</v>
          </cell>
          <cell r="R425">
            <v>12.159060201856441</v>
          </cell>
          <cell r="S425">
            <v>13.384479921180992</v>
          </cell>
        </row>
        <row r="426">
          <cell r="A426">
            <v>423</v>
          </cell>
          <cell r="R426">
            <v>12.163828400005457</v>
          </cell>
          <cell r="S426">
            <v>13.381588584017278</v>
          </cell>
        </row>
        <row r="427">
          <cell r="A427">
            <v>424</v>
          </cell>
          <cell r="R427">
            <v>12.16859659815448</v>
          </cell>
          <cell r="S427">
            <v>13.378722130986768</v>
          </cell>
        </row>
        <row r="428">
          <cell r="A428">
            <v>425</v>
          </cell>
          <cell r="R428">
            <v>12.173364796303499</v>
          </cell>
          <cell r="S428">
            <v>13.375880386436748</v>
          </cell>
        </row>
        <row r="429">
          <cell r="A429">
            <v>426</v>
          </cell>
          <cell r="R429">
            <v>12.17813299445252</v>
          </cell>
          <cell r="S429">
            <v>13.373063176363841</v>
          </cell>
        </row>
        <row r="430">
          <cell r="A430">
            <v>427</v>
          </cell>
          <cell r="R430">
            <v>12.182901192601539</v>
          </cell>
          <cell r="S430">
            <v>13.370270328394669</v>
          </cell>
        </row>
        <row r="431">
          <cell r="A431">
            <v>428</v>
          </cell>
          <cell r="R431">
            <v>12.187669390750557</v>
          </cell>
          <cell r="S431">
            <v>13.367501671766822</v>
          </cell>
        </row>
        <row r="432">
          <cell r="A432">
            <v>429</v>
          </cell>
          <cell r="R432">
            <v>12.192437588899578</v>
          </cell>
          <cell r="S432">
            <v>13.364757037310079</v>
          </cell>
        </row>
        <row r="433">
          <cell r="A433">
            <v>430</v>
          </cell>
          <cell r="R433">
            <v>12.197205787048597</v>
          </cell>
          <cell r="S433">
            <v>13.362036257427903</v>
          </cell>
        </row>
        <row r="434">
          <cell r="A434">
            <v>431</v>
          </cell>
          <cell r="R434">
            <v>12.201973985197618</v>
          </cell>
          <cell r="S434">
            <v>13.359339166079167</v>
          </cell>
        </row>
        <row r="435">
          <cell r="A435">
            <v>432</v>
          </cell>
          <cell r="R435">
            <v>12.206742183346638</v>
          </cell>
          <cell r="S435">
            <v>13.35666559876017</v>
          </cell>
        </row>
        <row r="436">
          <cell r="A436">
            <v>433</v>
          </cell>
          <cell r="R436">
            <v>12.21151038149566</v>
          </cell>
          <cell r="S436">
            <v>13.35401539248687</v>
          </cell>
        </row>
        <row r="437">
          <cell r="A437">
            <v>434</v>
          </cell>
          <cell r="R437">
            <v>12.21627857964468</v>
          </cell>
          <cell r="S437">
            <v>13.351388385777387</v>
          </cell>
        </row>
        <row r="438">
          <cell r="A438">
            <v>435</v>
          </cell>
          <cell r="R438">
            <v>12.221046777793699</v>
          </cell>
          <cell r="S438">
            <v>13.348784418634724</v>
          </cell>
        </row>
        <row r="439">
          <cell r="A439">
            <v>436</v>
          </cell>
          <cell r="R439">
            <v>12.225814975942717</v>
          </cell>
          <cell r="S439">
            <v>13.346203332529754</v>
          </cell>
        </row>
        <row r="440">
          <cell r="A440">
            <v>437</v>
          </cell>
          <cell r="R440">
            <v>12.230583174091739</v>
          </cell>
          <cell r="S440">
            <v>13.343644970384416</v>
          </cell>
        </row>
        <row r="441">
          <cell r="A441">
            <v>438</v>
          </cell>
          <cell r="R441">
            <v>12.235351372240759</v>
          </cell>
          <cell r="S441">
            <v>13.34110917655515</v>
          </cell>
        </row>
        <row r="442">
          <cell r="A442">
            <v>439</v>
          </cell>
          <cell r="R442">
            <v>12.24011957038978</v>
          </cell>
          <cell r="S442">
            <v>13.338595796816563</v>
          </cell>
        </row>
        <row r="443">
          <cell r="A443">
            <v>440</v>
          </cell>
          <cell r="R443">
            <v>12.244887768538797</v>
          </cell>
          <cell r="S443">
            <v>13.336104678345308</v>
          </cell>
        </row>
        <row r="444">
          <cell r="A444">
            <v>441</v>
          </cell>
          <cell r="R444">
            <v>12.249655966687818</v>
          </cell>
          <cell r="S444">
            <v>13.333635669704192</v>
          </cell>
        </row>
        <row r="445">
          <cell r="A445">
            <v>442</v>
          </cell>
          <cell r="R445">
            <v>12.254424164836838</v>
          </cell>
          <cell r="S445">
            <v>13.331188620826497</v>
          </cell>
        </row>
        <row r="446">
          <cell r="A446">
            <v>443</v>
          </cell>
          <cell r="R446">
            <v>12.259192362985859</v>
          </cell>
          <cell r="S446">
            <v>13.328763383000503</v>
          </cell>
        </row>
        <row r="447">
          <cell r="A447">
            <v>444</v>
          </cell>
          <cell r="R447">
            <v>12.263960561134878</v>
          </cell>
          <cell r="S447">
            <v>13.326359808854244</v>
          </cell>
        </row>
        <row r="448">
          <cell r="A448">
            <v>445</v>
          </cell>
          <cell r="R448">
            <v>12.268728759283901</v>
          </cell>
          <cell r="S448">
            <v>13.323977752340435</v>
          </cell>
        </row>
        <row r="449">
          <cell r="A449">
            <v>446</v>
          </cell>
          <cell r="R449">
            <v>12.273496957432917</v>
          </cell>
          <cell r="S449">
            <v>13.321617068721634</v>
          </cell>
        </row>
        <row r="450">
          <cell r="A450">
            <v>447</v>
          </cell>
          <cell r="R450">
            <v>12.27826515558194</v>
          </cell>
          <cell r="S450">
            <v>13.319277614555611</v>
          </cell>
        </row>
        <row r="451">
          <cell r="A451">
            <v>448</v>
          </cell>
          <cell r="R451">
            <v>12.283033353730959</v>
          </cell>
          <cell r="S451">
            <v>13.316959247680833</v>
          </cell>
        </row>
        <row r="452">
          <cell r="A452">
            <v>449</v>
          </cell>
          <cell r="R452">
            <v>12.28780155187998</v>
          </cell>
          <cell r="S452">
            <v>13.31466182720227</v>
          </cell>
        </row>
        <row r="453">
          <cell r="A453">
            <v>450</v>
          </cell>
          <cell r="R453">
            <v>12.292569750028999</v>
          </cell>
          <cell r="S453">
            <v>13.312385213477276</v>
          </cell>
        </row>
        <row r="454">
          <cell r="A454">
            <v>451</v>
          </cell>
          <cell r="R454">
            <v>12.29733794817802</v>
          </cell>
          <cell r="S454">
            <v>13.310129268101726</v>
          </cell>
        </row>
        <row r="455">
          <cell r="A455">
            <v>452</v>
          </cell>
          <cell r="R455">
            <v>12.302106146327038</v>
          </cell>
          <cell r="S455">
            <v>13.307893853896308</v>
          </cell>
        </row>
        <row r="456">
          <cell r="A456">
            <v>453</v>
          </cell>
          <cell r="R456">
            <v>12.306874344476057</v>
          </cell>
          <cell r="S456">
            <v>13.305678834893008</v>
          </cell>
        </row>
        <row r="457">
          <cell r="A457">
            <v>454</v>
          </cell>
          <cell r="R457">
            <v>12.311642542625078</v>
          </cell>
          <cell r="S457">
            <v>13.303484076321768</v>
          </cell>
        </row>
        <row r="458">
          <cell r="A458">
            <v>455</v>
          </cell>
          <cell r="R458">
            <v>12.316410740774097</v>
          </cell>
          <cell r="S458">
            <v>13.301309444597326</v>
          </cell>
        </row>
        <row r="459">
          <cell r="A459">
            <v>456</v>
          </cell>
          <cell r="R459">
            <v>12.32117893892312</v>
          </cell>
          <cell r="S459">
            <v>13.299154807306209</v>
          </cell>
        </row>
        <row r="460">
          <cell r="A460">
            <v>457</v>
          </cell>
          <cell r="R460">
            <v>12.325947137072136</v>
          </cell>
          <cell r="S460">
            <v>13.297020033193936</v>
          </cell>
        </row>
        <row r="461">
          <cell r="A461">
            <v>458</v>
          </cell>
          <cell r="R461">
            <v>12.330715335221159</v>
          </cell>
          <cell r="S461">
            <v>13.294904992152345</v>
          </cell>
        </row>
        <row r="462">
          <cell r="A462">
            <v>459</v>
          </cell>
          <cell r="R462">
            <v>12.335483533370176</v>
          </cell>
          <cell r="S462">
            <v>13.292809555207125</v>
          </cell>
        </row>
        <row r="463">
          <cell r="A463">
            <v>460</v>
          </cell>
          <cell r="R463">
            <v>12.340251731519199</v>
          </cell>
          <cell r="S463">
            <v>13.290733594505467</v>
          </cell>
        </row>
        <row r="464">
          <cell r="A464">
            <v>461</v>
          </cell>
          <cell r="R464">
            <v>12.345019929668219</v>
          </cell>
          <cell r="S464">
            <v>13.288676983303921</v>
          </cell>
        </row>
        <row r="465">
          <cell r="A465">
            <v>462</v>
          </cell>
          <cell r="R465">
            <v>12.34978812781724</v>
          </cell>
          <cell r="S465">
            <v>13.286639595956389</v>
          </cell>
        </row>
        <row r="466">
          <cell r="A466">
            <v>463</v>
          </cell>
          <cell r="R466">
            <v>12.354556325966259</v>
          </cell>
          <cell r="S466">
            <v>13.284621307902256</v>
          </cell>
        </row>
        <row r="467">
          <cell r="A467">
            <v>464</v>
          </cell>
          <cell r="R467">
            <v>12.359324524115278</v>
          </cell>
          <cell r="S467">
            <v>13.282621995654708</v>
          </cell>
        </row>
        <row r="468">
          <cell r="A468">
            <v>465</v>
          </cell>
          <cell r="R468">
            <v>12.364092722264298</v>
          </cell>
          <cell r="S468">
            <v>13.280641536789192</v>
          </cell>
        </row>
        <row r="469">
          <cell r="A469">
            <v>466</v>
          </cell>
          <cell r="R469">
            <v>12.368860920413319</v>
          </cell>
          <cell r="S469">
            <v>13.278679809932004</v>
          </cell>
        </row>
        <row r="470">
          <cell r="A470">
            <v>467</v>
          </cell>
          <cell r="R470">
            <v>12.373629118562338</v>
          </cell>
          <cell r="S470">
            <v>13.276736694749038</v>
          </cell>
        </row>
        <row r="471">
          <cell r="A471">
            <v>468</v>
          </cell>
          <cell r="R471">
            <v>12.378397316711361</v>
          </cell>
          <cell r="S471">
            <v>13.274812071934697</v>
          </cell>
        </row>
        <row r="472">
          <cell r="A472">
            <v>469</v>
          </cell>
          <cell r="R472">
            <v>12.383165514860377</v>
          </cell>
          <cell r="S472">
            <v>13.272905823200901</v>
          </cell>
        </row>
        <row r="473">
          <cell r="A473">
            <v>470</v>
          </cell>
          <cell r="R473">
            <v>12.387933713009399</v>
          </cell>
          <cell r="S473">
            <v>13.271017831266297</v>
          </cell>
        </row>
        <row r="474">
          <cell r="A474">
            <v>471</v>
          </cell>
          <cell r="R474">
            <v>12.392701911158419</v>
          </cell>
          <cell r="S474">
            <v>13.269147979845526</v>
          </cell>
        </row>
        <row r="475">
          <cell r="A475">
            <v>472</v>
          </cell>
          <cell r="R475">
            <v>12.39747010930744</v>
          </cell>
          <cell r="S475">
            <v>13.26729615363872</v>
          </cell>
        </row>
        <row r="476">
          <cell r="A476">
            <v>473</v>
          </cell>
          <cell r="R476">
            <v>12.402238307456459</v>
          </cell>
          <cell r="S476">
            <v>13.265462238321051</v>
          </cell>
        </row>
        <row r="477">
          <cell r="A477">
            <v>474</v>
          </cell>
          <cell r="R477">
            <v>12.40700650560548</v>
          </cell>
          <cell r="S477">
            <v>13.263646120532467</v>
          </cell>
        </row>
        <row r="478">
          <cell r="A478">
            <v>475</v>
          </cell>
          <cell r="R478">
            <v>12.411774703754498</v>
          </cell>
          <cell r="S478">
            <v>13.261847687867514</v>
          </cell>
        </row>
        <row r="479">
          <cell r="A479">
            <v>476</v>
          </cell>
          <cell r="R479">
            <v>12.416542901903519</v>
          </cell>
          <cell r="S479">
            <v>13.260066828865329</v>
          </cell>
        </row>
        <row r="480">
          <cell r="A480">
            <v>477</v>
          </cell>
          <cell r="R480">
            <v>12.421311100052538</v>
          </cell>
          <cell r="S480">
            <v>13.258303432999737</v>
          </cell>
        </row>
        <row r="481">
          <cell r="A481">
            <v>478</v>
          </cell>
          <cell r="R481">
            <v>12.426079298201557</v>
          </cell>
          <cell r="S481">
            <v>13.256557390669462</v>
          </cell>
        </row>
        <row r="482">
          <cell r="A482">
            <v>479</v>
          </cell>
          <cell r="R482">
            <v>12.43084749635058</v>
          </cell>
          <cell r="S482">
            <v>13.254828593188472</v>
          </cell>
        </row>
        <row r="483">
          <cell r="A483">
            <v>480</v>
          </cell>
          <cell r="R483">
            <v>12.435615694499599</v>
          </cell>
          <cell r="S483">
            <v>13.253116932776466</v>
          </cell>
        </row>
        <row r="484">
          <cell r="A484">
            <v>481</v>
          </cell>
          <cell r="R484">
            <v>12.440383892648617</v>
          </cell>
          <cell r="S484">
            <v>13.251422302549434</v>
          </cell>
        </row>
        <row r="485">
          <cell r="A485">
            <v>482</v>
          </cell>
          <cell r="R485">
            <v>12.445152090797636</v>
          </cell>
          <cell r="S485">
            <v>13.249744596510377</v>
          </cell>
        </row>
        <row r="486">
          <cell r="A486">
            <v>483</v>
          </cell>
          <cell r="R486">
            <v>12.449920288946659</v>
          </cell>
          <cell r="S486">
            <v>13.248083709540111</v>
          </cell>
        </row>
        <row r="487">
          <cell r="A487">
            <v>484</v>
          </cell>
          <cell r="R487">
            <v>12.454688487095678</v>
          </cell>
          <cell r="S487">
            <v>13.246439537388213</v>
          </cell>
        </row>
        <row r="488">
          <cell r="A488">
            <v>485</v>
          </cell>
          <cell r="R488">
            <v>12.4594566852447</v>
          </cell>
          <cell r="S488">
            <v>13.244811976664051</v>
          </cell>
        </row>
        <row r="489">
          <cell r="A489">
            <v>486</v>
          </cell>
          <cell r="R489">
            <v>12.464224883393717</v>
          </cell>
          <cell r="S489">
            <v>13.243200924827947</v>
          </cell>
        </row>
        <row r="490">
          <cell r="A490">
            <v>487</v>
          </cell>
          <cell r="R490">
            <v>12.468993081542738</v>
          </cell>
          <cell r="S490">
            <v>13.241606280182449</v>
          </cell>
        </row>
        <row r="491">
          <cell r="A491">
            <v>488</v>
          </cell>
          <cell r="R491">
            <v>12.473761279691757</v>
          </cell>
          <cell r="S491">
            <v>13.240027941863667</v>
          </cell>
        </row>
        <row r="492">
          <cell r="A492">
            <v>489</v>
          </cell>
          <cell r="R492">
            <v>12.478529477840778</v>
          </cell>
          <cell r="S492">
            <v>13.238465809832793</v>
          </cell>
        </row>
        <row r="493">
          <cell r="A493">
            <v>490</v>
          </cell>
          <cell r="R493">
            <v>12.483297675989798</v>
          </cell>
          <cell r="S493">
            <v>13.236919784867657</v>
          </cell>
        </row>
        <row r="494">
          <cell r="A494">
            <v>491</v>
          </cell>
          <cell r="R494">
            <v>12.488065874138821</v>
          </cell>
          <cell r="S494">
            <v>13.235389768554411</v>
          </cell>
        </row>
        <row r="495">
          <cell r="A495">
            <v>492</v>
          </cell>
          <cell r="R495">
            <v>12.49283407228784</v>
          </cell>
          <cell r="S495">
            <v>13.233875663279328</v>
          </cell>
        </row>
        <row r="496">
          <cell r="A496">
            <v>493</v>
          </cell>
          <cell r="R496">
            <v>12.497602270436859</v>
          </cell>
          <cell r="S496">
            <v>13.232377372220668</v>
          </cell>
        </row>
        <row r="497">
          <cell r="A497">
            <v>494</v>
          </cell>
          <cell r="R497">
            <v>12.502370468585879</v>
          </cell>
          <cell r="S497">
            <v>13.230894799340692</v>
          </cell>
        </row>
        <row r="498">
          <cell r="A498">
            <v>495</v>
          </cell>
          <cell r="R498">
            <v>12.5071386667349</v>
          </cell>
          <cell r="S498">
            <v>13.229427849377702</v>
          </cell>
        </row>
        <row r="499">
          <cell r="A499">
            <v>496</v>
          </cell>
          <cell r="R499">
            <v>12.511906864883919</v>
          </cell>
          <cell r="S499">
            <v>13.22797642783825</v>
          </cell>
        </row>
        <row r="500">
          <cell r="A500">
            <v>497</v>
          </cell>
          <cell r="R500">
            <v>12.51667506303294</v>
          </cell>
          <cell r="S500">
            <v>13.226540440989396</v>
          </cell>
        </row>
        <row r="501">
          <cell r="A501">
            <v>498</v>
          </cell>
          <cell r="R501">
            <v>12.521443261181957</v>
          </cell>
          <cell r="S501">
            <v>13.225119795851077</v>
          </cell>
        </row>
        <row r="502">
          <cell r="A502">
            <v>499</v>
          </cell>
          <cell r="R502">
            <v>12.526211459330979</v>
          </cell>
          <cell r="S502">
            <v>13.223714400188562</v>
          </cell>
        </row>
        <row r="503">
          <cell r="A503">
            <v>500</v>
          </cell>
          <cell r="R503">
            <v>12.530979657479998</v>
          </cell>
          <cell r="S503">
            <v>13.222324162505</v>
          </cell>
        </row>
        <row r="504">
          <cell r="A504">
            <v>501</v>
          </cell>
          <cell r="R504">
            <v>12.535747855629021</v>
          </cell>
          <cell r="S504">
            <v>13.220948992034041</v>
          </cell>
        </row>
        <row r="505">
          <cell r="A505">
            <v>502</v>
          </cell>
          <cell r="R505">
            <v>12.54051605377804</v>
          </cell>
          <cell r="S505">
            <v>13.219588798732584</v>
          </cell>
        </row>
        <row r="506">
          <cell r="A506">
            <v>503</v>
          </cell>
          <cell r="R506">
            <v>12.545284251927056</v>
          </cell>
          <cell r="S506">
            <v>13.21824349327358</v>
          </cell>
        </row>
        <row r="507">
          <cell r="A507">
            <v>504</v>
          </cell>
          <cell r="R507">
            <v>12.550052450076077</v>
          </cell>
          <cell r="S507">
            <v>13.216912987038913</v>
          </cell>
        </row>
        <row r="508">
          <cell r="A508">
            <v>505</v>
          </cell>
          <cell r="R508">
            <v>12.554820648225096</v>
          </cell>
          <cell r="S508">
            <v>13.2155971921124</v>
          </cell>
        </row>
        <row r="509">
          <cell r="A509">
            <v>506</v>
          </cell>
          <cell r="R509">
            <v>12.559588846374119</v>
          </cell>
          <cell r="S509">
            <v>13.214296021272849</v>
          </cell>
        </row>
        <row r="510">
          <cell r="A510">
            <v>507</v>
          </cell>
          <cell r="R510">
            <v>12.564357044523138</v>
          </cell>
          <cell r="S510">
            <v>13.213009387987203</v>
          </cell>
        </row>
        <row r="511">
          <cell r="A511">
            <v>508</v>
          </cell>
          <cell r="R511">
            <v>12.569125242672159</v>
          </cell>
          <cell r="S511">
            <v>13.211737206403756</v>
          </cell>
        </row>
        <row r="512">
          <cell r="A512">
            <v>509</v>
          </cell>
          <cell r="R512">
            <v>12.573893440821179</v>
          </cell>
          <cell r="S512">
            <v>13.210479391345492</v>
          </cell>
        </row>
        <row r="513">
          <cell r="A513">
            <v>510</v>
          </cell>
          <cell r="R513">
            <v>12.578661638970198</v>
          </cell>
          <cell r="S513">
            <v>13.209235858303433</v>
          </cell>
        </row>
        <row r="514">
          <cell r="A514">
            <v>511</v>
          </cell>
          <cell r="R514">
            <v>12.583429837119217</v>
          </cell>
          <cell r="S514">
            <v>13.208006523430129</v>
          </cell>
        </row>
        <row r="515">
          <cell r="A515">
            <v>512</v>
          </cell>
          <cell r="R515">
            <v>12.588198035268238</v>
          </cell>
          <cell r="S515">
            <v>13.206791303533183</v>
          </cell>
        </row>
        <row r="516">
          <cell r="A516">
            <v>513</v>
          </cell>
          <cell r="R516">
            <v>12.592966233417258</v>
          </cell>
          <cell r="S516">
            <v>13.205590116068869</v>
          </cell>
        </row>
        <row r="517">
          <cell r="A517">
            <v>514</v>
          </cell>
          <cell r="R517">
            <v>12.59773443156628</v>
          </cell>
          <cell r="S517">
            <v>13.204402879135841</v>
          </cell>
        </row>
        <row r="518">
          <cell r="A518">
            <v>515</v>
          </cell>
          <cell r="R518">
            <v>12.602502629715296</v>
          </cell>
          <cell r="S518">
            <v>13.203229511468859</v>
          </cell>
        </row>
        <row r="519">
          <cell r="A519">
            <v>516</v>
          </cell>
          <cell r="R519">
            <v>12.607270827864319</v>
          </cell>
          <cell r="S519">
            <v>13.202069932432661</v>
          </cell>
        </row>
        <row r="520">
          <cell r="A520">
            <v>517</v>
          </cell>
          <cell r="R520">
            <v>12.612039026013338</v>
          </cell>
          <cell r="S520">
            <v>13.200924062015845</v>
          </cell>
        </row>
        <row r="521">
          <cell r="A521">
            <v>518</v>
          </cell>
          <cell r="R521">
            <v>12.616807224162359</v>
          </cell>
          <cell r="S521">
            <v>13.199791820824863</v>
          </cell>
        </row>
        <row r="522">
          <cell r="A522">
            <v>519</v>
          </cell>
          <cell r="R522">
            <v>12.621575422311379</v>
          </cell>
          <cell r="S522">
            <v>13.19867313007807</v>
          </cell>
        </row>
        <row r="523">
          <cell r="A523">
            <v>520</v>
          </cell>
          <cell r="R523">
            <v>12.6263436204604</v>
          </cell>
          <cell r="S523">
            <v>13.197567911599817</v>
          </cell>
        </row>
        <row r="524">
          <cell r="A524">
            <v>521</v>
          </cell>
          <cell r="R524">
            <v>12.631111818609419</v>
          </cell>
          <cell r="S524">
            <v>13.196476087814661</v>
          </cell>
        </row>
        <row r="525">
          <cell r="A525">
            <v>522</v>
          </cell>
          <cell r="R525">
            <v>12.635880016758438</v>
          </cell>
          <cell r="S525">
            <v>13.195397581741615</v>
          </cell>
        </row>
        <row r="526">
          <cell r="A526">
            <v>523</v>
          </cell>
          <cell r="R526">
            <v>12.640648214907458</v>
          </cell>
          <cell r="S526">
            <v>13.19433231698844</v>
          </cell>
        </row>
        <row r="527">
          <cell r="A527">
            <v>524</v>
          </cell>
          <cell r="R527">
            <v>12.645416413056481</v>
          </cell>
          <cell r="S527">
            <v>13.193280217746064</v>
          </cell>
        </row>
        <row r="528">
          <cell r="A528">
            <v>525</v>
          </cell>
          <cell r="R528">
            <v>12.6501846112055</v>
          </cell>
          <cell r="S528">
            <v>13.19224120878299</v>
          </cell>
        </row>
        <row r="529">
          <cell r="A529">
            <v>526</v>
          </cell>
          <cell r="R529">
            <v>12.654952809354521</v>
          </cell>
          <cell r="S529">
            <v>13.191215215439824</v>
          </cell>
        </row>
        <row r="530">
          <cell r="A530">
            <v>527</v>
          </cell>
          <cell r="R530">
            <v>12.659721007503537</v>
          </cell>
          <cell r="S530">
            <v>13.190202163623868</v>
          </cell>
        </row>
        <row r="531">
          <cell r="A531">
            <v>528</v>
          </cell>
          <cell r="R531">
            <v>12.664489205652556</v>
          </cell>
          <cell r="S531">
            <v>13.189201979803705</v>
          </cell>
        </row>
        <row r="532">
          <cell r="A532">
            <v>529</v>
          </cell>
          <cell r="R532">
            <v>12.669257403801579</v>
          </cell>
          <cell r="S532">
            <v>13.188214591003936</v>
          </cell>
        </row>
        <row r="533">
          <cell r="A533">
            <v>530</v>
          </cell>
          <cell r="R533">
            <v>12.674025601950598</v>
          </cell>
          <cell r="S533">
            <v>13.187239924799922</v>
          </cell>
        </row>
        <row r="534">
          <cell r="A534">
            <v>531</v>
          </cell>
          <cell r="R534">
            <v>12.678793800099619</v>
          </cell>
          <cell r="S534">
            <v>13.186277909312585</v>
          </cell>
        </row>
        <row r="535">
          <cell r="A535">
            <v>532</v>
          </cell>
          <cell r="R535">
            <v>12.683561998248637</v>
          </cell>
          <cell r="S535">
            <v>13.185328473203304</v>
          </cell>
        </row>
        <row r="536">
          <cell r="A536">
            <v>533</v>
          </cell>
          <cell r="R536">
            <v>12.688330196397658</v>
          </cell>
          <cell r="S536">
            <v>13.184391545668817</v>
          </cell>
        </row>
        <row r="537">
          <cell r="A537">
            <v>534</v>
          </cell>
          <cell r="R537">
            <v>12.693098394546677</v>
          </cell>
          <cell r="S537">
            <v>13.183467056436239</v>
          </cell>
        </row>
        <row r="538">
          <cell r="A538">
            <v>535</v>
          </cell>
          <cell r="R538">
            <v>12.697866592695698</v>
          </cell>
          <cell r="S538">
            <v>13.182554935758082</v>
          </cell>
        </row>
        <row r="539">
          <cell r="A539">
            <v>536</v>
          </cell>
          <cell r="R539">
            <v>12.702634790844717</v>
          </cell>
          <cell r="S539">
            <v>13.181655114407359</v>
          </cell>
        </row>
        <row r="540">
          <cell r="A540">
            <v>537</v>
          </cell>
          <cell r="R540">
            <v>12.70740298899374</v>
          </cell>
          <cell r="S540">
            <v>13.180767523672744</v>
          </cell>
        </row>
        <row r="541">
          <cell r="A541">
            <v>538</v>
          </cell>
          <cell r="R541">
            <v>12.71217118714276</v>
          </cell>
          <cell r="S541">
            <v>13.179892095353777</v>
          </cell>
        </row>
        <row r="542">
          <cell r="A542">
            <v>539</v>
          </cell>
          <cell r="R542">
            <v>12.716939385291779</v>
          </cell>
          <cell r="S542">
            <v>13.17902876175612</v>
          </cell>
        </row>
        <row r="543">
          <cell r="A543">
            <v>540</v>
          </cell>
          <cell r="R543">
            <v>12.721707583440798</v>
          </cell>
          <cell r="S543">
            <v>13.17817745568688</v>
          </cell>
        </row>
        <row r="544">
          <cell r="A544">
            <v>541</v>
          </cell>
          <cell r="R544">
            <v>12.726475781589819</v>
          </cell>
          <cell r="S544">
            <v>13.177338110449966</v>
          </cell>
        </row>
        <row r="545">
          <cell r="A545">
            <v>542</v>
          </cell>
          <cell r="R545">
            <v>12.731243979738839</v>
          </cell>
          <cell r="S545">
            <v>13.176510659841506</v>
          </cell>
        </row>
        <row r="546">
          <cell r="A546">
            <v>543</v>
          </cell>
          <cell r="R546">
            <v>12.73601217788786</v>
          </cell>
          <cell r="S546">
            <v>13.175695038145319</v>
          </cell>
        </row>
        <row r="547">
          <cell r="A547">
            <v>544</v>
          </cell>
          <cell r="R547">
            <v>12.740780376036877</v>
          </cell>
          <cell r="S547">
            <v>13.174891180128439</v>
          </cell>
        </row>
        <row r="548">
          <cell r="A548">
            <v>545</v>
          </cell>
          <cell r="R548">
            <v>12.745548574185898</v>
          </cell>
          <cell r="S548">
            <v>13.174099021036662</v>
          </cell>
        </row>
        <row r="549">
          <cell r="A549">
            <v>546</v>
          </cell>
          <cell r="R549">
            <v>12.750316772334918</v>
          </cell>
          <cell r="S549">
            <v>13.173318496590188</v>
          </cell>
        </row>
        <row r="550">
          <cell r="A550">
            <v>547</v>
          </cell>
          <cell r="R550">
            <v>12.75508497048394</v>
          </cell>
          <cell r="S550">
            <v>13.172549542979255</v>
          </cell>
        </row>
        <row r="551">
          <cell r="A551">
            <v>548</v>
          </cell>
          <cell r="R551">
            <v>12.75985316863296</v>
          </cell>
          <cell r="S551">
            <v>13.171792096859875</v>
          </cell>
        </row>
        <row r="552">
          <cell r="A552">
            <v>549</v>
          </cell>
          <cell r="R552">
            <v>12.764621366781981</v>
          </cell>
          <cell r="S552">
            <v>13.171046095349578</v>
          </cell>
        </row>
        <row r="553">
          <cell r="A553">
            <v>550</v>
          </cell>
          <cell r="R553">
            <v>12.769389564930997</v>
          </cell>
          <cell r="S553">
            <v>13.170311476023224</v>
          </cell>
        </row>
        <row r="554">
          <cell r="A554">
            <v>551</v>
          </cell>
          <cell r="R554">
            <v>12.774157763080019</v>
          </cell>
          <cell r="S554">
            <v>13.169588176908858</v>
          </cell>
        </row>
        <row r="555">
          <cell r="A555">
            <v>552</v>
          </cell>
          <cell r="R555">
            <v>12.778925961229039</v>
          </cell>
          <cell r="S555">
            <v>13.168876136483574</v>
          </cell>
        </row>
        <row r="556">
          <cell r="A556">
            <v>553</v>
          </cell>
          <cell r="R556">
            <v>12.78369415937806</v>
          </cell>
          <cell r="S556">
            <v>13.168175293669508</v>
          </cell>
        </row>
        <row r="557">
          <cell r="A557">
            <v>554</v>
          </cell>
          <cell r="R557">
            <v>12.788462357527079</v>
          </cell>
          <cell r="S557">
            <v>13.167485587829766</v>
          </cell>
        </row>
        <row r="558">
          <cell r="A558">
            <v>555</v>
          </cell>
          <cell r="R558">
            <v>12.793230555676098</v>
          </cell>
          <cell r="S558">
            <v>13.166806958764489</v>
          </cell>
        </row>
        <row r="559">
          <cell r="A559">
            <v>556</v>
          </cell>
          <cell r="R559">
            <v>12.797998753825118</v>
          </cell>
          <cell r="S559">
            <v>13.16613934670691</v>
          </cell>
        </row>
        <row r="560">
          <cell r="A560">
            <v>557</v>
          </cell>
          <cell r="R560">
            <v>12.802766951974137</v>
          </cell>
          <cell r="S560">
            <v>13.165482692319468</v>
          </cell>
        </row>
        <row r="561">
          <cell r="A561">
            <v>558</v>
          </cell>
          <cell r="R561">
            <v>12.807535150123158</v>
          </cell>
          <cell r="S561">
            <v>13.16483693668995</v>
          </cell>
        </row>
        <row r="562">
          <cell r="A562">
            <v>559</v>
          </cell>
          <cell r="R562">
            <v>12.812303348272177</v>
          </cell>
          <cell r="S562">
            <v>13.164202021327709</v>
          </cell>
        </row>
        <row r="563">
          <cell r="A563">
            <v>560</v>
          </cell>
          <cell r="R563">
            <v>12.8170715464212</v>
          </cell>
          <cell r="S563">
            <v>13.163577888159883</v>
          </cell>
        </row>
        <row r="564">
          <cell r="A564">
            <v>561</v>
          </cell>
          <cell r="R564">
            <v>12.821839744570216</v>
          </cell>
          <cell r="S564">
            <v>13.162964479527682</v>
          </cell>
        </row>
        <row r="565">
          <cell r="A565">
            <v>562</v>
          </cell>
          <cell r="R565">
            <v>12.826607942719239</v>
          </cell>
          <cell r="S565">
            <v>13.1623617381827</v>
          </cell>
        </row>
        <row r="566">
          <cell r="A566">
            <v>563</v>
          </cell>
          <cell r="R566">
            <v>12.831376140868258</v>
          </cell>
          <cell r="S566">
            <v>13.161769607283251</v>
          </cell>
        </row>
        <row r="567">
          <cell r="A567">
            <v>564</v>
          </cell>
          <cell r="R567">
            <v>12.836144339017279</v>
          </cell>
          <cell r="S567">
            <v>13.161188030390802</v>
          </cell>
        </row>
        <row r="568">
          <cell r="A568">
            <v>565</v>
          </cell>
          <cell r="R568">
            <v>12.840912537166298</v>
          </cell>
          <cell r="S568">
            <v>13.160616951466379</v>
          </cell>
        </row>
        <row r="569">
          <cell r="A569">
            <v>566</v>
          </cell>
          <cell r="R569">
            <v>12.84568073531532</v>
          </cell>
          <cell r="S569">
            <v>13.160056314867044</v>
          </cell>
        </row>
        <row r="570">
          <cell r="A570">
            <v>567</v>
          </cell>
          <cell r="R570">
            <v>12.850448933464339</v>
          </cell>
          <cell r="S570">
            <v>13.159506065342388</v>
          </cell>
        </row>
        <row r="571">
          <cell r="A571">
            <v>568</v>
          </cell>
          <cell r="R571">
            <v>12.855217131613358</v>
          </cell>
          <cell r="S571">
            <v>13.158966148031116</v>
          </cell>
        </row>
        <row r="572">
          <cell r="A572">
            <v>569</v>
          </cell>
          <cell r="R572">
            <v>12.859985329762377</v>
          </cell>
          <cell r="S572">
            <v>13.158436508457577</v>
          </cell>
        </row>
        <row r="573">
          <cell r="A573">
            <v>570</v>
          </cell>
          <cell r="R573">
            <v>12.8647535279114</v>
          </cell>
          <cell r="S573">
            <v>13.157917092528422</v>
          </cell>
        </row>
        <row r="574">
          <cell r="A574">
            <v>571</v>
          </cell>
          <cell r="R574">
            <v>12.869521726060418</v>
          </cell>
          <cell r="S574">
            <v>13.157407846529221</v>
          </cell>
        </row>
        <row r="575">
          <cell r="A575">
            <v>572</v>
          </cell>
          <cell r="R575">
            <v>12.874289924209441</v>
          </cell>
          <cell r="S575">
            <v>13.156908717121187</v>
          </cell>
        </row>
        <row r="576">
          <cell r="A576">
            <v>573</v>
          </cell>
          <cell r="R576">
            <v>12.879058122358456</v>
          </cell>
          <cell r="S576">
            <v>13.156419651337877</v>
          </cell>
        </row>
        <row r="577">
          <cell r="A577">
            <v>574</v>
          </cell>
          <cell r="R577">
            <v>12.883826320507479</v>
          </cell>
          <cell r="S577">
            <v>13.155940596581942</v>
          </cell>
        </row>
        <row r="578">
          <cell r="A578">
            <v>575</v>
          </cell>
          <cell r="R578">
            <v>12.888594518656499</v>
          </cell>
          <cell r="S578">
            <v>13.155471500621944</v>
          </cell>
        </row>
        <row r="579">
          <cell r="A579">
            <v>576</v>
          </cell>
          <cell r="R579">
            <v>12.89336271680552</v>
          </cell>
          <cell r="S579">
            <v>13.155012311589148</v>
          </cell>
        </row>
        <row r="580">
          <cell r="A580">
            <v>577</v>
          </cell>
          <cell r="R580">
            <v>12.898130914954539</v>
          </cell>
          <cell r="S580">
            <v>13.154562977974399</v>
          </cell>
        </row>
        <row r="581">
          <cell r="A581">
            <v>578</v>
          </cell>
          <cell r="R581">
            <v>12.90289911310356</v>
          </cell>
          <cell r="S581">
            <v>13.154123448625013</v>
          </cell>
        </row>
        <row r="582">
          <cell r="A582">
            <v>579</v>
          </cell>
          <cell r="R582">
            <v>12.907667311252577</v>
          </cell>
          <cell r="S582">
            <v>13.153693672741685</v>
          </cell>
        </row>
        <row r="583">
          <cell r="A583">
            <v>580</v>
          </cell>
          <cell r="R583">
            <v>12.912435509401597</v>
          </cell>
          <cell r="S583">
            <v>13.153273599875453</v>
          </cell>
        </row>
        <row r="584">
          <cell r="A584">
            <v>581</v>
          </cell>
          <cell r="R584">
            <v>12.917203707550618</v>
          </cell>
          <cell r="S584">
            <v>13.152863179924685</v>
          </cell>
        </row>
        <row r="585">
          <cell r="A585">
            <v>582</v>
          </cell>
          <cell r="R585">
            <v>12.921971905699637</v>
          </cell>
          <cell r="S585">
            <v>13.152462363132067</v>
          </cell>
        </row>
        <row r="586">
          <cell r="A586">
            <v>583</v>
          </cell>
          <cell r="R586">
            <v>12.92674010384866</v>
          </cell>
          <cell r="S586">
            <v>13.152071100081711</v>
          </cell>
        </row>
        <row r="587">
          <cell r="A587">
            <v>584</v>
          </cell>
          <cell r="R587">
            <v>12.931508301997679</v>
          </cell>
          <cell r="S587">
            <v>13.151689341696166</v>
          </cell>
        </row>
        <row r="588">
          <cell r="A588">
            <v>585</v>
          </cell>
          <cell r="R588">
            <v>12.936276500146699</v>
          </cell>
          <cell r="S588">
            <v>13.151317039233561</v>
          </cell>
        </row>
        <row r="589">
          <cell r="A589">
            <v>586</v>
          </cell>
          <cell r="R589">
            <v>12.941044698295718</v>
          </cell>
          <cell r="S589">
            <v>13.150954144284739</v>
          </cell>
        </row>
        <row r="590">
          <cell r="A590">
            <v>587</v>
          </cell>
          <cell r="R590">
            <v>12.945812896444739</v>
          </cell>
          <cell r="S590">
            <v>13.150600608770398</v>
          </cell>
        </row>
        <row r="591">
          <cell r="A591">
            <v>588</v>
          </cell>
          <cell r="R591">
            <v>12.950581094593758</v>
          </cell>
          <cell r="S591">
            <v>13.15025638493834</v>
          </cell>
        </row>
        <row r="592">
          <cell r="A592">
            <v>589</v>
          </cell>
          <cell r="R592">
            <v>12.955349292742779</v>
          </cell>
          <cell r="S592">
            <v>13.149921425360635</v>
          </cell>
        </row>
        <row r="593">
          <cell r="A593">
            <v>590</v>
          </cell>
          <cell r="R593">
            <v>12.960117490891797</v>
          </cell>
          <cell r="S593">
            <v>13.149595682930899</v>
          </cell>
        </row>
        <row r="594">
          <cell r="A594">
            <v>591</v>
          </cell>
          <cell r="R594">
            <v>12.964885689040818</v>
          </cell>
          <cell r="S594">
            <v>13.149279110861583</v>
          </cell>
        </row>
        <row r="595">
          <cell r="A595">
            <v>592</v>
          </cell>
          <cell r="R595">
            <v>12.969653887189837</v>
          </cell>
          <cell r="S595">
            <v>13.148971662681273</v>
          </cell>
        </row>
        <row r="596">
          <cell r="A596">
            <v>593</v>
          </cell>
          <cell r="R596">
            <v>12.97442208533886</v>
          </cell>
          <cell r="S596">
            <v>13.148673292231999</v>
          </cell>
        </row>
        <row r="597">
          <cell r="A597">
            <v>594</v>
          </cell>
          <cell r="R597">
            <v>12.979190283487878</v>
          </cell>
          <cell r="S597">
            <v>13.148383953666649</v>
          </cell>
        </row>
        <row r="598">
          <cell r="A598">
            <v>595</v>
          </cell>
          <cell r="R598">
            <v>12.9839584816369</v>
          </cell>
          <cell r="S598">
            <v>13.148103601446307</v>
          </cell>
        </row>
        <row r="599">
          <cell r="A599">
            <v>596</v>
          </cell>
          <cell r="R599">
            <v>12.98872667978592</v>
          </cell>
          <cell r="S599">
            <v>13.147832190337692</v>
          </cell>
        </row>
        <row r="600">
          <cell r="A600">
            <v>597</v>
          </cell>
          <cell r="R600">
            <v>12.993494877934939</v>
          </cell>
          <cell r="S600">
            <v>13.147569675410592</v>
          </cell>
        </row>
        <row r="601">
          <cell r="A601">
            <v>598</v>
          </cell>
          <cell r="R601">
            <v>12.998263076083958</v>
          </cell>
          <cell r="S601">
            <v>13.14731601203534</v>
          </cell>
        </row>
        <row r="602">
          <cell r="A602">
            <v>599</v>
          </cell>
          <cell r="R602">
            <v>13.003031274232979</v>
          </cell>
          <cell r="S602">
            <v>13.147071155880289</v>
          </cell>
        </row>
        <row r="603">
          <cell r="A603">
            <v>600</v>
          </cell>
          <cell r="R603">
            <v>13.007799472381999</v>
          </cell>
          <cell r="S603">
            <v>13.146835062909332</v>
          </cell>
        </row>
        <row r="604">
          <cell r="A604">
            <v>601</v>
          </cell>
          <cell r="R604">
            <v>13.01256767053102</v>
          </cell>
          <cell r="S604">
            <v>13.146607689379463</v>
          </cell>
        </row>
        <row r="605">
          <cell r="A605">
            <v>602</v>
          </cell>
          <cell r="R605">
            <v>13.017335868680037</v>
          </cell>
          <cell r="S605">
            <v>13.146388991838309</v>
          </cell>
        </row>
        <row r="606">
          <cell r="A606">
            <v>603</v>
          </cell>
          <cell r="R606">
            <v>13.022104066829058</v>
          </cell>
          <cell r="S606">
            <v>13.146178927121751</v>
          </cell>
        </row>
        <row r="607">
          <cell r="A607">
            <v>604</v>
          </cell>
          <cell r="R607">
            <v>13.026872264978078</v>
          </cell>
          <cell r="S607">
            <v>13.14597745235152</v>
          </cell>
        </row>
        <row r="608">
          <cell r="A608">
            <v>605</v>
          </cell>
          <cell r="R608">
            <v>13.031640463127097</v>
          </cell>
          <cell r="S608">
            <v>13.145784524932846</v>
          </cell>
        </row>
        <row r="609">
          <cell r="A609">
            <v>606</v>
          </cell>
          <cell r="R609">
            <v>13.03640866127612</v>
          </cell>
          <cell r="S609">
            <v>13.145600102552102</v>
          </cell>
        </row>
        <row r="610">
          <cell r="A610">
            <v>607</v>
          </cell>
          <cell r="R610">
            <v>13.041176859425136</v>
          </cell>
          <cell r="S610">
            <v>13.145424143174507</v>
          </cell>
        </row>
        <row r="611">
          <cell r="A611">
            <v>608</v>
          </cell>
          <cell r="R611">
            <v>13.04594505757416</v>
          </cell>
          <cell r="S611">
            <v>13.145256605041817</v>
          </cell>
        </row>
        <row r="612">
          <cell r="A612">
            <v>609</v>
          </cell>
          <cell r="R612">
            <v>13.050713255723178</v>
          </cell>
          <cell r="S612">
            <v>13.145097446670073</v>
          </cell>
        </row>
        <row r="613">
          <cell r="A613">
            <v>610</v>
          </cell>
          <cell r="R613">
            <v>13.055481453872199</v>
          </cell>
          <cell r="S613">
            <v>13.144946626847327</v>
          </cell>
        </row>
        <row r="614">
          <cell r="A614">
            <v>611</v>
          </cell>
          <cell r="R614">
            <v>13.060249652021218</v>
          </cell>
          <cell r="S614">
            <v>13.144804104631453</v>
          </cell>
        </row>
        <row r="615">
          <cell r="A615">
            <v>612</v>
          </cell>
          <cell r="R615">
            <v>13.065017850170239</v>
          </cell>
          <cell r="S615">
            <v>13.144669839347896</v>
          </cell>
        </row>
        <row r="616">
          <cell r="A616">
            <v>613</v>
          </cell>
          <cell r="R616">
            <v>13.069786048319258</v>
          </cell>
          <cell r="S616">
            <v>13.144543790587532</v>
          </cell>
        </row>
        <row r="617">
          <cell r="A617">
            <v>614</v>
          </cell>
          <cell r="R617">
            <v>13.074554246468278</v>
          </cell>
          <cell r="S617">
            <v>13.144425918204481</v>
          </cell>
        </row>
        <row r="618">
          <cell r="A618">
            <v>615</v>
          </cell>
          <cell r="R618">
            <v>13.079322444617297</v>
          </cell>
          <cell r="S618">
            <v>13.144316182313977</v>
          </cell>
        </row>
        <row r="619">
          <cell r="A619">
            <v>616</v>
          </cell>
          <cell r="R619">
            <v>13.084090642766318</v>
          </cell>
          <cell r="S619">
            <v>13.144214543290239</v>
          </cell>
        </row>
        <row r="620">
          <cell r="A620">
            <v>617</v>
          </cell>
          <cell r="R620">
            <v>13.088858840915337</v>
          </cell>
          <cell r="S620">
            <v>13.144120961764386</v>
          </cell>
        </row>
        <row r="621">
          <cell r="A621">
            <v>618</v>
          </cell>
          <cell r="R621">
            <v>13.09362703906436</v>
          </cell>
          <cell r="S621">
            <v>13.144035398622359</v>
          </cell>
        </row>
        <row r="622">
          <cell r="A622">
            <v>619</v>
          </cell>
          <cell r="R622">
            <v>13.098395237213376</v>
          </cell>
          <cell r="S622">
            <v>13.143957815002837</v>
          </cell>
        </row>
        <row r="623">
          <cell r="A623">
            <v>620</v>
          </cell>
          <cell r="R623">
            <v>13.103163435362399</v>
          </cell>
          <cell r="S623">
            <v>13.143888172295229</v>
          </cell>
        </row>
        <row r="624">
          <cell r="A624">
            <v>621</v>
          </cell>
          <cell r="R624">
            <v>13.107931633511418</v>
          </cell>
          <cell r="S624">
            <v>13.143826432137651</v>
          </cell>
        </row>
        <row r="625">
          <cell r="A625">
            <v>622</v>
          </cell>
          <cell r="R625">
            <v>13.112699831660439</v>
          </cell>
          <cell r="S625">
            <v>13.143772556414898</v>
          </cell>
        </row>
        <row r="626">
          <cell r="A626">
            <v>623</v>
          </cell>
          <cell r="R626">
            <v>13.117468029809459</v>
          </cell>
          <cell r="S626">
            <v>13.143726507256499</v>
          </cell>
        </row>
        <row r="627">
          <cell r="A627">
            <v>624</v>
          </cell>
          <cell r="R627">
            <v>13.12223622795848</v>
          </cell>
          <cell r="S627">
            <v>13.143688247034753</v>
          </cell>
        </row>
        <row r="628">
          <cell r="A628">
            <v>625</v>
          </cell>
          <cell r="R628">
            <v>13.127004426107499</v>
          </cell>
          <cell r="S628">
            <v>13.143657738362748</v>
          </cell>
        </row>
        <row r="629">
          <cell r="A629">
            <v>626</v>
          </cell>
          <cell r="R629">
            <v>13.131772624256518</v>
          </cell>
          <cell r="S629">
            <v>13.14363494409249</v>
          </cell>
        </row>
        <row r="630">
          <cell r="A630">
            <v>627</v>
          </cell>
          <cell r="R630">
            <v>13.136540822405538</v>
          </cell>
          <cell r="S630">
            <v>13.143619827312968</v>
          </cell>
        </row>
        <row r="631">
          <cell r="A631">
            <v>628</v>
          </cell>
          <cell r="R631">
            <v>13.14130902055456</v>
          </cell>
          <cell r="S631">
            <v>13.143612351348263</v>
          </cell>
        </row>
        <row r="632">
          <cell r="A632">
            <v>629</v>
          </cell>
          <cell r="R632">
            <v>13.14607721870358</v>
          </cell>
          <cell r="S632">
            <v>13.14361247975571</v>
          </cell>
        </row>
        <row r="633">
          <cell r="A633">
            <v>630</v>
          </cell>
          <cell r="R633">
            <v>13.150845416852599</v>
          </cell>
          <cell r="S633">
            <v>13.143620176323996</v>
          </cell>
        </row>
        <row r="634">
          <cell r="A634">
            <v>631</v>
          </cell>
          <cell r="R634">
            <v>13.155613615001618</v>
          </cell>
          <cell r="S634">
            <v>13.143635405071388</v>
          </cell>
        </row>
        <row r="635">
          <cell r="A635">
            <v>632</v>
          </cell>
          <cell r="R635">
            <v>13.160381813150638</v>
          </cell>
          <cell r="S635">
            <v>13.143658130243864</v>
          </cell>
        </row>
        <row r="636">
          <cell r="A636">
            <v>633</v>
          </cell>
          <cell r="R636">
            <v>13.165150011299659</v>
          </cell>
          <cell r="S636">
            <v>13.143688316313344</v>
          </cell>
        </row>
        <row r="637">
          <cell r="A637">
            <v>634</v>
          </cell>
          <cell r="R637">
            <v>13.169918209448678</v>
          </cell>
          <cell r="S637">
            <v>13.143725927975902</v>
          </cell>
        </row>
        <row r="638">
          <cell r="A638">
            <v>635</v>
          </cell>
          <cell r="R638">
            <v>13.174686407597699</v>
          </cell>
          <cell r="S638">
            <v>13.143770930149991</v>
          </cell>
        </row>
        <row r="639">
          <cell r="A639">
            <v>636</v>
          </cell>
          <cell r="R639">
            <v>13.179454605746717</v>
          </cell>
          <cell r="S639">
            <v>13.143823287974714</v>
          </cell>
        </row>
        <row r="640">
          <cell r="A640">
            <v>637</v>
          </cell>
          <cell r="R640">
            <v>13.184222803895741</v>
          </cell>
          <cell r="S640">
            <v>13.143882966808063</v>
          </cell>
        </row>
        <row r="641">
          <cell r="A641">
            <v>638</v>
          </cell>
          <cell r="R641">
            <v>13.188991002044757</v>
          </cell>
          <cell r="S641">
            <v>13.143949932225244</v>
          </cell>
        </row>
        <row r="642">
          <cell r="A642">
            <v>639</v>
          </cell>
          <cell r="R642">
            <v>13.193759200193778</v>
          </cell>
          <cell r="S642">
            <v>13.144024150016945</v>
          </cell>
        </row>
        <row r="643">
          <cell r="A643">
            <v>640</v>
          </cell>
          <cell r="R643">
            <v>13.198527398342797</v>
          </cell>
          <cell r="S643">
            <v>13.144105586187646</v>
          </cell>
        </row>
        <row r="644">
          <cell r="A644">
            <v>641</v>
          </cell>
          <cell r="R644">
            <v>13.20329559649182</v>
          </cell>
          <cell r="S644">
            <v>13.144194206953998</v>
          </cell>
        </row>
        <row r="645">
          <cell r="A645">
            <v>642</v>
          </cell>
          <cell r="R645">
            <v>13.208063794640839</v>
          </cell>
          <cell r="S645">
            <v>13.144289978743112</v>
          </cell>
        </row>
        <row r="646">
          <cell r="A646">
            <v>643</v>
          </cell>
          <cell r="R646">
            <v>13.212831992789859</v>
          </cell>
          <cell r="S646">
            <v>13.144392868190971</v>
          </cell>
        </row>
        <row r="647">
          <cell r="A647">
            <v>644</v>
          </cell>
          <cell r="R647">
            <v>13.217600190938878</v>
          </cell>
          <cell r="S647">
            <v>13.144502842140776</v>
          </cell>
        </row>
        <row r="648">
          <cell r="A648">
            <v>645</v>
          </cell>
          <cell r="R648">
            <v>13.222368389087899</v>
          </cell>
          <cell r="S648">
            <v>13.144619867641351</v>
          </cell>
        </row>
        <row r="649">
          <cell r="A649">
            <v>646</v>
          </cell>
          <cell r="R649">
            <v>13.227136587236918</v>
          </cell>
          <cell r="S649">
            <v>13.144743911945566</v>
          </cell>
        </row>
        <row r="650">
          <cell r="A650">
            <v>647</v>
          </cell>
          <cell r="R650">
            <v>13.23190478538594</v>
          </cell>
          <cell r="S650">
            <v>13.144874942508727</v>
          </cell>
        </row>
        <row r="651">
          <cell r="A651">
            <v>648</v>
          </cell>
          <cell r="R651">
            <v>13.236672983534957</v>
          </cell>
          <cell r="S651">
            <v>13.145012926987047</v>
          </cell>
        </row>
        <row r="652">
          <cell r="A652">
            <v>649</v>
          </cell>
          <cell r="R652">
            <v>13.241441181683978</v>
          </cell>
          <cell r="S652">
            <v>13.145157833236077</v>
          </cell>
        </row>
        <row r="653">
          <cell r="A653">
            <v>650</v>
          </cell>
          <cell r="R653">
            <v>13.246209379832997</v>
          </cell>
          <cell r="S653">
            <v>13.145309629309192</v>
          </cell>
        </row>
        <row r="654">
          <cell r="A654">
            <v>651</v>
          </cell>
          <cell r="R654">
            <v>13.25097757798202</v>
          </cell>
          <cell r="S654">
            <v>13.14546828345604</v>
          </cell>
        </row>
        <row r="655">
          <cell r="A655">
            <v>652</v>
          </cell>
          <cell r="R655">
            <v>13.25574577613104</v>
          </cell>
          <cell r="S655">
            <v>13.145633764121071</v>
          </cell>
        </row>
        <row r="656">
          <cell r="A656">
            <v>653</v>
          </cell>
          <cell r="R656">
            <v>13.260513974280061</v>
          </cell>
          <cell r="S656">
            <v>13.145806039942032</v>
          </cell>
        </row>
        <row r="657">
          <cell r="A657">
            <v>654</v>
          </cell>
          <cell r="R657">
            <v>13.26528217242908</v>
          </cell>
          <cell r="S657">
            <v>13.145985079748471</v>
          </cell>
        </row>
        <row r="658">
          <cell r="A658">
            <v>655</v>
          </cell>
          <cell r="R658">
            <v>13.270050370578096</v>
          </cell>
          <cell r="S658">
            <v>13.146170852560306</v>
          </cell>
        </row>
        <row r="659">
          <cell r="A659">
            <v>656</v>
          </cell>
          <cell r="R659">
            <v>13.274818568727119</v>
          </cell>
          <cell r="S659">
            <v>13.146363327586366</v>
          </cell>
        </row>
        <row r="660">
          <cell r="A660">
            <v>657</v>
          </cell>
          <cell r="R660">
            <v>13.279586766876138</v>
          </cell>
          <cell r="S660">
            <v>13.146562474222913</v>
          </cell>
        </row>
        <row r="661">
          <cell r="A661">
            <v>658</v>
          </cell>
          <cell r="R661">
            <v>13.284354965025159</v>
          </cell>
          <cell r="S661">
            <v>13.146768262052289</v>
          </cell>
        </row>
        <row r="662">
          <cell r="A662">
            <v>659</v>
          </cell>
          <cell r="R662">
            <v>13.289123163174178</v>
          </cell>
          <cell r="S662">
            <v>13.146980660841439</v>
          </cell>
        </row>
        <row r="663">
          <cell r="A663">
            <v>660</v>
          </cell>
          <cell r="R663">
            <v>13.293891361323197</v>
          </cell>
          <cell r="S663">
            <v>13.147199640540538</v>
          </cell>
        </row>
        <row r="664">
          <cell r="A664">
            <v>661</v>
          </cell>
          <cell r="R664">
            <v>13.298659559472217</v>
          </cell>
          <cell r="S664">
            <v>13.14742517128162</v>
          </cell>
        </row>
        <row r="665">
          <cell r="A665">
            <v>662</v>
          </cell>
          <cell r="R665">
            <v>13.303427757621238</v>
          </cell>
          <cell r="S665">
            <v>13.147657223377193</v>
          </cell>
        </row>
        <row r="666">
          <cell r="A666">
            <v>663</v>
          </cell>
          <cell r="R666">
            <v>13.308195955770257</v>
          </cell>
          <cell r="S666">
            <v>13.147895767318845</v>
          </cell>
        </row>
        <row r="667">
          <cell r="A667">
            <v>664</v>
          </cell>
          <cell r="R667">
            <v>13.31296415391928</v>
          </cell>
          <cell r="S667">
            <v>13.148140773775962</v>
          </cell>
        </row>
        <row r="668">
          <cell r="A668">
            <v>665</v>
          </cell>
          <cell r="R668">
            <v>13.317732352068296</v>
          </cell>
          <cell r="S668">
            <v>13.148392213594335</v>
          </cell>
        </row>
        <row r="669">
          <cell r="A669">
            <v>666</v>
          </cell>
          <cell r="R669">
            <v>13.32250055021732</v>
          </cell>
          <cell r="S669">
            <v>13.14865005779486</v>
          </cell>
        </row>
        <row r="670">
          <cell r="A670">
            <v>667</v>
          </cell>
          <cell r="R670">
            <v>13.327268748366338</v>
          </cell>
          <cell r="S670">
            <v>13.148914277572217</v>
          </cell>
        </row>
        <row r="671">
          <cell r="A671">
            <v>668</v>
          </cell>
          <cell r="R671">
            <v>13.332036946515359</v>
          </cell>
          <cell r="S671">
            <v>13.149184844293579</v>
          </cell>
        </row>
        <row r="672">
          <cell r="A672">
            <v>669</v>
          </cell>
          <cell r="R672">
            <v>13.336805144664378</v>
          </cell>
          <cell r="S672">
            <v>13.149461729497306</v>
          </cell>
        </row>
        <row r="673">
          <cell r="A673">
            <v>670</v>
          </cell>
          <cell r="R673">
            <v>13.341573342813399</v>
          </cell>
          <cell r="S673">
            <v>13.149744904891694</v>
          </cell>
        </row>
        <row r="674">
          <cell r="A674">
            <v>671</v>
          </cell>
          <cell r="R674">
            <v>13.346341540962419</v>
          </cell>
          <cell r="S674">
            <v>13.150034342353692</v>
          </cell>
        </row>
        <row r="675">
          <cell r="A675">
            <v>672</v>
          </cell>
          <cell r="R675">
            <v>13.351109739111438</v>
          </cell>
          <cell r="S675">
            <v>13.150330013927626</v>
          </cell>
        </row>
        <row r="676">
          <cell r="A676">
            <v>673</v>
          </cell>
          <cell r="R676">
            <v>13.355877937260457</v>
          </cell>
          <cell r="S676">
            <v>13.150631891823993</v>
          </cell>
        </row>
        <row r="677">
          <cell r="A677">
            <v>674</v>
          </cell>
          <cell r="R677">
            <v>13.36064613540948</v>
          </cell>
          <cell r="S677">
            <v>13.150939948418227</v>
          </cell>
        </row>
        <row r="678">
          <cell r="A678">
            <v>675</v>
          </cell>
          <cell r="R678">
            <v>13.365414333558499</v>
          </cell>
          <cell r="S678">
            <v>13.151254156249431</v>
          </cell>
        </row>
        <row r="679">
          <cell r="A679">
            <v>676</v>
          </cell>
          <cell r="R679">
            <v>13.37018253170752</v>
          </cell>
          <cell r="S679">
            <v>13.151574488019232</v>
          </cell>
        </row>
        <row r="680">
          <cell r="A680">
            <v>677</v>
          </cell>
          <cell r="R680">
            <v>13.374950729856538</v>
          </cell>
          <cell r="S680">
            <v>13.151900916590522</v>
          </cell>
        </row>
        <row r="681">
          <cell r="A681">
            <v>678</v>
          </cell>
          <cell r="R681">
            <v>13.379718928005559</v>
          </cell>
          <cell r="S681">
            <v>13.152233414986304</v>
          </cell>
        </row>
        <row r="682">
          <cell r="A682">
            <v>679</v>
          </cell>
          <cell r="R682">
            <v>13.384487126154578</v>
          </cell>
          <cell r="S682">
            <v>13.152571956388503</v>
          </cell>
        </row>
        <row r="683">
          <cell r="A683">
            <v>680</v>
          </cell>
          <cell r="R683">
            <v>13.389255324303598</v>
          </cell>
          <cell r="S683">
            <v>13.152916514136798</v>
          </cell>
        </row>
        <row r="684">
          <cell r="A684">
            <v>681</v>
          </cell>
          <cell r="R684">
            <v>13.394023522452619</v>
          </cell>
          <cell r="S684">
            <v>13.153267061727462</v>
          </cell>
        </row>
        <row r="685">
          <cell r="A685">
            <v>682</v>
          </cell>
          <cell r="R685">
            <v>13.398791720601636</v>
          </cell>
          <cell r="S685">
            <v>13.153623572812212</v>
          </cell>
        </row>
        <row r="686">
          <cell r="A686">
            <v>683</v>
          </cell>
          <cell r="R686">
            <v>13.403559918750661</v>
          </cell>
          <cell r="S686">
            <v>13.153986021197079</v>
          </cell>
        </row>
        <row r="687">
          <cell r="A687">
            <v>684</v>
          </cell>
          <cell r="R687">
            <v>13.408328116899677</v>
          </cell>
          <cell r="S687">
            <v>13.154354380841269</v>
          </cell>
        </row>
        <row r="688">
          <cell r="A688">
            <v>685</v>
          </cell>
          <cell r="R688">
            <v>13.413096315048698</v>
          </cell>
          <cell r="S688">
            <v>13.154728625856063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refreshError="1"/>
      <sheetData sheetId="215" refreshError="1"/>
      <sheetData sheetId="216" refreshError="1"/>
      <sheetData sheetId="217" refreshError="1"/>
      <sheetData sheetId="218" refreshError="1"/>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УР"/>
      <sheetName val="КУР"/>
      <sheetName val="на печать МУР"/>
      <sheetName val="на печать КУР"/>
      <sheetName val="Обучение сотрудников"/>
      <sheetName val="Ком. расходы"/>
      <sheetName val="Общая_информация"/>
      <sheetName val="Общие начальные данные"/>
      <sheetName val="ремонт 25"/>
      <sheetName val="B 1"/>
      <sheetName val="A 100"/>
      <sheetName val="Добычанефти4"/>
      <sheetName val="поставкасравн13"/>
      <sheetName val="СИЗ 2013  aвто"/>
    </sheetNames>
    <sheetDataSet>
      <sheetData sheetId="0"/>
      <sheetData sheetId="1">
        <row r="3">
          <cell r="AQ3" t="str">
            <v>ГШО основное</v>
          </cell>
        </row>
        <row r="4">
          <cell r="AQ4" t="str">
            <v>ГШО вспомогательное</v>
          </cell>
        </row>
        <row r="5">
          <cell r="AQ5" t="str">
            <v>Стационарное основное</v>
          </cell>
        </row>
        <row r="6">
          <cell r="AQ6" t="str">
            <v>Стационарное вспомогательное</v>
          </cell>
        </row>
        <row r="7">
          <cell r="AQ7" t="str">
            <v>Проектные работы</v>
          </cell>
        </row>
        <row r="8">
          <cell r="AQ8" t="str">
            <v>Промышленная безопасность</v>
          </cell>
        </row>
        <row r="9">
          <cell r="AQ9" t="str">
            <v>Транспорт</v>
          </cell>
        </row>
        <row r="10">
          <cell r="AQ10" t="str">
            <v>Улучшение условий труда</v>
          </cell>
        </row>
        <row r="11">
          <cell r="AQ11" t="str">
            <v>Экологические мероприятия</v>
          </cell>
        </row>
        <row r="12">
          <cell r="AQ12" t="str">
            <v>Прочие</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закл. работ"/>
      <sheetName val="Анализ закл. работ (2)"/>
      <sheetName val="Анализ закл. работ (3)"/>
      <sheetName val="Анализ закл_ работ"/>
      <sheetName val="Анализ закладочных работКнига1А"/>
      <sheetName val="Статьи"/>
      <sheetName val="X-rates"/>
      <sheetName val="Sum Statement"/>
      <sheetName val="Revenue"/>
      <sheetName val="База"/>
      <sheetName val="const"/>
      <sheetName val="Чувствительность"/>
      <sheetName val="Изменение_оборотных_средств"/>
      <sheetName val="capex "/>
      <sheetName val=""/>
      <sheetName val="Inputs"/>
      <sheetName val="_RISK Correlations"/>
      <sheetName val="BSUSD"/>
      <sheetName val="BSKZT"/>
      <sheetName val="IS$"/>
      <sheetName val="Repair 2009"/>
      <sheetName val="CF$"/>
      <sheetName val="Option 0"/>
      <sheetName val="Details"/>
      <sheetName val="ОХР"/>
      <sheetName val="KCC"/>
      <sheetName val="menu"/>
      <sheetName val="SCR O&amp;M"/>
      <sheetName val="KAZAK RECO ST 99"/>
      <sheetName val="PFT Chapter"/>
      <sheetName val="Info"/>
      <sheetName val="Устойчивость"/>
      <sheetName val="январь"/>
      <sheetName val="Customize Your Loan Manager"/>
      <sheetName val="Invoicing"/>
      <sheetName val="Lookup"/>
      <sheetName val="DRILL"/>
      <sheetName val="Profit &amp; Loss Total"/>
      <sheetName val="Справочник"/>
      <sheetName val="март детально"/>
      <sheetName val="COA Sumry by RG"/>
      <sheetName val="FES"/>
      <sheetName val="Sheet1"/>
      <sheetName val="Тариф"/>
      <sheetName val="Capex (2)"/>
      <sheetName val="rev"/>
      <sheetName val="cogs"/>
      <sheetName val="предпосылки"/>
      <sheetName val="CashFlows"/>
      <sheetName val="assumptions"/>
      <sheetName val="dpr(tax)"/>
      <sheetName val="бюдж с расшифр(ст)"/>
      <sheetName val="share price 2002"/>
      <sheetName val="Dirs"/>
      <sheetName val="Основн информ"/>
      <sheetName val="lde"/>
      <sheetName val="input_loans"/>
      <sheetName val="input_macro"/>
      <sheetName val="Steel reorganization"/>
      <sheetName val="CAPEX"/>
      <sheetName val="Sensitivity analysis"/>
      <sheetName val="июнь пл-факт _изм"/>
      <sheetName val="закрепление по машинам"/>
      <sheetName val="Сомн.треб общие"/>
      <sheetName val="Экспл_ запасы"/>
      <sheetName val="Пром_ запасы"/>
      <sheetName val="Project Proforma"/>
      <sheetName val="Capital"/>
      <sheetName val="Prod Stats"/>
      <sheetName val="Prod Value"/>
      <sheetName val="Tax"/>
      <sheetName val="2.5_календарь"/>
      <sheetName val="Índices"/>
      <sheetName val="Рез_т"/>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ГПК поддержание"/>
      <sheetName val="ГПК расширение"/>
      <sheetName val="бюджеты 2016"/>
      <sheetName val="бюджеты 2017 год"/>
    </sheetNames>
    <sheetDataSet>
      <sheetData sheetId="0" refreshError="1"/>
      <sheetData sheetId="1">
        <row r="3">
          <cell r="FC3" t="str">
            <v>ГШО основное</v>
          </cell>
        </row>
        <row r="8">
          <cell r="F8" t="str">
            <v>Караганда</v>
          </cell>
          <cell r="ET8" t="str">
            <v>USD</v>
          </cell>
        </row>
        <row r="9">
          <cell r="F9" t="str">
            <v>Балхаш</v>
          </cell>
          <cell r="ET9" t="str">
            <v>EUR</v>
          </cell>
        </row>
        <row r="10">
          <cell r="F10" t="str">
            <v>Жезказган</v>
          </cell>
          <cell r="ET10" t="str">
            <v>RUB</v>
          </cell>
        </row>
        <row r="11">
          <cell r="ET11" t="str">
            <v>KZT</v>
          </cell>
        </row>
      </sheetData>
      <sheetData sheetId="2" refreshError="1"/>
      <sheetData sheetId="3" refreshError="1"/>
      <sheetData sheetId="4"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намика"/>
      <sheetName val="Динамика с-сти"/>
      <sheetName val="Динамика%20с-сти.xls"/>
      <sheetName val="\\Fsm\sys\Documents and Setting"/>
      <sheetName val="ЯНВАРЬ"/>
      <sheetName val="Reference #'s"/>
      <sheetName val="Finance &amp; Economic Data"/>
      <sheetName val="Cash Flow &amp; Coverages"/>
      <sheetName val="2_5_Календарь"/>
      <sheetName val="\\Usr2\доступ\Работа\1. ЮСР 201"/>
      <sheetName val="Динамика с-сти.xls"/>
      <sheetName val="[Динамика с-сти.xls]__172_26_98"/>
      <sheetName val="[Динамика с-сти.xls]__10_18__98"/>
      <sheetName val="%D0%94%D0%B8%D0%BD%D0%B0%D0%BC%"/>
      <sheetName val="Горячее_водоснабжение_лет"/>
      <sheetName val="Горячее_водоснабжение_зим"/>
      <sheetName val="[Динамика с-сти.xls]__172_26_30"/>
      <sheetName val="[Динамика с-сти.xls]__10_18__30"/>
      <sheetName val="[Динамика с-сти.xls]__172_26_29"/>
      <sheetName val="[Динамика с-сти.xls]__10_18__29"/>
      <sheetName val="[Динамика с-сти.xls]__172_26__2"/>
      <sheetName val="[Динамика с-сти.xls]__10_18_2_2"/>
      <sheetName val="[Динамика с-сти.xls]__172_26__3"/>
      <sheetName val="[Динамика с-сти.xls]__10_18_2_3"/>
      <sheetName val="[Динамика с-сти.xls]__172_26__4"/>
      <sheetName val="[Динамика с-сти.xls]__10_18_2_4"/>
      <sheetName val="[Динамика с-сти.xls]__172_26__5"/>
      <sheetName val="[Динамика с-сти.xls]__10_18_2_5"/>
      <sheetName val="[Динамика с-сти.xls]__172_26__6"/>
      <sheetName val="[Динамика с-сти.xls]__10_18_2_6"/>
      <sheetName val="[Динамика с-сти.xls]__172_26__9"/>
      <sheetName val="[Динамика с-сти.xls]__10_18_2_9"/>
      <sheetName val="[Динамика с-сти.xls]__172_26__7"/>
      <sheetName val="[Динамика с-сти.xls]__10_18_2_7"/>
      <sheetName val="[Динамика с-сти.xls]__172_26__8"/>
      <sheetName val="[Динамика с-сти.xls]__10_18_2_8"/>
      <sheetName val="[Динамика с-сти.xls]__172_26_10"/>
      <sheetName val="[Динамика с-сти.xls]__10_18__10"/>
      <sheetName val="[Динамика с-сти.xls]__172_26_11"/>
      <sheetName val="[Динамика с-сти.xls]__10_18__11"/>
      <sheetName val="[Динамика с-сти.xls]__172_26_12"/>
      <sheetName val="[Динамика с-сти.xls]__10_18__12"/>
      <sheetName val="[Динамика с-сти.xls]__172_26_13"/>
      <sheetName val="[Динамика с-сти.xls]__10_18__13"/>
      <sheetName val="[Динамика с-сти.xls]__172_26_14"/>
      <sheetName val="[Динамика с-сти.xls]__10_18__14"/>
      <sheetName val="[Динамика с-сти.xls]__172_26_15"/>
      <sheetName val="[Динамика с-сти.xls]__10_18__15"/>
      <sheetName val="[Динамика с-сти.xls]__172_26_16"/>
      <sheetName val="[Динамика с-сти.xls]__10_18__16"/>
      <sheetName val="[Динамика с-сти.xls]__172_26_17"/>
      <sheetName val="[Динамика с-сти.xls]__10_18__17"/>
      <sheetName val="[Динамика с-сти.xls]__172_26_18"/>
      <sheetName val="[Динамика с-сти.xls]__10_18__18"/>
      <sheetName val="[Динамика с-сти.xls]__172_26_19"/>
      <sheetName val="[Динамика с-сти.xls]__10_18__19"/>
      <sheetName val="[Динамика с-сти.xls]__172_26_20"/>
      <sheetName val="[Динамика с-сти.xls]__10_18__20"/>
      <sheetName val="[Динамика с-сти.xls]__172_26_22"/>
      <sheetName val="[Динамика с-сти.xls]__10_18__22"/>
      <sheetName val="[Динамика с-сти.xls]__172_26_21"/>
      <sheetName val="[Динамика с-сти.xls]__10_18__21"/>
      <sheetName val="[Динамика с-сти.xls]__172_26_23"/>
      <sheetName val="[Динамика с-сти.xls]__10_18__23"/>
      <sheetName val="[Динамика с-сти.xls]\\172.26.12"/>
      <sheetName val="[Динамика с-сти.xls]\\10.18.249"/>
      <sheetName val="[Динамика с-сти.xls]__172_26_24"/>
      <sheetName val="[Динамика с-сти.xls]__10_18__24"/>
      <sheetName val="[Динамика с-сти.xls]__172_26_25"/>
      <sheetName val="[Динамика с-сти.xls]__10_18__25"/>
      <sheetName val="[Динамика с-сти.xls]__172_26_26"/>
      <sheetName val="[Динамика с-сти.xls]__10_18__26"/>
      <sheetName val="[Динамика с-сти.xls]__172_26_27"/>
      <sheetName val="[Динамика с-сти.xls]__10_18__27"/>
      <sheetName val="[Динамика с-сти.xls]__172_26_28"/>
      <sheetName val="[Динамика с-сти.xls]__10_18__28"/>
      <sheetName val="[Динамика с-сти.xls]__172_26_32"/>
      <sheetName val="[Динамика с-сти.xls]__10_18__32"/>
      <sheetName val="[Динамика с-сти.xls]__172_26_31"/>
      <sheetName val="[Динамика с-сти.xls]__10_18__31"/>
      <sheetName val="[Динамика с-сти.xls]__172_26_33"/>
      <sheetName val="[Динамика с-сти.xls]__10_18__33"/>
      <sheetName val="[Динамика с-сти.xls]__172_26_59"/>
      <sheetName val="[Динамика с-сти.xls]__10_18__59"/>
      <sheetName val="[Динамика с-сти.xls]__172_26_34"/>
      <sheetName val="[Динамика с-сти.xls]__10_18__34"/>
      <sheetName val="[Динамика с-сти.xls]__172_26_35"/>
      <sheetName val="[Динамика с-сти.xls]__10_18__35"/>
      <sheetName val="[Динамика с-сти.xls]__172_26_36"/>
      <sheetName val="[Динамика с-сти.xls]__10_18__36"/>
      <sheetName val="[Динамика с-сти.xls]__172_26_37"/>
      <sheetName val="[Динамика с-сти.xls]__10_18__37"/>
      <sheetName val="[Динамика с-сти.xls]__172_26_41"/>
      <sheetName val="[Динамика с-сти.xls]__10_18__41"/>
      <sheetName val="[Динамика с-сти.xls]__172_26_38"/>
      <sheetName val="[Динамика с-сти.xls]__10_18__38"/>
      <sheetName val="[Динамика с-сти.xls]__172_26_39"/>
      <sheetName val="[Динамика с-сти.xls]__10_18__39"/>
      <sheetName val="[Динамика с-сти.xls]__172_26_40"/>
      <sheetName val="[Динамика с-сти.xls]__10_18__40"/>
      <sheetName val="[Динамика с-сти.xls]__172_26_45"/>
      <sheetName val="[Динамика с-сти.xls]__10_18__45"/>
      <sheetName val="[Динамика с-сти.xls]__172_26_42"/>
      <sheetName val="[Динамика с-сти.xls]__10_18__42"/>
      <sheetName val="[Динамика с-сти.xls]__172_26_43"/>
      <sheetName val="[Динамика с-сти.xls]__10_18__43"/>
      <sheetName val="[Динамика с-сти.xls]__172_26_44"/>
      <sheetName val="[Динамика с-сти.xls]__10_18__44"/>
      <sheetName val="[Динамика с-сти.xls]__172_26_46"/>
      <sheetName val="[Динамика с-сти.xls]__10_18__46"/>
      <sheetName val="[Динамика с-сти.xls]__172_26_47"/>
      <sheetName val="[Динамика с-сти.xls]__10_18__47"/>
      <sheetName val="[Динамика с-сти.xls]__172_26_48"/>
      <sheetName val="[Динамика с-сти.xls]__10_18__48"/>
      <sheetName val="[Динамика с-сти.xls]__172_26_49"/>
      <sheetName val="[Динамика с-сти.xls]__10_18__49"/>
      <sheetName val="[Динамика с-сти.xls]__172_26_50"/>
      <sheetName val="[Динамика с-сти.xls]__10_18__50"/>
      <sheetName val="[Динамика с-сти.xls]__172_26_51"/>
      <sheetName val="[Динамика с-сти.xls]__10_18__51"/>
      <sheetName val="[Динамика с-сти.xls]__172_26_55"/>
      <sheetName val="[Динамика с-сти.xls]__10_18__55"/>
      <sheetName val="[Динамика с-сти.xls]__172_26_54"/>
      <sheetName val="[Динамика с-сти.xls]__10_18__54"/>
      <sheetName val="[Динамика с-сти.xls]__172_26_52"/>
      <sheetName val="[Динамика с-сти.xls]__10_18__52"/>
      <sheetName val="[Динамика с-сти.xls]__172_26_53"/>
      <sheetName val="[Динамика с-сти.xls]__10_18__53"/>
      <sheetName val="[Динамика с-сти.xls]__172_26_56"/>
      <sheetName val="[Динамика с-сти.xls]__10_18__56"/>
      <sheetName val="[Динамика с-сти.xls]__172_26_58"/>
      <sheetName val="[Динамика с-сти.xls]__10_18__58"/>
      <sheetName val="[Динамика с-сти.xls]__172_26_57"/>
      <sheetName val="[Динамика с-сти.xls]__10_18__57"/>
      <sheetName val="[Динамика с-сти.xls]__172_26_64"/>
      <sheetName val="[Динамика с-сти.xls]__10_18__64"/>
      <sheetName val="[Динамика с-сти.xls]__172_26_60"/>
      <sheetName val="[Динамика с-сти.xls]__10_18__60"/>
      <sheetName val="[Динамика с-сти.xls]__172_26_61"/>
      <sheetName val="[Динамика с-сти.xls]__10_18__61"/>
      <sheetName val="[Динамика с-сти.xls]__172_26_62"/>
      <sheetName val="[Динамика с-сти.xls]__10_18__62"/>
      <sheetName val="[Динамика с-сти.xls]__172_26_63"/>
      <sheetName val="[Динамика с-сти.xls]__10_18__63"/>
      <sheetName val="[Динамика с-сти.xls]__172_26_84"/>
      <sheetName val="[Динамика с-сти.xls]__10_18__84"/>
      <sheetName val="[Динамика с-сти.xls]__172_26_81"/>
      <sheetName val="[Динамика с-сти.xls]__10_18__81"/>
      <sheetName val="[Динамика с-сти.xls]__172_26_67"/>
      <sheetName val="[Динамика с-сти.xls]__10_18__67"/>
      <sheetName val="[Динамика с-сти.xls]__172_26_65"/>
      <sheetName val="[Динамика с-сти.xls]__10_18__65"/>
      <sheetName val="[Динамика с-сти.xls]__172_26_66"/>
      <sheetName val="[Динамика с-сти.xls]__10_18__66"/>
      <sheetName val="[Динамика с-сти.xls]__172_26_68"/>
      <sheetName val="[Динамика с-сти.xls]__10_18__68"/>
      <sheetName val="[Динамика с-сти.xls]__172_26_69"/>
      <sheetName val="[Динамика с-сти.xls]__10_18__69"/>
      <sheetName val="[Динамика с-сти.xls]__172_26_70"/>
      <sheetName val="[Динамика с-сти.xls]__10_18__70"/>
      <sheetName val="[Динамика с-сти.xls]__172_26_73"/>
      <sheetName val="[Динамика с-сти.xls]__10_18__73"/>
      <sheetName val="[Динамика с-сти.xls]__172_26_71"/>
      <sheetName val="[Динамика с-сти.xls]__10_18__71"/>
      <sheetName val="[Динамика с-сти.xls]__172_26_72"/>
      <sheetName val="[Динамика с-сти.xls]__10_18__72"/>
      <sheetName val="[Динамика с-сти.xls]__172_26_74"/>
      <sheetName val="[Динамика с-сти.xls]__10_18__74"/>
      <sheetName val="[Динамика с-сти.xls]__172_26_75"/>
      <sheetName val="[Динамика с-сти.xls]__10_18__75"/>
      <sheetName val="[Динамика с-сти.xls]__172_26_78"/>
      <sheetName val="[Динамика с-сти.xls]__10_18__78"/>
      <sheetName val="[Динамика с-сти.xls]__172_26_76"/>
      <sheetName val="[Динамика с-сти.xls]__10_18__76"/>
      <sheetName val="[Динамика с-сти.xls]__172_26_77"/>
      <sheetName val="[Динамика с-сти.xls]__10_18__77"/>
      <sheetName val="[Динамика с-сти.xls]__172_26_80"/>
      <sheetName val="[Динамика с-сти.xls]__10_18__80"/>
      <sheetName val="[Динамика с-сти.xls]__172_26_79"/>
      <sheetName val="[Динамика с-сти.xls]__10_18__79"/>
      <sheetName val="[Динамика с-сти.xls]__172_26_82"/>
      <sheetName val="[Динамика с-сти.xls]__10_18__82"/>
      <sheetName val="[Динамика с-сти.xls]__172_26_83"/>
      <sheetName val="[Динамика с-сти.xls]__10_18__83"/>
      <sheetName val="[Динамика с-сти.xls]__172_26_86"/>
      <sheetName val="[Динамика с-сти.xls]__10_18__86"/>
      <sheetName val="[Динамика с-сти.xls]__172_26_85"/>
      <sheetName val="[Динамика с-сти.xls]__10_18__85"/>
      <sheetName val="[Динамика с-сти.xls]__172_26_87"/>
      <sheetName val="[Динамика с-сти.xls]__10_18__87"/>
      <sheetName val="[Динамика с-сти.xls]__172_26_89"/>
      <sheetName val="[Динамика с-сти.xls]__10_18__89"/>
      <sheetName val="[Динамика с-сти.xls]__172_26_88"/>
      <sheetName val="[Динамика с-сти.xls]__10_18__88"/>
      <sheetName val="[Динамика с-сти.xls]__172_26_90"/>
      <sheetName val="[Динамика с-сти.xls]__10_18__90"/>
      <sheetName val="[Динамика с-сти.xls]__172_26_91"/>
      <sheetName val="[Динамика с-сти.xls]__10_18__91"/>
      <sheetName val="[Динамика с-сти.xls]__172_26_92"/>
      <sheetName val="[Динамика с-сти.xls]__10_18__92"/>
      <sheetName val="[Динамика с-сти.xls]__172_26_93"/>
      <sheetName val="[Динамика с-сти.xls]__10_18__93"/>
      <sheetName val="[Динамика с-сти.xls]__172_26_96"/>
      <sheetName val="[Динамика с-сти.xls]__10_18__96"/>
      <sheetName val="[Динамика с-сти.xls]__172_26_95"/>
      <sheetName val="[Динамика с-сти.xls]__10_18__95"/>
      <sheetName val="[Динамика с-сти.xls]__172_26_94"/>
      <sheetName val="[Динамика с-сти.xls]__10_18__94"/>
      <sheetName val="[Динамика с-сти.xls]__172_26_97"/>
      <sheetName val="[Динамика с-сти.xls]__10_18__97"/>
      <sheetName val="[Динамика с-сти.xls]__172_2_103"/>
      <sheetName val="[Динамика с-сти.xls]__10_18_103"/>
      <sheetName val="[Динамика с-сти.xls]__172_26_99"/>
      <sheetName val="[Динамика с-сти.xls]__10_18__99"/>
      <sheetName val="[Динамика с-сти.xls]__172_2_100"/>
      <sheetName val="[Динамика с-сти.xls]__10_18_100"/>
      <sheetName val="[Динамика с-сти.xls]__172_2_101"/>
      <sheetName val="[Динамика с-сти.xls]__10_18_101"/>
      <sheetName val="[Динамика с-сти.xls]__172_2_102"/>
      <sheetName val="[Динамика с-сти.xls]__10_18_102"/>
      <sheetName val="[Динамика с-сти.xls]__172_2_126"/>
      <sheetName val="[Динамика с-сти.xls]__10_18_126"/>
      <sheetName val="[Динамика с-сти.xls]__172_2_105"/>
      <sheetName val="[Динамика с-сти.xls]__10_18_105"/>
      <sheetName val="[Динамика с-сти.xls]__172_2_104"/>
      <sheetName val="[Динамика с-сти.xls]__10_18_104"/>
      <sheetName val="[Динамика с-сти.xls]__172_2_106"/>
      <sheetName val="[Динамика с-сти.xls]__10_18_106"/>
      <sheetName val="[Динамика с-сти.xls]__172_2_107"/>
      <sheetName val="[Динамика с-сти.xls]__10_18_107"/>
      <sheetName val="[Динамика с-сти.xls]__172_2_108"/>
      <sheetName val="[Динамика с-сти.xls]__10_18_108"/>
      <sheetName val="[Динамика с-сти.xls]__172_2_109"/>
      <sheetName val="[Динамика с-сти.xls]__10_18_109"/>
      <sheetName val="[Динамика с-сти.xls]__172_2_112"/>
      <sheetName val="[Динамика с-сти.xls]__10_18_112"/>
      <sheetName val="[Динамика с-сти.xls]__172_2_110"/>
      <sheetName val="[Динамика с-сти.xls]__10_18_110"/>
      <sheetName val="[Динамика с-сти.xls]__172_2_111"/>
      <sheetName val="[Динамика с-сти.xls]__10_18_111"/>
      <sheetName val="[Динамика с-сти.xls]__172_2_113"/>
      <sheetName val="[Динамика с-сти.xls]__10_18_113"/>
      <sheetName val="[Динамика с-сти.xls]__172_2_114"/>
      <sheetName val="[Динамика с-сти.xls]__10_18_114"/>
      <sheetName val="[Динамика с-сти.xls]__172_2_115"/>
      <sheetName val="[Динамика с-сти.xls]__10_18_115"/>
      <sheetName val="[Динамика с-сти.xls]__172_2_116"/>
      <sheetName val="[Динамика с-сти.xls]__10_18_116"/>
      <sheetName val="[Динамика с-сти.xls]__172_2_118"/>
      <sheetName val="[Динамика с-сти.xls]__10_18_118"/>
      <sheetName val="[Динамика с-сти.xls]__172_2_117"/>
      <sheetName val="[Динамика с-сти.xls]__10_18_117"/>
      <sheetName val="[Динамика с-сти.xls]__172_2_119"/>
      <sheetName val="[Динамика с-сти.xls]__10_18_119"/>
      <sheetName val="[Динамика с-сти.xls]__172_2_120"/>
      <sheetName val="[Динамика с-сти.xls]__10_18_120"/>
      <sheetName val="[Динамика с-сти.xls]__172_2_122"/>
      <sheetName val="[Динамика с-сти.xls]__10_18_122"/>
      <sheetName val="[Динамика с-сти.xls]__172_2_121"/>
      <sheetName val="[Динамика с-сти.xls]__10_18_121"/>
      <sheetName val="[Динамика с-сти.xls]__172_2_123"/>
      <sheetName val="[Динамика с-сти.xls]__10_18_123"/>
      <sheetName val="[Динамика с-сти.xls]__172_2_124"/>
      <sheetName val="[Динамика с-сти.xls]__10_18_124"/>
      <sheetName val="[Динамика с-сти.xls]__172_2_125"/>
      <sheetName val="[Динамика с-сти.xls]__10_18_125"/>
      <sheetName val="[Динамика с-сти.xls]__172_2_133"/>
      <sheetName val="[Динамика с-сти.xls]__10_18_133"/>
      <sheetName val="[Динамика с-сти.xls]__172_2_128"/>
      <sheetName val="[Динамика с-сти.xls]__10_18_128"/>
      <sheetName val="[Динамика с-сти.xls]__172_2_127"/>
      <sheetName val="[Динамика с-сти.xls]__10_18_127"/>
      <sheetName val="[Динамика с-сти.xls]__172_2_131"/>
      <sheetName val="[Динамика с-сти.xls]__10_18_131"/>
      <sheetName val="[Динамика с-сти.xls]__172_2_129"/>
      <sheetName val="[Динамика с-сти.xls]__10_18_129"/>
      <sheetName val="[Динамика с-сти.xls]__172_2_130"/>
      <sheetName val="[Динамика с-сти.xls]__10_18_130"/>
      <sheetName val="[Динамика с-сти.xls]__172_2_132"/>
      <sheetName val="[Динамика с-сти.xls]__10_18_132"/>
      <sheetName val="[Динамика с-сти.xls]__172_2_142"/>
      <sheetName val="[Динамика с-сти.xls]__10_18_142"/>
      <sheetName val="[Динамика с-сти.xls]__172_2_134"/>
      <sheetName val="[Динамика с-сти.xls]__10_18_134"/>
      <sheetName val="[Динамика с-сти.xls]__172_2_135"/>
      <sheetName val="[Динамика с-сти.xls]__10_18_135"/>
      <sheetName val="[Динамика с-сти.xls]__172_2_136"/>
      <sheetName val="[Динамика с-сти.xls]__10_18_136"/>
      <sheetName val="[Динамика с-сти.xls]__172_2_139"/>
      <sheetName val="[Динамика с-сти.xls]__10_18_139"/>
      <sheetName val="[Динамика с-сти.xls]__172_2_138"/>
      <sheetName val="[Динамика с-сти.xls]__10_18_138"/>
      <sheetName val="[Динамика с-сти.xls]__172_2_137"/>
      <sheetName val="[Динамика с-сти.xls]__10_18_137"/>
      <sheetName val="[Динамика с-сти.xls]__172_2_140"/>
      <sheetName val="[Динамика с-сти.xls]__10_18_140"/>
      <sheetName val="[Динамика с-сти.xls]__172_2_141"/>
      <sheetName val="[Динамика с-сти.xls]__10_18_141"/>
      <sheetName val="[Динамика с-сти.xls]__172_2_143"/>
      <sheetName val="[Динамика с-сти.xls]__10_18_143"/>
      <sheetName val="[Динамика с-сти.xls]__172_2_184"/>
      <sheetName val="[Динамика с-сти.xls]__10_18_184"/>
      <sheetName val="[Динамика с-сти.xls]__172_2_149"/>
      <sheetName val="[Динамика с-сти.xls]__10_18_149"/>
      <sheetName val="[Динамика с-сти.xls]__172_2_145"/>
      <sheetName val="[Динамика с-сти.xls]__10_18_145"/>
      <sheetName val="[Динамика с-сти.xls]__172_2_144"/>
      <sheetName val="[Динамика с-сти.xls]__10_18_144"/>
      <sheetName val="[Динамика с-сти.xls]__172_2_146"/>
      <sheetName val="[Динамика с-сти.xls]__10_18_146"/>
      <sheetName val="[Динамика с-сти.xls]__172_2_147"/>
      <sheetName val="[Динамика с-сти.xls]__10_18_147"/>
      <sheetName val="[Динамика с-сти.xls]__172_2_148"/>
      <sheetName val="[Динамика с-сти.xls]__10_18_148"/>
      <sheetName val="[Динамика с-сти.xls]__172_2_150"/>
      <sheetName val="[Динамика с-сти.xls]__10_18_150"/>
      <sheetName val="[Динамика с-сти.xls]__172_2_152"/>
      <sheetName val="[Динамика с-сти.xls]__10_18_152"/>
      <sheetName val="[Динамика с-сти.xls]__172_2_151"/>
      <sheetName val="[Динамика с-сти.xls]__10_18_151"/>
      <sheetName val="[Динамика с-сти.xls]__172_2_153"/>
      <sheetName val="[Динамика с-сти.xls]__10_18_153"/>
      <sheetName val="[Динамика с-сти.xls]__172_2_154"/>
      <sheetName val="[Динамика с-сти.xls]__10_18_154"/>
      <sheetName val="[Динамика с-сти.xls]__172_2_163"/>
      <sheetName val="[Динамика с-сти.xls]__10_18_163"/>
      <sheetName val="[Динамика с-сти.xls]__172_2_155"/>
      <sheetName val="[Динамика с-сти.xls]__10_18_155"/>
      <sheetName val="[Динамика с-сти.xls]__172_2_156"/>
      <sheetName val="[Динамика с-сти.xls]__10_18_156"/>
      <sheetName val="[Динамика с-сти.xls]__172_2_162"/>
      <sheetName val="[Динамика с-сти.xls]__10_18_162"/>
      <sheetName val="[Динамика с-сти.xls]__172_2_157"/>
      <sheetName val="[Динамика с-сти.xls]__10_18_157"/>
      <sheetName val="[Динамика с-сти.xls]__172_2_158"/>
      <sheetName val="[Динамика с-сти.xls]__10_18_158"/>
      <sheetName val="[Динамика с-сти.xls]__172_2_159"/>
      <sheetName val="[Динамика с-сти.xls]__10_18_159"/>
      <sheetName val="[Динамика с-сти.xls]__172_2_160"/>
      <sheetName val="[Динамика с-сти.xls]__10_18_160"/>
      <sheetName val="[Динамика с-сти.xls]__172_2_161"/>
      <sheetName val="[Динамика с-сти.xls]__10_18_161"/>
      <sheetName val="[Динамика с-сти.xls]__172_2_165"/>
      <sheetName val="[Динамика с-сти.xls]__10_18_165"/>
      <sheetName val="[Динамика с-сти.xls]__172_2_164"/>
      <sheetName val="[Динамика с-сти.xls]__10_18_164"/>
      <sheetName val="[Динамика с-сти.xls]__172_2_166"/>
      <sheetName val="[Динамика с-сти.xls]__10_18_166"/>
      <sheetName val="[Динамика с-сти.xls]__172_2_167"/>
      <sheetName val="[Динамика с-сти.xls]__10_18_167"/>
      <sheetName val="[Динамика с-сти.xls]__172_2_173"/>
      <sheetName val="[Динамика с-сти.xls]__10_18_173"/>
      <sheetName val="[Динамика с-сти.xls]__172_2_168"/>
      <sheetName val="[Динамика с-сти.xls]__10_18_168"/>
      <sheetName val="[Динамика с-сти.xls]__172_2_169"/>
      <sheetName val="[Динамика с-сти.xls]__10_18_169"/>
      <sheetName val="[Динамика с-сти.xls]__172_2_170"/>
      <sheetName val="[Динамика с-сти.xls]__10_18_170"/>
      <sheetName val="[Динамика с-сти.xls]__172_2_171"/>
      <sheetName val="[Динамика с-сти.xls]__10_18_171"/>
      <sheetName val="[Динамика с-сти.xls]__172_2_172"/>
      <sheetName val="[Динамика с-сти.xls]__10_18_172"/>
      <sheetName val="[Динамика с-сти.xls]__172_2_175"/>
      <sheetName val="[Динамика с-сти.xls]__10_18_175"/>
      <sheetName val="[Динамика с-сти.xls]__172_2_174"/>
      <sheetName val="[Динамика с-сти.xls]__10_18_174"/>
      <sheetName val="[Динамика с-сти.xls]__172_2_177"/>
      <sheetName val="[Динамика с-сти.xls]__10_18_177"/>
      <sheetName val="[Динамика с-сти.xls]__172_2_176"/>
      <sheetName val="[Динамика с-сти.xls]__10_18_176"/>
      <sheetName val="[Динамика с-сти.xls]__172_2_180"/>
      <sheetName val="[Динамика с-сти.xls]__10_18_180"/>
      <sheetName val="[Динамика с-сти.xls]__172_2_178"/>
      <sheetName val="[Динамика с-сти.xls]__10_18_178"/>
      <sheetName val="[Динамика с-сти.xls]__172_2_179"/>
      <sheetName val="[Динамика с-сти.xls]__10_18_179"/>
      <sheetName val="[Динамика с-сти.xls]__172_2_181"/>
      <sheetName val="[Динамика с-сти.xls]__10_18_181"/>
      <sheetName val="[Динамика с-сти.xls]__172_2_182"/>
      <sheetName val="[Динамика с-сти.xls]__10_18_182"/>
      <sheetName val="[Динамика с-сти.xls]__172_2_183"/>
      <sheetName val="[Динамика с-сти.xls]__10_18_183"/>
      <sheetName val="[Динамика с-сти.xls]__172_2_185"/>
      <sheetName val="[Динамика с-сти.xls]__10_18_185"/>
      <sheetName val="[Динамика с-сти.xls]__172_2_189"/>
      <sheetName val="[Динамика с-сти.xls]__10_18_189"/>
      <sheetName val="[Динамика с-сти.xls]__172_2_188"/>
      <sheetName val="[Динамика с-сти.xls]__10_18_188"/>
      <sheetName val="[Динамика с-сти.xls]__172_2_187"/>
      <sheetName val="[Динамика с-сти.xls]__10_18_187"/>
      <sheetName val="[Динамика с-сти.xls]__172_2_186"/>
      <sheetName val="[Динамика с-сти.xls]__10_18_186"/>
      <sheetName val="[Динамика с-сти.xls]__172_2_200"/>
      <sheetName val="[Динамика с-сти.xls]__10_18_200"/>
      <sheetName val="[Динамика с-сти.xls]__172_2_190"/>
      <sheetName val="[Динамика с-сти.xls]__10_18_190"/>
      <sheetName val="[Динамика с-сти.xls]__172_2_191"/>
      <sheetName val="[Динамика с-сти.xls]__10_18_191"/>
      <sheetName val="[Динамика с-сти.xls]__172_2_192"/>
      <sheetName val="[Динамика с-сти.xls]__10_18_192"/>
      <sheetName val="[Динамика с-сти.xls]__172_2_193"/>
      <sheetName val="[Динамика с-сти.xls]__10_18_193"/>
      <sheetName val="[Динамика с-сти.xls]__172_2_196"/>
      <sheetName val="[Динамика с-сти.xls]__10_18_196"/>
      <sheetName val="[Динамика с-сти.xls]__172_2_194"/>
      <sheetName val="[Динамика с-сти.xls]__10_18_194"/>
      <sheetName val="[Динамика с-сти.xls]__172_2_195"/>
      <sheetName val="[Динамика с-сти.xls]__10_18_195"/>
      <sheetName val="[Динамика с-сти.xls]__172_2_197"/>
      <sheetName val="[Динамика с-сти.xls]__10_18_197"/>
      <sheetName val="[Динамика с-сти.xls]__172_2_199"/>
      <sheetName val="[Динамика с-сти.xls]__10_18_199"/>
      <sheetName val="[Динамика с-сти.xls]__172_2_198"/>
      <sheetName val="[Динамика с-сти.xls]__10_18_198"/>
      <sheetName val="[Динамика с-сти.xls]__172_2_201"/>
      <sheetName val="[Динамика с-сти.xls]__10_18_201"/>
      <sheetName val="[Динамика с-сти.xls]__172_2_206"/>
      <sheetName val="[Динамика с-сти.xls]__10_18_206"/>
      <sheetName val="[Динамика с-сти.xls]__172_2_202"/>
      <sheetName val="[Динамика с-сти.xls]__10_18_202"/>
      <sheetName val="[Динамика с-сти.xls]__172_2_203"/>
      <sheetName val="[Динамика с-сти.xls]__10_18_203"/>
      <sheetName val="[Динамика с-сти.xls]__172_2_204"/>
      <sheetName val="[Динамика с-сти.xls]__10_18_204"/>
      <sheetName val="[Динамика с-сти.xls]__172_2_205"/>
      <sheetName val="[Динамика с-сти.xls]__10_18_205"/>
      <sheetName val="[Динамика с-сти.xls]__172_2_207"/>
      <sheetName val="[Динамика с-сти.xls]__10_18_207"/>
      <sheetName val="[Динамика с-сти.xls]__172_2_210"/>
      <sheetName val="[Динамика с-сти.xls]__10_18_210"/>
      <sheetName val="[Динамика с-сти.xls]__172_2_209"/>
      <sheetName val="[Динамика с-сти.xls]__10_18_209"/>
      <sheetName val="[Динамика с-сти.xls]__172_2_208"/>
      <sheetName val="[Динамика с-сти.xls]__10_18_208"/>
      <sheetName val="[Динамика с-сти.xls]__172_2_214"/>
      <sheetName val="[Динамика с-сти.xls]__10_18_214"/>
      <sheetName val="[Динамика с-сти.xls]__172_2_211"/>
      <sheetName val="[Динамика с-сти.xls]__10_18_211"/>
      <sheetName val="[Динамика с-сти.xls]__172_2_212"/>
      <sheetName val="[Динамика с-сти.xls]__10_18_212"/>
      <sheetName val="[Динамика с-сти.xls]__172_2_213"/>
      <sheetName val="[Динамика с-сти.xls]__10_18_213"/>
      <sheetName val="[Динамика с-сти.xls]__172_2_215"/>
      <sheetName val="[Динамика с-сти.xls]__10_18_215"/>
      <sheetName val="[Динамика с-сти.xls]__172_2_216"/>
      <sheetName val="[Динамика с-сти.xls]__10_18_216"/>
      <sheetName val="[Динамика с-сти.xls]__172_2_217"/>
      <sheetName val="[Динамика с-сти.xls]__10_18_217"/>
      <sheetName val="[Динамика с-сти.xls]__172_2_218"/>
      <sheetName val="[Динамика с-сти.xls]__10_18_218"/>
      <sheetName val="[Динамика с-сти.xls]__172_2_219"/>
      <sheetName val="[Динамика с-сти.xls]__10_18_219"/>
      <sheetName val="[Динамика с-сти.xls]__172_2_223"/>
      <sheetName val="[Динамика с-сти.xls]__10_18_223"/>
      <sheetName val="[Динамика с-сти.xls]__172_2_220"/>
      <sheetName val="[Динамика с-сти.xls]__10_18_220"/>
      <sheetName val="[Динамика с-сти.xls]__172_2_221"/>
      <sheetName val="[Динамика с-сти.xls]__10_18_221"/>
      <sheetName val="[Динамика с-сти.xls]__172_2_222"/>
      <sheetName val="[Динамика с-сти.xls]__10_18_222"/>
      <sheetName val="[Динамика с-сти.xls]__172_2_226"/>
      <sheetName val="[Динамика с-сти.xls]__10_18_226"/>
      <sheetName val="[Динамика с-сти.xls]__172_2_224"/>
      <sheetName val="[Динамика с-сти.xls]__10_18_224"/>
      <sheetName val="[Динамика с-сти.xls]__172_2_225"/>
      <sheetName val="[Динамика с-сти.xls]__10_18_225"/>
      <sheetName val="[Динамика с-сти.xls]__172_2_227"/>
      <sheetName val="[Динамика с-сти.xls]__10_18_227"/>
      <sheetName val="[Динамика с-сти.xls]__172_2_228"/>
      <sheetName val="[Динамика с-сти.xls]__10_18_228"/>
      <sheetName val="[Динамика с-сти.xls]__172_2_229"/>
      <sheetName val="[Динамика с-сти.xls]__10_18_229"/>
      <sheetName val="[Динамика с-сти.xls]__172_2_235"/>
      <sheetName val="[Динамика с-сти.xls]__10_18_235"/>
      <sheetName val="[Динамика с-сти.xls]__172_2_230"/>
      <sheetName val="[Динамика с-сти.xls]__10_18_230"/>
      <sheetName val="[Динамика с-сти.xls]__172_2_231"/>
      <sheetName val="[Динамика с-сти.xls]__10_18_231"/>
      <sheetName val="[Динамика с-сти.xls]__172_2_232"/>
      <sheetName val="[Динамика с-сти.xls]__10_18_232"/>
      <sheetName val="[Динамика с-сти.xls]__172_2_233"/>
      <sheetName val="[Динамика с-сти.xls]__10_18_233"/>
      <sheetName val="[Динамика с-сти.xls]__172_2_234"/>
      <sheetName val="[Динамика с-сти.xls]__10_18_234"/>
      <sheetName val="[Динамика с-сти.xls]__172_2_236"/>
      <sheetName val="[Динамика с-сти.xls]__10_18_236"/>
      <sheetName val="[Динамика с-сти.xls]__172_2_247"/>
      <sheetName val="[Динамика с-сти.xls]__10_18_247"/>
      <sheetName val="[Динамика с-сти.xls]__172_2_237"/>
      <sheetName val="[Динамика с-сти.xls]__10_18_237"/>
      <sheetName val="[Динамика с-сти.xls]__172_2_238"/>
      <sheetName val="[Динамика с-сти.xls]__10_18_238"/>
      <sheetName val="[Динамика с-сти.xls]__172_2_239"/>
      <sheetName val="[Динамика с-сти.xls]__10_18_239"/>
      <sheetName val="[Динамика с-сти.xls]__172_2_240"/>
      <sheetName val="[Динамика с-сти.xls]__10_18_240"/>
      <sheetName val="[Динамика с-сти.xls]__172_2_241"/>
      <sheetName val="[Динамика с-сти.xls]__10_18_241"/>
      <sheetName val="[Динамика с-сти.xls]__172_2_242"/>
      <sheetName val="[Динамика с-сти.xls]__10_18_242"/>
      <sheetName val="[Динамика с-сти.xls]__172_2_243"/>
      <sheetName val="[Динамика с-сти.xls]__10_18_243"/>
      <sheetName val="[Динамика с-сти.xls]__172_2_244"/>
      <sheetName val="[Динамика с-сти.xls]__10_18_244"/>
      <sheetName val="[Динамика с-сти.xls]__172_2_245"/>
      <sheetName val="[Динамика с-сти.xls]__10_18_245"/>
      <sheetName val="[Динамика с-сти.xls]__172_2_246"/>
      <sheetName val="[Динамика с-сти.xls]__10_18_246"/>
      <sheetName val="[Динамика с-сти.xls]__172_2_258"/>
      <sheetName val="[Динамика с-сти.xls]__10_18_258"/>
      <sheetName val="[Динамика с-сти.xls]__172_2_248"/>
      <sheetName val="[Динамика с-сти.xls]__10_18_248"/>
      <sheetName val="[Динамика с-сти.xls]__172_2_249"/>
      <sheetName val="[Динамика с-сти.xls]__10_18_249"/>
      <sheetName val="[Динамика с-сти.xls]__172_2_250"/>
      <sheetName val="[Динамика с-сти.xls]__10_18_250"/>
      <sheetName val="[Динамика с-сти.xls]__172_2_251"/>
      <sheetName val="[Динамика с-сти.xls]__10_18_251"/>
      <sheetName val="[Динамика с-сти.xls]__172_2_252"/>
      <sheetName val="[Динамика с-сти.xls]__10_18_252"/>
      <sheetName val="[Динамика с-сти.xls]__172_2_253"/>
      <sheetName val="[Динамика с-сти.xls]__10_18_253"/>
      <sheetName val="[Динамика с-сти.xls]__172_2_254"/>
      <sheetName val="[Динамика с-сти.xls]__10_18_254"/>
      <sheetName val="[Динамика с-сти.xls]__172_2_255"/>
      <sheetName val="[Динамика с-сти.xls]__10_18_255"/>
      <sheetName val="[Динамика с-сти.xls]__172_2_256"/>
      <sheetName val="[Динамика с-сти.xls]__10_18_256"/>
      <sheetName val="[Динамика с-сти.xls]__172_2_257"/>
      <sheetName val="[Динамика с-сти.xls]__10_18_257"/>
      <sheetName val="[Динамика с-сти.xls]__172_2_259"/>
      <sheetName val="[Динамика с-сти.xls]__10_18_259"/>
      <sheetName val="[Динамика с-сти.xls]__172_2_263"/>
      <sheetName val="[Динамика с-сти.xls]__10_18_263"/>
      <sheetName val="[Динамика с-сти.xls]__172_2_260"/>
      <sheetName val="[Динамика с-сти.xls]__10_18_260"/>
      <sheetName val="[Динамика с-сти.xls]__172_2_261"/>
      <sheetName val="[Динамика с-сти.xls]__10_18_261"/>
      <sheetName val="[Динамика с-сти.xls]__172_2_262"/>
      <sheetName val="[Динамика с-сти.xls]__10_18_262"/>
      <sheetName val="[Динамика с-сти.xls]__172_2_265"/>
      <sheetName val="[Динамика с-сти.xls]__10_18_265"/>
      <sheetName val="[Динамика с-сти.xls]__172_2_264"/>
      <sheetName val="[Динамика с-сти.xls]__10_18_264"/>
      <sheetName val="[Динамика с-сти.xls]__172_2_266"/>
      <sheetName val="[Динамика с-сти.xls]__10_18_266"/>
      <sheetName val="[Динамика с-сти.xls]__172_2_270"/>
      <sheetName val="[Динамика с-сти.xls]__10_18_270"/>
      <sheetName val="[Динамика с-сти.xls]__172_2_267"/>
      <sheetName val="[Динамика с-сти.xls]__10_18_267"/>
      <sheetName val="[Динамика с-сти.xls]__172_2_268"/>
      <sheetName val="[Динамика с-сти.xls]__10_18_268"/>
      <sheetName val="[Динамика с-сти.xls]__172_2_269"/>
      <sheetName val="[Динамика с-сти.xls]__10_18_269"/>
      <sheetName val="[Динамика с-сти.xls]__172_2_271"/>
      <sheetName val="[Динамика с-сти.xls]__10_18_271"/>
      <sheetName val="[Динамика с-сти.xls]__172_2_273"/>
      <sheetName val="[Динамика с-сти.xls]__10_18_273"/>
      <sheetName val="[Динамика с-сти.xls]__172_2_272"/>
      <sheetName val="[Динамика с-сти.xls]__10_18_272"/>
      <sheetName val="[Динамика с-сти.xls]__172_2_279"/>
      <sheetName val="[Динамика с-сти.xls]__10_18_279"/>
      <sheetName val="[Динамика с-сти.xls]__172_2_274"/>
      <sheetName val="[Динамика с-сти.xls]__10_18_274"/>
      <sheetName val="[Динамика с-сти.xls]__172_2_275"/>
      <sheetName val="[Динамика с-сти.xls]__10_18_275"/>
      <sheetName val="[Динамика с-сти.xls]__172_2_276"/>
      <sheetName val="[Динамика с-сти.xls]__10_18_276"/>
      <sheetName val="[Динамика с-сти.xls]__172_2_277"/>
      <sheetName val="[Динамика с-сти.xls]__10_18_277"/>
      <sheetName val="[Динамика с-сти.xls]__172_2_278"/>
      <sheetName val="[Динамика с-сти.xls]__10_18_278"/>
      <sheetName val="[Динамика с-сти.xls]__172_2_280"/>
      <sheetName val="[Динамика с-сти.xls]__10_18_280"/>
      <sheetName val="[Динамика с-сти.xls]__172_2_283"/>
      <sheetName val="[Динамика с-сти.xls]__10_18_283"/>
      <sheetName val="[Динамика с-сти.xls]__172_2_281"/>
      <sheetName val="[Динамика с-сти.xls]__10_18_281"/>
      <sheetName val="[Динамика с-сти.xls]__172_2_282"/>
      <sheetName val="[Динамика с-сти.xls]__10_18_282"/>
      <sheetName val="[Динамика с-сти.xls]__172_2_285"/>
      <sheetName val="[Динамика с-сти.xls]__10_18_285"/>
      <sheetName val="[Динамика с-сти.xls]__172_2_284"/>
      <sheetName val="[Динамика с-сти.xls]__10_18_284"/>
      <sheetName val="[Динамика с-сти.xls]__172_2_286"/>
      <sheetName val="[Динамика с-сти.xls]__10_18_286"/>
      <sheetName val="[Динамика с-сти.xls]__172_2_326"/>
      <sheetName val="[Динамика с-сти.xls]__10_18_326"/>
      <sheetName val="[Динамика с-сти.xls]__172_2_287"/>
      <sheetName val="[Динамика с-сти.xls]__10_18_287"/>
      <sheetName val="[Динамика с-сти.xls]__172_2_291"/>
      <sheetName val="[Динамика с-сти.xls]__10_18_291"/>
      <sheetName val="[Динамика с-сти.xls]__172_2_288"/>
      <sheetName val="[Динамика с-сти.xls]__10_18_288"/>
      <sheetName val="[Динамика с-сти.xls]__172_2_289"/>
      <sheetName val="[Динамика с-сти.xls]__10_18_289"/>
      <sheetName val="[Динамика с-сти.xls]__172_2_290"/>
      <sheetName val="[Динамика с-сти.xls]__10_18_290"/>
      <sheetName val="[Динамика с-сти.xls]__172_2_293"/>
      <sheetName val="[Динамика с-сти.xls]__10_18_293"/>
      <sheetName val="[Динамика с-сти.xls]__172_2_292"/>
      <sheetName val="[Динамика с-сти.xls]__10_18_292"/>
      <sheetName val="[Динамика с-сти.xls]__172_2_294"/>
      <sheetName val="[Динамика с-сти.xls]__10_18_294"/>
      <sheetName val="[Динамика с-сти.xls]__172_2_295"/>
      <sheetName val="[Динамика с-сти.xls]__10_18_295"/>
      <sheetName val="[Динамика с-сти.xls]__172_2_301"/>
      <sheetName val="[Динамика с-сти.xls]__10_18_301"/>
      <sheetName val="[Динамика с-сти.xls]__172_2_296"/>
      <sheetName val="[Динамика с-сти.xls]__10_18_296"/>
      <sheetName val="[Динамика с-сти.xls]__172_2_297"/>
      <sheetName val="[Динамика с-сти.xls]__10_18_297"/>
      <sheetName val="[Динамика с-сти.xls]__172_2_298"/>
      <sheetName val="[Динамика с-сти.xls]__10_18_298"/>
      <sheetName val="[Динамика с-сти.xls]__172_2_299"/>
      <sheetName val="[Динамика с-сти.xls]__10_18_299"/>
      <sheetName val="[Динамика с-сти.xls]__172_2_300"/>
      <sheetName val="[Динамика с-сти.xls]__10_18_300"/>
      <sheetName val="[Динамика с-сти.xls]__172_2_302"/>
      <sheetName val="[Динамика с-сти.xls]__10_18_302"/>
      <sheetName val="[Динамика с-сти.xls]__172_2_307"/>
      <sheetName val="[Динамика с-сти.xls]__10_18_307"/>
      <sheetName val="[Динамика с-сти.xls]__172_2_303"/>
      <sheetName val="[Динамика с-сти.xls]__10_18_303"/>
      <sheetName val="[Динамика с-сти.xls]__172_2_304"/>
      <sheetName val="[Динамика с-сти.xls]__10_18_304"/>
      <sheetName val="[Динамика с-сти.xls]__172_2_305"/>
      <sheetName val="[Динамика с-сти.xls]__10_18_305"/>
      <sheetName val="[Динамика с-сти.xls]__172_2_306"/>
      <sheetName val="[Динамика с-сти.xls]__10_18_306"/>
      <sheetName val="[Динамика с-сти.xls]__172_2_308"/>
      <sheetName val="[Динамика с-сти.xls]__10_18_308"/>
      <sheetName val="[Динамика с-сти.xls]__172_2_310"/>
      <sheetName val="[Динамика с-сти.xls]__10_18_310"/>
      <sheetName val="[Динамика с-сти.xls]__172_2_309"/>
      <sheetName val="[Динамика с-сти.xls]__10_18_309"/>
      <sheetName val="[Динамика с-сти.xls]__172_2_312"/>
      <sheetName val="[Динамика с-сти.xls]__10_18_312"/>
      <sheetName val="[Динамика с-сти.xls]__172_2_311"/>
      <sheetName val="[Динамика с-сти.xls]__10_18_311"/>
      <sheetName val="[Динамика с-сти.xls]__172_2_314"/>
      <sheetName val="[Динамика с-сти.xls]__10_18_314"/>
      <sheetName val="[Динамика с-сти.xls]__172_2_313"/>
      <sheetName val="[Динамика с-сти.xls]__10_18_313"/>
      <sheetName val="[Динамика с-сти.xls]__172_2_315"/>
      <sheetName val="[Динамика с-сти.xls]__10_18_315"/>
      <sheetName val="[Динамика с-сти.xls]__172_2_316"/>
      <sheetName val="[Динамика с-сти.xls]__10_18_316"/>
      <sheetName val="[Динамика с-сти.xls]__172_2_317"/>
      <sheetName val="[Динамика с-сти.xls]__10_18_317"/>
      <sheetName val="[Динамика с-сти.xls]__172_2_318"/>
      <sheetName val="[Динамика с-сти.xls]__10_18_318"/>
      <sheetName val="[Динамика с-сти.xls]__172_2_319"/>
      <sheetName val="[Динамика с-сти.xls]__10_18_319"/>
      <sheetName val="[Динамика с-сти.xls]__172_2_320"/>
      <sheetName val="[Динамика с-сти.xls]__10_18_320"/>
      <sheetName val="[Динамика с-сти.xls]__172_2_321"/>
      <sheetName val="[Динамика с-сти.xls]__10_18_321"/>
      <sheetName val="[Динамика с-сти.xls]__172_2_322"/>
      <sheetName val="[Динамика с-сти.xls]__10_18_322"/>
      <sheetName val="[Динамика с-сти.xls]__172_2_323"/>
      <sheetName val="[Динамика с-сти.xls]__10_18_323"/>
      <sheetName val="[Динамика с-сти.xls]__172_2_324"/>
      <sheetName val="[Динамика с-сти.xls]__10_18_324"/>
      <sheetName val="[Динамика с-сти.xls]__172_2_325"/>
      <sheetName val="[Динамика с-сти.xls]__10_18_325"/>
      <sheetName val="[Динамика с-сти.xls]__172_2_327"/>
      <sheetName val="[Динамика с-сти.xls]__10_18_327"/>
      <sheetName val="[Динамика с-сти.xls]__172_2_331"/>
      <sheetName val="[Динамика с-сти.xls]__10_18_331"/>
      <sheetName val="[Динамика с-сти.xls]__172_2_328"/>
      <sheetName val="[Динамика с-сти.xls]__10_18_328"/>
      <sheetName val="[Динамика с-сти.xls]__172_2_329"/>
      <sheetName val="[Динамика с-сти.xls]__10_18_329"/>
      <sheetName val="[Динамика с-сти.xls]__172_2_330"/>
      <sheetName val="[Динамика с-сти.xls]__10_18_330"/>
      <sheetName val="[Динамика с-сти.xls]__172_2_333"/>
      <sheetName val="[Динамика с-сти.xls]__10_18_333"/>
      <sheetName val="[Динамика с-сти.xls]__172_2_332"/>
      <sheetName val="[Динамика с-сти.xls]__10_18_332"/>
      <sheetName val="[Динамика с-сти.xls]__172_2_397"/>
      <sheetName val="[Динамика с-сти.xls]__10_18_397"/>
      <sheetName val="[Динамика с-сти.xls]__172_2_334"/>
      <sheetName val="[Динамика с-сти.xls]__10_18_334"/>
      <sheetName val="[Динамика с-сти.xls]__172_2_335"/>
      <sheetName val="[Динамика с-сти.xls]__10_18_335"/>
      <sheetName val="[Динамика с-сти.xls]__172_2_342"/>
      <sheetName val="[Динамика с-сти.xls]__10_18_342"/>
      <sheetName val="[Динамика с-сти.xls]__172_2_336"/>
      <sheetName val="[Динамика с-сти.xls]__10_18_336"/>
      <sheetName val="[Динамика с-сти.xls]__172_2_337"/>
      <sheetName val="[Динамика с-сти.xls]__10_18_337"/>
      <sheetName val="[Динамика с-сти.xls]__172_2_338"/>
      <sheetName val="[Динамика с-сти.xls]__10_18_338"/>
      <sheetName val="[Динамика с-сти.xls]__172_2_339"/>
      <sheetName val="[Динамика с-сти.xls]__10_18_339"/>
      <sheetName val="[Динамика с-сти.xls]__172_2_340"/>
      <sheetName val="[Динамика с-сти.xls]__10_18_340"/>
      <sheetName val="[Динамика с-сти.xls]__172_2_341"/>
      <sheetName val="[Динамика с-сти.xls]__10_18_341"/>
      <sheetName val="[Динамика с-сти.xls]__172_2_361"/>
      <sheetName val="[Динамика с-сти.xls]__10_18_361"/>
      <sheetName val="[Динамика с-сти.xls]__172_2_344"/>
      <sheetName val="[Динамика с-сти.xls]__10_18_344"/>
      <sheetName val="[Динамика с-сти.xls]__172_2_343"/>
      <sheetName val="[Динамика с-сти.xls]__10_18_343"/>
      <sheetName val="[Динамика с-сти.xls]__172_2_345"/>
      <sheetName val="[Динамика с-сти.xls]__10_18_345"/>
      <sheetName val="[Динамика с-сти.xls]__172_2_346"/>
      <sheetName val="[Динамика с-сти.xls]__10_18_346"/>
      <sheetName val="[Динамика с-сти.xls]__172_2_347"/>
      <sheetName val="[Динамика с-сти.xls]__10_18_347"/>
      <sheetName val="[Динамика с-сти.xls]__172_2_348"/>
      <sheetName val="[Динамика с-сти.xls]__10_18_348"/>
      <sheetName val="[Динамика с-сти.xls]__172_2_349"/>
      <sheetName val="[Динамика с-сти.xls]__10_18_349"/>
      <sheetName val="[Динамика с-сти.xls]__172_2_355"/>
      <sheetName val="[Динамика с-сти.xls]__10_18_355"/>
      <sheetName val="[Динамика с-сти.xls]__172_2_350"/>
      <sheetName val="[Динамика с-сти.xls]__10_18_350"/>
      <sheetName val="[Динамика с-сти.xls]__172_2_351"/>
      <sheetName val="[Динамика с-сти.xls]__10_18_351"/>
      <sheetName val="[Динамика с-сти.xls]__172_2_352"/>
      <sheetName val="[Динамика с-сти.xls]__10_18_352"/>
      <sheetName val="[Динамика с-сти.xls]__172_2_353"/>
      <sheetName val="[Динамика с-сти.xls]__10_18_353"/>
      <sheetName val="[Динамика с-сти.xls]__172_2_354"/>
      <sheetName val="[Динамика с-сти.xls]__10_18_354"/>
      <sheetName val="[Динамика с-сти.xls]__172_2_359"/>
      <sheetName val="[Динамика с-сти.xls]__10_18_359"/>
      <sheetName val="[Динамика с-сти.xls]__172_2_356"/>
      <sheetName val="[Динамика с-сти.xls]__10_18_356"/>
      <sheetName val="[Динамика с-сти.xls]__172_2_357"/>
      <sheetName val="[Динамика с-сти.xls]__10_18_357"/>
      <sheetName val="[Динамика с-сти.xls]__172_2_358"/>
      <sheetName val="[Динамика с-сти.xls]__10_18_358"/>
      <sheetName val="[Динамика с-сти.xls]__172_2_360"/>
      <sheetName val="[Динамика с-сти.xls]__10_18_360"/>
      <sheetName val="[Динамика с-сти.xls]__172_2_362"/>
      <sheetName val="[Динамика с-сти.xls]__10_18_362"/>
      <sheetName val="[Динамика с-сти.xls]__172_2_363"/>
      <sheetName val="[Динамика с-сти.xls]__10_18_363"/>
      <sheetName val="[Динамика с-сти.xls]__172_2_376"/>
      <sheetName val="[Динамика с-сти.xls]__10_18_376"/>
      <sheetName val="[Динамика с-сти.xls]__172_2_366"/>
      <sheetName val="[Динамика с-сти.xls]__10_18_366"/>
      <sheetName val="[Динамика с-сти.xls]__172_2_364"/>
      <sheetName val="[Динамика с-сти.xls]__10_18_364"/>
      <sheetName val="[Динамика с-сти.xls]__172_2_365"/>
      <sheetName val="[Динамика с-сти.xls]__10_18_365"/>
      <sheetName val="[Динамика с-сти.xls]__172_2_368"/>
      <sheetName val="[Динамика с-сти.xls]__10_18_368"/>
      <sheetName val="[Динамика с-сти.xls]__172_2_367"/>
      <sheetName val="[Динамика с-сти.xls]__10_18_367"/>
      <sheetName val="[Динамика с-сти.xls]__172_2_369"/>
      <sheetName val="[Динамика с-сти.xls]__10_18_369"/>
      <sheetName val="[Динамика с-сти.xls]__172_2_370"/>
      <sheetName val="[Динамика с-сти.xls]__10_18_370"/>
      <sheetName val="[Динамика с-сти.xls]__172_2_371"/>
      <sheetName val="[Динамика с-сти.xls]__10_18_371"/>
      <sheetName val="[Динамика с-сти.xls]__172_2_373"/>
      <sheetName val="[Динамика с-сти.xls]__10_18_373"/>
      <sheetName val="[Динамика с-сти.xls]__172_2_372"/>
      <sheetName val="[Динамика с-сти.xls]__10_18_372"/>
      <sheetName val="[Динамика с-сти.xls]__172_2_374"/>
      <sheetName val="[Динамика с-сти.xls]__10_18_374"/>
      <sheetName val="[Динамика с-сти.xls]__172_2_375"/>
      <sheetName val="[Динамика с-сти.xls]__10_18_375"/>
      <sheetName val="[Динамика с-сти.xls]__172_2_377"/>
      <sheetName val="[Динамика с-сти.xls]__10_18_377"/>
      <sheetName val="[Динамика с-сти.xls]__172_2_378"/>
      <sheetName val="[Динамика с-сти.xls]__10_18_378"/>
      <sheetName val="[Динамика с-сти.xls]__172_2_390"/>
      <sheetName val="[Динамика с-сти.xls]__10_18_390"/>
      <sheetName val="[Динамика с-сти.xls]__172_2_379"/>
      <sheetName val="[Динамика с-сти.xls]__10_18_379"/>
      <sheetName val="[Динамика с-сти.xls]__172_2_384"/>
      <sheetName val="[Динамика с-сти.xls]__10_18_384"/>
      <sheetName val="[Динамика с-сти.xls]__172_2_381"/>
      <sheetName val="[Динамика с-сти.xls]__10_18_381"/>
      <sheetName val="[Динамика с-сти.xls]__172_2_380"/>
      <sheetName val="[Динамика с-сти.xls]__10_18_380"/>
      <sheetName val="[Динамика с-сти.xls]__172_2_382"/>
      <sheetName val="[Динамика с-сти.xls]__10_18_382"/>
      <sheetName val="[Динамика с-сти.xls]__172_2_383"/>
      <sheetName val="[Динамика с-сти.xls]__10_18_383"/>
      <sheetName val="[Динамика с-сти.xls]__172_2_385"/>
      <sheetName val="[Динамика с-сти.xls]__10_18_385"/>
      <sheetName val="[Динамика с-сти.xls]__172_2_386"/>
      <sheetName val="[Динамика с-сти.xls]__10_18_386"/>
      <sheetName val="[Динамика с-сти.xls]__172_2_389"/>
      <sheetName val="[Динамика с-сти.xls]__10_18_389"/>
      <sheetName val="[Динамика с-сти.xls]__172_2_387"/>
      <sheetName val="[Динамика с-сти.xls]__10_18_387"/>
      <sheetName val="[Динамика с-сти.xls]__172_2_388"/>
      <sheetName val="[Динамика с-сти.xls]__10_18_388"/>
      <sheetName val="[Динамика с-сти.xls]__172_2_391"/>
      <sheetName val="[Динамика с-сти.xls]__10_18_391"/>
      <sheetName val="[Динамика с-сти.xls]__172_2_392"/>
      <sheetName val="[Динамика с-сти.xls]__10_18_392"/>
      <sheetName val="[Динамика с-сти.xls]__172_2_393"/>
      <sheetName val="[Динамика с-сти.xls]__10_18_393"/>
      <sheetName val="[Динамика с-сти.xls]__172_2_395"/>
      <sheetName val="[Динамика с-сти.xls]__10_18_395"/>
      <sheetName val="[Динамика с-сти.xls]__172_2_394"/>
      <sheetName val="[Динамика с-сти.xls]__10_18_394"/>
      <sheetName val="[Динамика с-сти.xls]__172_2_396"/>
      <sheetName val="[Динамика с-сти.xls]__10_18_396"/>
      <sheetName val="[Динамика с-сти.xls]__172_2_400"/>
      <sheetName val="[Динамика с-сти.xls]__10_18_400"/>
      <sheetName val="[Динамика с-сти.xls]__172_2_398"/>
      <sheetName val="[Динамика с-сти.xls]__10_18_398"/>
      <sheetName val="[Динамика с-сти.xls]__172_2_399"/>
      <sheetName val="[Динамика с-сти.xls]__10_18_399"/>
      <sheetName val="[Динамика с-сти.xls]__172_2_413"/>
      <sheetName val="[Динамика с-сти.xls]__10_18_413"/>
      <sheetName val="[Динамика с-сти.xls]__172_2_401"/>
      <sheetName val="[Динамика с-сти.xls]__10_18_401"/>
      <sheetName val="[Динамика с-сти.xls]__172_2_402"/>
      <sheetName val="[Динамика с-сти.xls]__10_18_402"/>
      <sheetName val="[Динамика с-сти.xls]__172_2_403"/>
      <sheetName val="[Динамика с-сти.xls]__10_18_403"/>
      <sheetName val="[Динамика с-сти.xls]__172_2_404"/>
      <sheetName val="[Динамика с-сти.xls]__10_18_404"/>
      <sheetName val="[Динамика с-сти.xls]__172_2_405"/>
      <sheetName val="[Динамика с-сти.xls]__10_18_405"/>
      <sheetName val="[Динамика с-сти.xls]__172_2_406"/>
      <sheetName val="[Динамика с-сти.xls]__10_18_406"/>
      <sheetName val="[Динамика с-сти.xls]__172_2_407"/>
      <sheetName val="[Динамика с-сти.xls]__10_18_407"/>
      <sheetName val="[Динамика с-сти.xls]__172_2_408"/>
      <sheetName val="[Динамика с-сти.xls]__10_18_408"/>
      <sheetName val="[Динамика с-сти.xls]__172_2_409"/>
      <sheetName val="[Динамика с-сти.xls]__10_18_409"/>
      <sheetName val="[Динамика с-сти.xls]__172_2_410"/>
      <sheetName val="[Динамика с-сти.xls]__10_18_410"/>
      <sheetName val="[Динамика с-сти.xls]__172_2_411"/>
      <sheetName val="[Динамика с-сти.xls]__10_18_411"/>
      <sheetName val="[Динамика с-сти.xls]__172_2_412"/>
      <sheetName val="[Динамика с-сти.xls]__10_18_412"/>
      <sheetName val="[Динамика с-сти.xls]__172_2_415"/>
      <sheetName val="[Динамика с-сти.xls]__10_18_415"/>
      <sheetName val="[Динамика с-сти.xls]__172_2_414"/>
      <sheetName val="[Динамика с-сти.xls]__10_18_414"/>
      <sheetName val="[Динамика с-сти.xls]__172_2_416"/>
      <sheetName val="[Динамика с-сти.xls]__10_18_416"/>
      <sheetName val="[Динамика с-сти.xls]__172_2_417"/>
      <sheetName val="[Динамика с-сти.xls]__10_18_417"/>
      <sheetName val="[Динамика с-сти.xls]__172_2_418"/>
      <sheetName val="[Динамика с-сти.xls]__10_18_418"/>
      <sheetName val="[Динамика с-сти.xls]__172_2_419"/>
      <sheetName val="[Динамика с-сти.xls]__10_18_419"/>
      <sheetName val="[Динамика с-сти.xls]__172_2_420"/>
      <sheetName val="[Динамика с-сти.xls]__10_18_420"/>
      <sheetName val="[Динамика с-сти.xls]__172_2_421"/>
      <sheetName val="[Динамика с-сти.xls]__10_18_421"/>
      <sheetName val="[Динамика с-сти.xls]__172_2_422"/>
      <sheetName val="[Динамика с-сти.xls]__10_18_422"/>
      <sheetName val="[Динамика с-сти.xls]__172_2_423"/>
      <sheetName val="[Динамика с-сти.xls]__10_18_423"/>
      <sheetName val="[Динамика с-сти.xls]__172_2_425"/>
      <sheetName val="[Динамика с-сти.xls]__10_18_425"/>
      <sheetName val="[Динамика с-сти.xls]__172_2_424"/>
      <sheetName val="[Динамика с-сти.xls]__10_18_424"/>
      <sheetName val="\\172.26.128.9\share$\Documents"/>
      <sheetName val="\\10.18.249.101\Documents and S"/>
      <sheetName val="[Динамика с-сти.xls]__172_2_427"/>
      <sheetName val="[Динамика с-сти.xls]__10_18_427"/>
      <sheetName val="[Динамика с-сти.xls]__172_2_426"/>
      <sheetName val="[Динамика с-сти.xls]__10_18_426"/>
      <sheetName val="[Динамика с-сти.xls]__172_2_428"/>
      <sheetName val="[Динамика с-сти.xls]__10_18_428"/>
      <sheetName val="[Динамика с-сти.xls]__172_2_430"/>
      <sheetName val="[Динамика с-сти.xls]__10_18_430"/>
      <sheetName val="[Динамика с-сти.xls]__172_2_429"/>
      <sheetName val="[Динамика с-сти.xls]__10_18_429"/>
      <sheetName val="[Динамика с-сти.xls]__172_2_431"/>
      <sheetName val="[Динамика с-сти.xls]__10_18_431"/>
      <sheetName val="[Динамика с-сти.xls]__172_2_433"/>
      <sheetName val="[Динамика с-сти.xls]__10_18_433"/>
      <sheetName val="[Динамика с-сти.xls]__172_2_432"/>
      <sheetName val="[Динамика с-сти.xls]__10_18_432"/>
      <sheetName val="[Динамика с-сти.xls]__172_2_435"/>
      <sheetName val="[Динамика с-сти.xls]__10_18_435"/>
      <sheetName val="[Динамика с-сти.xls]__172_2_434"/>
      <sheetName val="[Динамика с-сти.xls]__10_18_434"/>
      <sheetName val="[Динамика с-сти.xls]__172_2_436"/>
      <sheetName val="[Динамика с-сти.xls]__10_18_436"/>
      <sheetName val="[Динамика с-сти.xls]__172_2_442"/>
      <sheetName val="[Динамика с-сти.xls]__10_18_442"/>
      <sheetName val="[Динамика с-сти.xls]__172_2_441"/>
      <sheetName val="[Динамика с-сти.xls]__10_18_441"/>
      <sheetName val="[Динамика с-сти.xls]__172_2_437"/>
      <sheetName val="[Динамика с-сти.xls]__10_18_437"/>
      <sheetName val="[Динамика с-сти.xls]__172_2_438"/>
      <sheetName val="[Динамика с-сти.xls]__10_18_438"/>
      <sheetName val="[Динамика с-сти.xls]__172_2_439"/>
      <sheetName val="[Динамика с-сти.xls]__10_18_439"/>
      <sheetName val="[Динамика с-сти.xls]__172_2_440"/>
      <sheetName val="[Динамика с-сти.xls]__10_18_440"/>
      <sheetName val="[Динамика с-сти.xls]__172_2_443"/>
      <sheetName val="[Динамика с-сти.xls]__10_18_443"/>
      <sheetName val="[Динамика с-сти.xls]__172_2_446"/>
      <sheetName val="[Динамика с-сти.xls]__10_18_446"/>
      <sheetName val="[Динамика с-сти.xls]__172_2_444"/>
      <sheetName val="[Динамика с-сти.xls]__10_18_444"/>
      <sheetName val="[Динамика с-сти.xls]__172_2_445"/>
      <sheetName val="[Динамика с-сти.xls]__10_18_445"/>
      <sheetName val="[Динамика с-сти.xls]__172_2_447"/>
      <sheetName val="[Динамика с-сти.xls]__10_18_447"/>
      <sheetName val="[Динамика с-сти.xls]__172_2_449"/>
      <sheetName val="[Динамика с-сти.xls]__10_18_449"/>
      <sheetName val="[Динамика с-сти.xls]__172_2_448"/>
      <sheetName val="[Динамика с-сти.xls]__10_18_448"/>
      <sheetName val="[Динамика с-сти.xls]__172_2_450"/>
      <sheetName val="[Динамика с-сти.xls]__10_18_450"/>
      <sheetName val="[Динамика с-сти.xls]__172_2_454"/>
      <sheetName val="[Динамика с-сти.xls]__10_18_454"/>
      <sheetName val="[Динамика с-сти.xls]__172_2_451"/>
      <sheetName val="[Динамика с-сти.xls]__10_18_451"/>
      <sheetName val="[Динамика с-сти.xls]__172_2_452"/>
      <sheetName val="[Динамика с-сти.xls]__10_18_452"/>
      <sheetName val="[Динамика с-сти.xls]__172_2_453"/>
      <sheetName val="[Динамика с-сти.xls]__10_18_453"/>
      <sheetName val="[Динамика с-сти.xls]__172_2_456"/>
      <sheetName val="[Динамика с-сти.xls]__10_18_456"/>
      <sheetName val="[Динамика с-сти.xls]__172_2_455"/>
      <sheetName val="[Динамика с-сти.xls]__10_18_455"/>
      <sheetName val="[Динамика с-сти.xls]__172_2_457"/>
      <sheetName val="[Динамика с-сти.xls]__10_18_457"/>
      <sheetName val="[Динамика с-сти.xls]__172_2_458"/>
      <sheetName val="[Динамика с-сти.xls]__10_18_458"/>
      <sheetName val="[Динамика с-сти.xls]__172_2_459"/>
      <sheetName val="[Динамика с-сти.xls]__10_18_459"/>
      <sheetName val="[Динамика с-сти.xls]__172_2_460"/>
      <sheetName val="[Динамика с-сти.xls]__10_18_460"/>
      <sheetName val="[Динамика с-сти.xls]__172_2_461"/>
      <sheetName val="[Динамика с-сти.xls]__10_18_461"/>
      <sheetName val="[Динамика с-сти.xls]__172_2_462"/>
      <sheetName val="[Динамика с-сти.xls]__10_18_462"/>
      <sheetName val="[Динамика с-сти.xls]__172_2_463"/>
      <sheetName val="[Динамика с-сти.xls]__10_18_463"/>
      <sheetName val="[Динамика с-сти.xls]__172_2_469"/>
      <sheetName val="[Динамика с-сти.xls]__10_18_469"/>
      <sheetName val="[Динамика с-сти.xls]__172_2_464"/>
      <sheetName val="[Динамика с-сти.xls]__10_18_464"/>
      <sheetName val="[Динамика с-сти.xls]__172_2_468"/>
      <sheetName val="[Динамика с-сти.xls]__10_18_468"/>
      <sheetName val="[Динамика с-сти.xls]__172_2_465"/>
      <sheetName val="[Динамика с-сти.xls]__10_18_465"/>
      <sheetName val="[Динамика с-сти.xls]__172_2_466"/>
      <sheetName val="[Динамика с-сти.xls]__10_18_466"/>
      <sheetName val="[Динамика с-сти.xls]__172_2_467"/>
      <sheetName val="[Динамика с-сти.xls]__10_18_467"/>
      <sheetName val="[Динамика с-сти.xls]__172_2_470"/>
      <sheetName val="[Динамика с-сти.xls]__10_18_470"/>
      <sheetName val="[Динамика с-сти.xls]__172_2_471"/>
      <sheetName val="[Динамика с-сти.xls]__10_18_471"/>
      <sheetName val="[Динамика с-сти.xls]__172_2_472"/>
      <sheetName val="[Динамика с-сти.xls]__10_18_472"/>
      <sheetName val="[Динамика с-сти.xls]__172_2_474"/>
      <sheetName val="[Динамика с-сти.xls]__10_18_474"/>
      <sheetName val="[Динамика с-сти.xls]__172_2_473"/>
      <sheetName val="[Динамика с-сти.xls]__10_18_473"/>
      <sheetName val="[Динамика с-сти.xls]__172_2_475"/>
      <sheetName val="[Динамика с-сти.xls]__10_18_475"/>
      <sheetName val="[Динамика с-сти.xls]__172_2_479"/>
      <sheetName val="[Динамика с-сти.xls]__10_18_479"/>
      <sheetName val="[Динамика с-сти.xls]__172_2_476"/>
      <sheetName val="[Динамика с-сти.xls]__10_18_476"/>
      <sheetName val="[Динамика с-сти.xls]__172_2_477"/>
      <sheetName val="[Динамика с-сти.xls]__10_18_477"/>
      <sheetName val="[Динамика с-сти.xls]__172_2_478"/>
      <sheetName val="[Динамика с-сти.xls]__10_18_478"/>
      <sheetName val="[Динамика с-сти.xls]__172_2_480"/>
      <sheetName val="[Динамика с-сти.xls]__10_18_480"/>
      <sheetName val="[Динамика с-сти.xls]__172_2_483"/>
      <sheetName val="[Динамика с-сти.xls]__10_18_483"/>
      <sheetName val="[Динамика с-сти.xls]__172_2_481"/>
      <sheetName val="[Динамика с-сти.xls]__10_18_481"/>
      <sheetName val="[Динамика с-сти.xls]__172_2_482"/>
      <sheetName val="[Динамика с-сти.xls]__10_18_482"/>
      <sheetName val="[Динамика с-сти.xls]__172_2_484"/>
      <sheetName val="[Динамика с-сти.xls]__10_18_484"/>
      <sheetName val="[Динамика с-сти.xls]__172_2_485"/>
      <sheetName val="[Динамика с-сти.xls]__10_18_485"/>
      <sheetName val="[Динамика с-сти.xls]__172_2_486"/>
      <sheetName val="[Динамика с-сти.xls]__10_18_486"/>
      <sheetName val="[Динамика с-сти.xls]__172_2_487"/>
      <sheetName val="[Динамика с-сти.xls]__10_18_487"/>
      <sheetName val="[Динамика с-сти.xls]__172_2_488"/>
      <sheetName val="[Динамика с-сти.xls]__10_18_488"/>
      <sheetName val="[Динамика с-сти.xls]__172_2_491"/>
      <sheetName val="[Динамика с-сти.xls]__10_18_491"/>
      <sheetName val="[Динамика с-сти.xls]__172_2_489"/>
      <sheetName val="[Динамика с-сти.xls]__10_18_489"/>
      <sheetName val="[Динамика с-сти.xls]__172_2_490"/>
      <sheetName val="[Динамика с-сти.xls]__10_18_490"/>
      <sheetName val="[Динамика с-сти.xls]__172_2_497"/>
      <sheetName val="[Динамика с-сти.xls]__10_18_497"/>
      <sheetName val="[Динамика с-сти.xls]__172_2_492"/>
      <sheetName val="[Динамика с-сти.xls]__10_18_492"/>
      <sheetName val="[Динамика с-сти.xls]__172_2_493"/>
      <sheetName val="[Динамика с-сти.xls]__10_18_493"/>
      <sheetName val="[Динамика с-сти.xls]__172_2_494"/>
      <sheetName val="[Динамика с-сти.xls]__10_18_494"/>
      <sheetName val="[Динамика с-сти.xls]__172_2_495"/>
      <sheetName val="[Динамика с-сти.xls]__10_18_495"/>
      <sheetName val="[Динамика с-сти.xls]__172_2_496"/>
      <sheetName val="[Динамика с-сти.xls]__10_18_496"/>
      <sheetName val="[Динамика с-сти.xls]__172_2_498"/>
      <sheetName val="[Динамика с-сти.xls]__10_18_498"/>
      <sheetName val="[Динамика с-сти.xls]__172_2_499"/>
      <sheetName val="[Динамика с-сти.xls]__10_18_499"/>
      <sheetName val="[Динамика с-сти.xls]__172_2_503"/>
      <sheetName val="[Динамика с-сти.xls]__10_18_503"/>
      <sheetName val="[Динамика с-сти.xls]__172_2_500"/>
      <sheetName val="[Динамика с-сти.xls]__10_18_500"/>
      <sheetName val="[Динамика с-сти.xls]__172_2_501"/>
      <sheetName val="[Динамика с-сти.xls]__10_18_501"/>
      <sheetName val="[Динамика с-сти.xls]__172_2_502"/>
      <sheetName val="[Динамика с-сти.xls]__10_18_502"/>
      <sheetName val="[Динамика с-сти.xls]__172_2_505"/>
      <sheetName val="[Динамика с-сти.xls]__10_18_505"/>
      <sheetName val="[Динамика с-сти.xls]__172_2_504"/>
      <sheetName val="[Динамика с-сти.xls]__10_18_504"/>
      <sheetName val="[Динамика с-сти.xls]__172_2_506"/>
      <sheetName val="[Динамика с-сти.xls]__10_18_506"/>
      <sheetName val="[Динамика с-сти.xls]__172_2_507"/>
      <sheetName val="[Динамика с-сти.xls]__10_18_507"/>
      <sheetName val="[Динамика с-сти.xls]__172_2_508"/>
      <sheetName val="[Динамика с-сти.xls]__10_18_508"/>
      <sheetName val="[Динамика с-сти.xls]__172_2_517"/>
      <sheetName val="[Динамика с-сти.xls]__10_18_517"/>
      <sheetName val="[Динамика с-сти.xls]__172_2_509"/>
      <sheetName val="[Динамика с-сти.xls]__10_18_509"/>
      <sheetName val="[Динамика с-сти.xls]__172_2_510"/>
      <sheetName val="[Динамика с-сти.xls]__10_18_510"/>
      <sheetName val="[Динамика с-сти.xls]__172_2_511"/>
      <sheetName val="[Динамика с-сти.xls]__10_18_511"/>
      <sheetName val="[Динамика с-сти.xls]__172_2_513"/>
      <sheetName val="[Динамика с-сти.xls]__10_18_513"/>
      <sheetName val="[Динамика с-сти.xls]__172_2_512"/>
      <sheetName val="[Динамика с-сти.xls]__10_18_512"/>
      <sheetName val="[Динамика с-сти.xls]__172_2_514"/>
      <sheetName val="[Динамика с-сти.xls]__10_18_514"/>
      <sheetName val="[Динамика с-сти.xls]__172_2_515"/>
      <sheetName val="[Динамика с-сти.xls]__10_18_515"/>
      <sheetName val="[Динамика с-сти.xls]__172_2_516"/>
      <sheetName val="[Динамика с-сти.xls]__10_18_516"/>
      <sheetName val="[Динамика с-сти.xls]__172_2_518"/>
      <sheetName val="[Динамика с-сти.xls]__10_18_518"/>
      <sheetName val="[Динамика с-сти.xls]__172_2_519"/>
      <sheetName val="[Динамика с-сти.xls]__10_18_519"/>
      <sheetName val="[Динамика с-сти.xls]__172_2_520"/>
      <sheetName val="[Динамика с-сти.xls]__10_18_520"/>
      <sheetName val="[Динамика с-сти.xls]__172_2_526"/>
      <sheetName val="[Динамика с-сти.xls]__10_18_526"/>
      <sheetName val="[Динамика с-сти.xls]__172_2_521"/>
      <sheetName val="[Динамика с-сти.xls]__10_18_521"/>
      <sheetName val="[Динамика с-сти.xls]__172_2_522"/>
      <sheetName val="[Динамика с-сти.xls]__10_18_522"/>
      <sheetName val="[Динамика с-сти.xls]__172_2_523"/>
      <sheetName val="[Динамика с-сти.xls]__10_18_523"/>
      <sheetName val="[Динамика с-сти.xls]__172_2_524"/>
      <sheetName val="[Динамика с-сти.xls]__10_18_524"/>
      <sheetName val="[Динамика с-сти.xls]__172_2_525"/>
      <sheetName val="[Динамика с-сти.xls]__10_18_525"/>
      <sheetName val="[Динамика с-сти.xls]__172_2_527"/>
      <sheetName val="[Динамика с-сти.xls]__10_18_527"/>
      <sheetName val="[Динамика с-сти.xls]__172_2_528"/>
      <sheetName val="[Динамика с-сти.xls]__10_18_528"/>
      <sheetName val="[Динамика с-сти.xls]__172_2_529"/>
      <sheetName val="[Динамика с-сти.xls]__10_18_529"/>
      <sheetName val="[Динамика с-сти.xls]__172_2_530"/>
      <sheetName val="[Динамика с-сти.xls]__10_18_530"/>
      <sheetName val="[Динамика с-сти.xls]__172_2_531"/>
      <sheetName val="[Динамика с-сти.xls]__10_18_531"/>
      <sheetName val="[Динамика с-сти.xls]__172_2_532"/>
      <sheetName val="[Динамика с-сти.xls]__10_18_532"/>
      <sheetName val="[Динамика с-сти.xls]__172_2_533"/>
      <sheetName val="[Динамика с-сти.xls]__10_18_533"/>
      <sheetName val="[Динамика с-сти.xls]__172_2_534"/>
      <sheetName val="[Динамика с-сти.xls]__10_18_534"/>
      <sheetName val="[Динамика с-сти.xls]__172_2_535"/>
      <sheetName val="[Динамика с-сти.xls]__10_18_535"/>
      <sheetName val="[Динамика с-сти.xls]__172_2_536"/>
      <sheetName val="[Динамика с-сти.xls]__10_18_536"/>
      <sheetName val="[Динамика с-сти.xls]__172_2_537"/>
      <sheetName val="[Динамика с-сти.xls]__10_18_537"/>
      <sheetName val="[Динамика с-сти.xls]__172_2_538"/>
      <sheetName val="[Динамика с-сти.xls]__10_18_538"/>
      <sheetName val="[Динамика с-сти.xls]__172_2_539"/>
      <sheetName val="[Динамика с-сти.xls]__10_18_539"/>
      <sheetName val="[Динамика с-сти.xls]__172_2_540"/>
      <sheetName val="[Динамика с-сти.xls]__10_18_540"/>
      <sheetName val="[Динамика с-сти.xls]__172_2_543"/>
      <sheetName val="[Динамика с-сти.xls]__10_18_543"/>
      <sheetName val="[Динамика с-сти.xls]__172_2_542"/>
      <sheetName val="[Динамика с-сти.xls]__10_18_542"/>
      <sheetName val="[Динамика с-сти.xls]__172_2_541"/>
      <sheetName val="[Динамика с-сти.xls]__10_18_541"/>
      <sheetName val="[Динамика с-сти.xls]__172_2_544"/>
      <sheetName val="[Динамика с-сти.xls]__10_18_544"/>
      <sheetName val="[Динамика с-сти.xls]__172_2_545"/>
      <sheetName val="[Динамика с-сти.xls]__10_18_545"/>
      <sheetName val="[Динамика с-сти.xls]__172_2_547"/>
      <sheetName val="[Динамика с-сти.xls]__10_18_547"/>
      <sheetName val="[Динамика с-сти.xls]__172_2_546"/>
      <sheetName val="[Динамика с-сти.xls]__10_18_546"/>
      <sheetName val="[Динамика с-сти.xls]__172_2_548"/>
      <sheetName val="[Динамика с-сти.xls]__10_18_548"/>
      <sheetName val="[Динамика с-сти.xls]__172_2_552"/>
      <sheetName val="[Динамика с-сти.xls]__10_18_552"/>
      <sheetName val="[Динамика с-сти.xls]__172_2_549"/>
      <sheetName val="[Динамика с-сти.xls]__10_18_549"/>
      <sheetName val="[Динамика с-сти.xls]__172_2_550"/>
      <sheetName val="[Динамика с-сти.xls]__10_18_550"/>
      <sheetName val="[Динамика с-сти.xls]__172_2_551"/>
      <sheetName val="[Динамика с-сти.xls]__10_18_551"/>
      <sheetName val="[Динамика с-сти.xls]__172_2_553"/>
      <sheetName val="[Динамика с-сти.xls]__10_18_553"/>
      <sheetName val="[Динамика с-сти.xls]__172_2_555"/>
      <sheetName val="[Динамика с-сти.xls]__10_18_555"/>
      <sheetName val="[Динамика с-сти.xls]__172_2_554"/>
      <sheetName val="[Динамика с-сти.xls]__10_18_554"/>
      <sheetName val="[Динамика с-сти.xls]__172_2_572"/>
      <sheetName val="[Динамика с-сти.xls]__10_18_572"/>
      <sheetName val="[Динамика с-сти.xls]__172_2_556"/>
      <sheetName val="[Динамика с-сти.xls]__10_18_556"/>
      <sheetName val="[Динамика с-сти.xls]__172_2_557"/>
      <sheetName val="[Динамика с-сти.xls]__10_18_557"/>
      <sheetName val="[Динамика с-сти.xls]__172_2_558"/>
      <sheetName val="[Динамика с-сти.xls]__10_18_558"/>
      <sheetName val="[Динамика с-сти.xls]__172_2_559"/>
      <sheetName val="[Динамика с-сти.xls]__10_18_559"/>
      <sheetName val="[Динамика с-сти.xls]__172_2_560"/>
      <sheetName val="[Динамика с-сти.xls]__10_18_560"/>
      <sheetName val="[Динамика с-сти.xls]__172_2_562"/>
      <sheetName val="[Динамика с-сти.xls]__10_18_562"/>
      <sheetName val="[Динамика с-сти.xls]__172_2_561"/>
      <sheetName val="[Динамика с-сти.xls]__10_18_561"/>
      <sheetName val="[Динамика с-сти.xls]__172_2_563"/>
      <sheetName val="[Динамика с-сти.xls]__10_18_563"/>
      <sheetName val="[Динамика с-сти.xls]__172_2_564"/>
      <sheetName val="[Динамика с-сти.xls]__10_18_564"/>
      <sheetName val="[Динамика с-сти.xls]__172_2_565"/>
      <sheetName val="[Динамика с-сти.xls]__10_18_565"/>
      <sheetName val="[Динамика с-сти.xls]__172_2_566"/>
      <sheetName val="[Динамика с-сти.xls]__10_18_566"/>
      <sheetName val="[Динамика с-сти.xls]__172_2_567"/>
      <sheetName val="[Динамика с-сти.xls]__10_18_567"/>
      <sheetName val="[Динамика с-сти.xls]__172_2_568"/>
      <sheetName val="[Динамика с-сти.xls]__10_18_568"/>
      <sheetName val="[Динамика с-сти.xls]__172_2_569"/>
      <sheetName val="[Динамика с-сти.xls]__10_18_569"/>
      <sheetName val="[Динамика с-сти.xls]__172_2_570"/>
      <sheetName val="[Динамика с-сти.xls]__10_18_570"/>
      <sheetName val="[Динамика с-сти.xls]__172_2_571"/>
      <sheetName val="[Динамика с-сти.xls]__10_18_571"/>
      <sheetName val="[Динамика с-сти.xls]__172_2_573"/>
      <sheetName val="[Динамика с-сти.xls]__10_18_573"/>
      <sheetName val="[Динамика с-сти.xls]__172_2_583"/>
      <sheetName val="[Динамика с-сти.xls]__10_18_583"/>
      <sheetName val="[Динамика с-сти.xls]__172_2_574"/>
      <sheetName val="[Динамика с-сти.xls]__10_18_574"/>
      <sheetName val="[Динамика с-сти.xls]__172_2_575"/>
      <sheetName val="[Динамика с-сти.xls]__10_18_575"/>
      <sheetName val="[Динамика с-сти.xls]__172_2_576"/>
      <sheetName val="[Динамика с-сти.xls]__10_18_576"/>
      <sheetName val="[Динамика с-сти.xls]__172_2_579"/>
      <sheetName val="[Динамика с-сти.xls]__10_18_579"/>
      <sheetName val="[Динамика с-сти.xls]__172_2_577"/>
      <sheetName val="[Динамика с-сти.xls]__10_18_577"/>
      <sheetName val="[Динамика с-сти.xls]__172_2_578"/>
      <sheetName val="[Динамика с-сти.xls]__10_18_578"/>
      <sheetName val="[Динамика с-сти.xls]__172_2_580"/>
      <sheetName val="[Динамика с-сти.xls]__10_18_580"/>
      <sheetName val="[Динамика с-сти.xls]__172_2_581"/>
      <sheetName val="[Динамика с-сти.xls]__10_18_581"/>
      <sheetName val="[Динамика с-сти.xls]__172_2_582"/>
      <sheetName val="[Динамика с-сти.xls]__10_18_582"/>
      <sheetName val="[Динамика с-сти.xls]__172_2_584"/>
      <sheetName val="[Динамика с-сти.xls]__10_18_584"/>
      <sheetName val="[Динамика с-сти.xls]__172_2_585"/>
      <sheetName val="[Динамика с-сти.xls]__10_18_585"/>
      <sheetName val="[Динамика с-сти.xls]__172_2_586"/>
      <sheetName val="[Динамика с-сти.xls]__10_18_586"/>
      <sheetName val="[Динамика с-сти.xls]__172_2_587"/>
      <sheetName val="[Динамика с-сти.xls]__10_18_587"/>
      <sheetName val="[Динамика с-сти.xls]__172_2_609"/>
      <sheetName val="[Динамика с-сти.xls]__10_18_609"/>
      <sheetName val="[Динамика с-сти.xls]__172_2_603"/>
      <sheetName val="[Динамика с-сти.xls]__10_18_603"/>
      <sheetName val="[Динамика с-сти.xls]__172_2_589"/>
      <sheetName val="[Динамика с-сти.xls]__10_18_589"/>
      <sheetName val="[Динамика с-сти.xls]__172_2_588"/>
      <sheetName val="[Динамика с-сти.xls]__10_18_588"/>
      <sheetName val="[Динамика с-сти.xls]__172_2_590"/>
      <sheetName val="[Динамика с-сти.xls]__10_18_590"/>
      <sheetName val="[Динамика с-сти.xls]__172_2_591"/>
      <sheetName val="[Динамика с-сти.xls]__10_18_591"/>
      <sheetName val="[Динамика с-сти.xls]__172_2_593"/>
      <sheetName val="[Динамика с-сти.xls]__10_18_593"/>
      <sheetName val="[Динамика с-сти.xls]__172_2_592"/>
      <sheetName val="[Динамика с-сти.xls]__10_18_592"/>
      <sheetName val="[Динамика с-сти.xls]__172_2_594"/>
      <sheetName val="[Динамика с-сти.xls]__10_18_594"/>
      <sheetName val="[Динамика с-сти.xls]__172_2_596"/>
      <sheetName val="[Динамика с-сти.xls]__10_18_596"/>
      <sheetName val="[Динамика с-сти.xls]__172_2_595"/>
      <sheetName val="[Динамика с-сти.xls]__10_18_595"/>
      <sheetName val="[Динамика с-сти.xls]__172_2_598"/>
      <sheetName val="[Динамика с-сти.xls]__10_18_598"/>
      <sheetName val="[Динамика с-сти.xls]__172_2_597"/>
      <sheetName val="[Динамика с-сти.xls]__10_18_597"/>
      <sheetName val="[Динамика с-сти.xls]__172_2_599"/>
      <sheetName val="[Динамика с-сти.xls]__10_18_599"/>
      <sheetName val="[Динамика с-сти.xls]__172_2_600"/>
      <sheetName val="[Динамика с-сти.xls]__10_18_600"/>
      <sheetName val="[Динамика с-сти.xls]__172_2_601"/>
      <sheetName val="[Динамика с-сти.xls]__10_18_601"/>
      <sheetName val="[Динамика с-сти.xls]__172_2_602"/>
      <sheetName val="[Динамика с-сти.xls]__10_18_602"/>
      <sheetName val="[Динамика с-сти.xls]__172_2_604"/>
      <sheetName val="[Динамика с-сти.xls]__10_18_604"/>
      <sheetName val="[Динамика с-сти.xls]__172_2_605"/>
      <sheetName val="[Динамика с-сти.xls]__10_18_605"/>
      <sheetName val="[Динамика с-сти.xls]__172_2_606"/>
      <sheetName val="[Динамика с-сти.xls]__10_18_606"/>
      <sheetName val="[Динамика с-сти.xls]__172_2_607"/>
      <sheetName val="[Динамика с-сти.xls]__10_18_607"/>
      <sheetName val="[Динамика с-сти.xls]__172_2_608"/>
      <sheetName val="[Динамика с-сти.xls]__10_18_608"/>
      <sheetName val="[Динамика с-сти.xls]__172_2_611"/>
      <sheetName val="[Динамика с-сти.xls]__10_18_611"/>
      <sheetName val="[Динамика с-сти.xls]__172_2_610"/>
      <sheetName val="[Динамика с-сти.xls]__10_18_610"/>
      <sheetName val="[Динамика с-сти.xls]__172_2_612"/>
      <sheetName val="[Динамика с-сти.xls]__10_18_612"/>
      <sheetName val="[Динамика с-сти.xls]__172_2_614"/>
      <sheetName val="[Динамика с-сти.xls]__10_18_614"/>
      <sheetName val="[Динамика с-сти.xls]__172_2_613"/>
      <sheetName val="[Динамика с-сти.xls]__10_18_613"/>
      <sheetName val="[Динамика с-сти.xls]__172_2_615"/>
      <sheetName val="[Динамика с-сти.xls]__10_18_615"/>
      <sheetName val="[Динамика с-сти.xls]__172_2_616"/>
      <sheetName val="[Динамика с-сти.xls]__10_18_616"/>
      <sheetName val="[Динамика с-сти.xls]__172_2_617"/>
      <sheetName val="[Динамика с-сти.xls]__10_18_617"/>
      <sheetName val="[Динамика с-сти.xls]__172_2_618"/>
      <sheetName val="[Динамика с-сти.xls]__10_18_618"/>
      <sheetName val="[Динамика с-сти.xls]__172_2_619"/>
      <sheetName val="[Динамика с-сти.xls]__10_18_619"/>
      <sheetName val="[Динамика с-сти.xls]__172_2_620"/>
      <sheetName val="[Динамика с-сти.xls]__10_18_620"/>
      <sheetName val="[Динамика с-сти.xls]__172_2_621"/>
      <sheetName val="[Динамика с-сти.xls]__10_18_621"/>
      <sheetName val="[Динамика с-сти.xls]__172_2_622"/>
      <sheetName val="[Динамика с-сти.xls]__10_18_622"/>
      <sheetName val="[Динамика с-сти.xls]__172_2_623"/>
      <sheetName val="[Динамика с-сти.xls]__10_18_623"/>
      <sheetName val="[Динамика с-сти.xls]__172_2_624"/>
      <sheetName val="[Динамика с-сти.xls]__10_18_624"/>
      <sheetName val="[Динамика с-сти.xls]__172_2_625"/>
      <sheetName val="[Динамика с-сти.xls]__10_18_625"/>
      <sheetName val="[Динамика с-сти.xls]__172_2_626"/>
      <sheetName val="[Динамика с-сти.xls]__10_18_626"/>
      <sheetName val="[Динамика с-сти.xls]__172_2_627"/>
      <sheetName val="[Динамика с-сти.xls]__10_18_627"/>
      <sheetName val="[Динамика с-сти.xls]__172_2_628"/>
      <sheetName val="[Динамика с-сти.xls]__10_18_628"/>
      <sheetName val="[Динамика с-сти.xls]__172_2_630"/>
      <sheetName val="[Динамика с-сти.xls]__10_18_630"/>
      <sheetName val="[Динамика с-сти.xls]__172_2_629"/>
      <sheetName val="[Динамика с-сти.xls]__10_18_629"/>
      <sheetName val="[Динамика с-сти.xls]__172_2_631"/>
      <sheetName val="[Динамика с-сти.xls]__10_18_631"/>
      <sheetName val="[Динамика с-сти.xls]__172_2_632"/>
      <sheetName val="[Динамика с-сти.xls]__10_18_632"/>
      <sheetName val="[Динамика с-сти.xls]__172_2_633"/>
      <sheetName val="[Динамика с-сти.xls]__10_18_633"/>
      <sheetName val="[Динамика с-сти.xls]__172_2_639"/>
      <sheetName val="[Динамика с-сти.xls]__10_18_639"/>
      <sheetName val="[Динамика с-сти.xls]__172_2_635"/>
      <sheetName val="[Динамика с-сти.xls]__10_18_635"/>
      <sheetName val="[Динамика с-сти.xls]__172_2_634"/>
      <sheetName val="[Динамика с-сти.xls]__10_18_634"/>
      <sheetName val="[Динамика с-сти.xls]__172_2_637"/>
      <sheetName val="[Динамика с-сти.xls]__10_18_637"/>
      <sheetName val="[Динамика с-сти.xls]__172_2_636"/>
      <sheetName val="[Динамика с-сти.xls]__10_18_636"/>
      <sheetName val="[Динамика с-сти.xls]__172_2_638"/>
      <sheetName val="[Динамика с-сти.xls]__10_18_638"/>
      <sheetName val="[Динамика с-сти.xls]__172_2_642"/>
      <sheetName val="[Динамика с-сти.xls]__10_18_642"/>
      <sheetName val="[Динамика с-сти.xls]__172_2_640"/>
      <sheetName val="[Динамика с-сти.xls]__10_18_640"/>
      <sheetName val="[Динамика с-сти.xls]__172_2_641"/>
      <sheetName val="[Динамика с-сти.xls]__10_18_641"/>
      <sheetName val="[Динамика с-сти.xls]__172_2_645"/>
      <sheetName val="[Динамика с-сти.xls]__10_18_645"/>
      <sheetName val="[Динамика с-сти.xls]__172_2_643"/>
      <sheetName val="[Динамика с-сти.xls]__10_18_643"/>
      <sheetName val="[Динамика с-сти.xls]__172_2_644"/>
      <sheetName val="[Динамика с-сти.xls]__10_18_644"/>
      <sheetName val="[Динамика с-сти.xls]__172_2_646"/>
      <sheetName val="[Динамика с-сти.xls]__10_18_646"/>
      <sheetName val="[Динамика с-сти.xls]__172_2_649"/>
      <sheetName val="[Динамика с-сти.xls]__10_18_649"/>
      <sheetName val="[Динамика с-сти.xls]__172_2_647"/>
      <sheetName val="[Динамика с-сти.xls]__10_18_647"/>
      <sheetName val="[Динамика с-сти.xls]__172_2_648"/>
      <sheetName val="[Динамика с-сти.xls]__10_18_648"/>
      <sheetName val="[Динамика с-сти.xls]__172_2_650"/>
      <sheetName val="[Динамика с-сти.xls]__10_18_650"/>
      <sheetName val="[Динамика с-сти.xls]__172_2_652"/>
      <sheetName val="[Динамика с-сти.xls]__10_18_652"/>
      <sheetName val="[Динамика с-сти.xls]__172_2_651"/>
      <sheetName val="[Динамика с-сти.xls]__10_18_651"/>
      <sheetName val="[Динамика с-сти.xls]__172_2_653"/>
      <sheetName val="[Динамика с-сти.xls]__10_18_653"/>
      <sheetName val="[Динамика с-сти.xls]__172_2_655"/>
      <sheetName val="[Динамика с-сти.xls]__10_18_655"/>
      <sheetName val="[Динамика с-сти.xls]__172_2_654"/>
      <sheetName val="[Динамика с-сти.xls]__10_18_654"/>
      <sheetName val="[Динамика с-сти.xls]__172_2_656"/>
      <sheetName val="[Динамика с-сти.xls]__10_18_656"/>
      <sheetName val="[Динамика с-сти.xls]__172_2_657"/>
      <sheetName val="[Динамика с-сти.xls]__10_18_657"/>
      <sheetName val="[Динамика с-сти.xls]__172_2_658"/>
      <sheetName val="[Динамика с-сти.xls]__10_18_658"/>
      <sheetName val="[Динамика с-сти.xls]__172_2_659"/>
      <sheetName val="[Динамика с-сти.xls]__10_18_659"/>
      <sheetName val="[Динамика с-сти.xls]__172_2_660"/>
      <sheetName val="[Динамика с-сти.xls]__10_18_660"/>
      <sheetName val="[Динамика с-сти.xls]__172_2_661"/>
      <sheetName val="[Динамика с-сти.xls]__10_18_661"/>
      <sheetName val="[Динамика с-сти.xls]__172_2_662"/>
      <sheetName val="[Динамика с-сти.xls]__10_18_662"/>
      <sheetName val="[Динамика с-сти.xls]__172_2_663"/>
      <sheetName val="[Динамика с-сти.xls]__10_18_663"/>
      <sheetName val="[Динамика с-сти.xls]__172_2_664"/>
      <sheetName val="[Динамика с-сти.xls]__10_18_664"/>
      <sheetName val="[Динамика с-сти.xls]__172_2_665"/>
      <sheetName val="[Динамика с-сти.xls]__10_18_665"/>
      <sheetName val="[Динамика с-сти.xls]__172_2_666"/>
      <sheetName val="[Динамика с-сти.xls]__10_18_666"/>
      <sheetName val="[Динамика с-сти.xls]__172_2_667"/>
      <sheetName val="[Динамика с-сти.xls]__10_18_667"/>
      <sheetName val="[Динамика с-сти.xls]__172_2_668"/>
      <sheetName val="[Динамика с-сти.xls]__10_18_668"/>
      <sheetName val="[Динамика с-сти.xls]__172_2_669"/>
      <sheetName val="[Динамика с-сти.xls]__10_18_669"/>
      <sheetName val="[Динамика с-сти.xls]__172_2_670"/>
      <sheetName val="[Динамика с-сти.xls]__10_18_670"/>
      <sheetName val="[Динамика с-сти.xls]__172_2_671"/>
      <sheetName val="[Динамика с-сти.xls]__10_18_671"/>
      <sheetName val="[Динамика с-сти.xls]__172_2_672"/>
      <sheetName val="[Динамика с-сти.xls]__10_18_672"/>
      <sheetName val="[Динамика с-сти.xls]__172_2_673"/>
      <sheetName val="[Динамика с-сти.xls]__10_18_673"/>
      <sheetName val="[Динамика с-сти.xls]__172_2_674"/>
      <sheetName val="[Динамика с-сти.xls]__10_18_674"/>
      <sheetName val="[Динамика с-сти.xls]__172_2_675"/>
      <sheetName val="[Динамика с-сти.xls]__10_18_675"/>
      <sheetName val="[Динамика с-сти.xls]__172_2_676"/>
      <sheetName val="[Динамика с-сти.xls]__10_18_676"/>
      <sheetName val="[Динамика с-сти.xls]__172_2_681"/>
      <sheetName val="[Динамика с-сти.xls]__10_18_681"/>
      <sheetName val="[Динамика с-сти.xls]__172_2_677"/>
      <sheetName val="[Динамика с-сти.xls]__10_18_677"/>
      <sheetName val="[Динамика с-сти.xls]__172_2_678"/>
      <sheetName val="[Динамика с-сти.xls]__10_18_678"/>
      <sheetName val="[Динамика с-сти.xls]__172_2_679"/>
      <sheetName val="[Динамика с-сти.xls]__10_18_679"/>
      <sheetName val="[Динамика с-сти.xls]__172_2_680"/>
      <sheetName val="[Динамика с-сти.xls]__10_18_680"/>
      <sheetName val="[Динамика с-сти.xls]__172_2_685"/>
      <sheetName val="[Динамика с-сти.xls]__10_18_685"/>
      <sheetName val="[Динамика с-сти.xls]__172_2_682"/>
      <sheetName val="[Динамика с-сти.xls]__10_18_682"/>
      <sheetName val="[Динамика с-сти.xls]__172_2_683"/>
      <sheetName val="[Динамика с-сти.xls]__10_18_683"/>
      <sheetName val="[Динамика с-сти.xls]__172_2_684"/>
      <sheetName val="[Динамика с-сти.xls]__10_18_684"/>
      <sheetName val="[Динамика с-сти.xls]__172_2_686"/>
      <sheetName val="[Динамика с-сти.xls]__10_18_686"/>
      <sheetName val="[Динамика с-сти.xls]__172_2_690"/>
      <sheetName val="[Динамика с-сти.xls]__10_18_690"/>
      <sheetName val="[Динамика с-сти.xls]__172_2_687"/>
      <sheetName val="[Динамика с-сти.xls]__10_18_687"/>
      <sheetName val="[Динамика с-сти.xls]__172_2_688"/>
      <sheetName val="[Динамика с-сти.xls]__10_18_688"/>
      <sheetName val="[Динамика с-сти.xls]__172_2_689"/>
      <sheetName val="[Динамика с-сти.xls]__10_18_689"/>
      <sheetName val="[Динамика с-сти.xls]__172_2_692"/>
      <sheetName val="[Динамика с-сти.xls]__10_18_692"/>
      <sheetName val="[Динамика с-сти.xls]__172_2_691"/>
      <sheetName val="[Динамика с-сти.xls]__10_18_691"/>
      <sheetName val="[Динамика с-сти.xls]__172_2_693"/>
      <sheetName val="[Динамика с-сти.xls]__10_18_693"/>
      <sheetName val="[Динамика с-сти.xls]__172_2_694"/>
      <sheetName val="[Динамика с-сти.xls]__10_18_694"/>
      <sheetName val="[Динамика с-сти.xls]__172_2_695"/>
      <sheetName val="[Динамика с-сти.xls]__10_18_695"/>
      <sheetName val="[Динамика с-сти.xls]__172_2_697"/>
      <sheetName val="[Динамика с-сти.xls]__10_18_697"/>
      <sheetName val="[Динамика с-сти.xls]__172_2_696"/>
      <sheetName val="[Динамика с-сти.xls]__10_18_696"/>
      <sheetName val="[Динамика с-сти.xls]__172_2_706"/>
      <sheetName val="[Динамика с-сти.xls]__10_18_706"/>
      <sheetName val="[Динамика с-сти.xls]__172_2_698"/>
      <sheetName val="[Динамика с-сти.xls]__10_18_698"/>
      <sheetName val="[Динамика с-сти.xls]__172_2_699"/>
      <sheetName val="[Динамика с-сти.xls]__10_18_699"/>
      <sheetName val="[Динамика с-сти.xls]__172_2_700"/>
      <sheetName val="[Динамика с-сти.xls]__10_18_700"/>
      <sheetName val="[Динамика с-сти.xls]__172_2_701"/>
      <sheetName val="[Динамика с-сти.xls]__10_18_701"/>
      <sheetName val="[Динамика с-сти.xls]__172_2_702"/>
      <sheetName val="[Динамика с-сти.xls]__10_18_702"/>
      <sheetName val="[Динамика с-сти.xls]__172_2_703"/>
      <sheetName val="[Динамика с-сти.xls]__10_18_703"/>
      <sheetName val="[Динамика с-сти.xls]__172_2_704"/>
      <sheetName val="[Динамика с-сти.xls]__10_18_704"/>
      <sheetName val="[Динамика с-сти.xls]__172_2_705"/>
      <sheetName val="[Динамика с-сти.xls]__10_18_705"/>
      <sheetName val="[Динамика с-сти.xls]__172_2_708"/>
      <sheetName val="[Динамика с-сти.xls]__10_18_708"/>
      <sheetName val="[Динамика с-сти.xls]__172_2_707"/>
      <sheetName val="[Динамика с-сти.xls]__10_18_707"/>
      <sheetName val="[Динамика с-сти.xls]__172_2_709"/>
      <sheetName val="[Динамика с-сти.xls]__10_18_709"/>
      <sheetName val="[Динамика с-сти.xls]__172_2_710"/>
      <sheetName val="[Динамика с-сти.xls]__10_18_710"/>
      <sheetName val="[Динамика с-сти.xls]__172_2_711"/>
      <sheetName val="[Динамика с-сти.xls]__10_18_711"/>
      <sheetName val="[Динамика с-сти.xls]__172_2_712"/>
      <sheetName val="[Динамика с-сти.xls]__10_18_712"/>
      <sheetName val="[Динамика с-сти.xls]__172_2_713"/>
      <sheetName val="[Динамика с-сти.xls]__10_18_713"/>
      <sheetName val="[Динамика с-сти.xls]__172_2_714"/>
      <sheetName val="[Динамика с-сти.xls]__10_18_714"/>
      <sheetName val="[Динамика с-сти.xls]__172_2_737"/>
      <sheetName val="[Динамика с-сти.xls]__10_18_737"/>
      <sheetName val="[Динамика с-сти.xls]__172_2_720"/>
      <sheetName val="[Динамика с-сти.xls]__10_18_720"/>
      <sheetName val="[Динамика с-сти.xls]__172_2_715"/>
      <sheetName val="[Динамика с-сти.xls]__10_18_715"/>
      <sheetName val="[Динамика с-сти.xls]__172_2_716"/>
      <sheetName val="[Динамика с-сти.xls]__10_18_716"/>
      <sheetName val="[Динамика с-сти.xls]__172_2_717"/>
      <sheetName val="[Динамика с-сти.xls]__10_18_717"/>
      <sheetName val="[Динамика с-сти.xls]__172_2_718"/>
      <sheetName val="[Динамика с-сти.xls]__10_18_718"/>
      <sheetName val="[Динамика с-сти.xls]__172_2_719"/>
      <sheetName val="[Динамика с-сти.xls]__10_18_719"/>
      <sheetName val="[Динамика с-сти.xls]__172_2_721"/>
      <sheetName val="[Динамика с-сти.xls]__10_18_721"/>
      <sheetName val="[Динамика с-сти.xls]__172_2_724"/>
      <sheetName val="[Динамика с-сти.xls]__10_18_724"/>
      <sheetName val="[Динамика с-сти.xls]__172_2_722"/>
      <sheetName val="[Динамика с-сти.xls]__10_18_722"/>
      <sheetName val="[Динамика с-сти.xls]__172_2_723"/>
      <sheetName val="[Динамика с-сти.xls]__10_18_723"/>
      <sheetName val="[Динамика с-сти.xls]__172_2_732"/>
      <sheetName val="[Динамика с-сти.xls]__10_18_732"/>
      <sheetName val="[Динамика с-сти.xls]__172_2_725"/>
      <sheetName val="[Динамика с-сти.xls]__10_18_725"/>
      <sheetName val="[Динамика с-сти.xls]__172_2_726"/>
      <sheetName val="[Динамика с-сти.xls]__10_18_726"/>
      <sheetName val="[Динамика с-сти.xls]__172_2_727"/>
      <sheetName val="[Динамика с-сти.xls]__10_18_727"/>
      <sheetName val="[Динамика с-сти.xls]__172_2_728"/>
      <sheetName val="[Динамика с-сти.xls]__10_18_728"/>
      <sheetName val="[Динамика с-сти.xls]__172_2_729"/>
      <sheetName val="[Динамика с-сти.xls]__10_18_729"/>
      <sheetName val="[Динамика с-сти.xls]__172_2_730"/>
      <sheetName val="[Динамика с-сти.xls]__10_18_730"/>
      <sheetName val="[Динамика с-сти.xls]__172_2_731"/>
      <sheetName val="[Динамика с-сти.xls]__10_18_731"/>
      <sheetName val="[Динамика с-сти.xls]__172_2_733"/>
      <sheetName val="[Динамика с-сти.xls]__10_18_733"/>
      <sheetName val="[Динамика с-сти.xls]__172_2_734"/>
      <sheetName val="[Динамика с-сти.xls]__10_18_734"/>
      <sheetName val="[Динамика с-сти.xls]__172_2_735"/>
      <sheetName val="[Динамика с-сти.xls]__10_18_735"/>
      <sheetName val="[Динамика с-сти.xls]__172_2_736"/>
      <sheetName val="[Динамика с-сти.xls]__10_18_736"/>
      <sheetName val="[Динамика с-сти.xls]__172_2_738"/>
      <sheetName val="[Динамика с-сти.xls]__10_18_738"/>
      <sheetName val="[Динамика с-сти.xls]__172_2_739"/>
      <sheetName val="[Динамика с-сти.xls]__10_18_739"/>
      <sheetName val="[Динамика с-сти.xls]__172_2_756"/>
      <sheetName val="[Динамика с-сти.xls]__10_18_756"/>
      <sheetName val="[Динамика с-сти.xls]__172_2_740"/>
      <sheetName val="[Динамика с-сти.xls]__10_18_740"/>
      <sheetName val="[Динамика с-сти.xls]__172_2_741"/>
      <sheetName val="[Динамика с-сти.xls]__10_18_741"/>
      <sheetName val="[Динамика с-сти.xls]__172_2_742"/>
      <sheetName val="[Динамика с-сти.xls]__10_18_742"/>
      <sheetName val="[Динамика с-сти.xls]__172_2_743"/>
      <sheetName val="[Динамика с-сти.xls]__10_18_743"/>
      <sheetName val="[Динамика с-сти.xls]__172_2_744"/>
      <sheetName val="[Динамика с-сти.xls]__10_18_744"/>
      <sheetName val="[Динамика с-сти.xls]__172_2_745"/>
      <sheetName val="[Динамика с-сти.xls]__10_18_745"/>
      <sheetName val="[Динамика с-сти.xls]__172_2_746"/>
      <sheetName val="[Динамика с-сти.xls]__10_18_746"/>
      <sheetName val="[Динамика с-сти.xls]__172_2_747"/>
      <sheetName val="[Динамика с-сти.xls]__10_18_747"/>
      <sheetName val="[Динамика с-сти.xls]__172_2_748"/>
      <sheetName val="[Динамика с-сти.xls]__10_18_748"/>
      <sheetName val="[Динамика с-сти.xls]__172_2_749"/>
      <sheetName val="[Динамика с-сти.xls]__10_18_749"/>
      <sheetName val="[Динамика с-сти.xls]__172_2_751"/>
      <sheetName val="[Динамика с-сти.xls]__10_18_751"/>
      <sheetName val="[Динамика с-сти.xls]__172_2_750"/>
      <sheetName val="[Динамика с-сти.xls]__10_18_750"/>
      <sheetName val="[Динамика с-сти.xls]__172_2_753"/>
      <sheetName val="[Динамика с-сти.xls]__10_18_753"/>
      <sheetName val="[Динамика с-сти.xls]__172_2_752"/>
      <sheetName val="[Динамика с-сти.xls]__10_18_752"/>
      <sheetName val="[Динамика с-сти.xls]__172_2_754"/>
      <sheetName val="[Динамика с-сти.xls]__10_18_754"/>
      <sheetName val="[Динамика с-сти.xls]__172_2_755"/>
      <sheetName val="[Динамика с-сти.xls]__10_18_755"/>
      <sheetName val="[Динамика с-сти.xls]__172_2_758"/>
      <sheetName val="[Динамика с-сти.xls]__10_18_758"/>
      <sheetName val="[Динамика с-сти.xls]__172_2_757"/>
      <sheetName val="[Динамика с-сти.xls]__10_18_757"/>
      <sheetName val="[Динамика с-сти.xls]__172_2_767"/>
      <sheetName val="[Динамика с-сти.xls]__10_18_767"/>
      <sheetName val="[Динамика с-сти.xls]__172_2_759"/>
      <sheetName val="[Динамика с-сти.xls]__10_18_759"/>
      <sheetName val="[Динамика с-сти.xls]__172_2_760"/>
      <sheetName val="[Динамика с-сти.xls]__10_18_760"/>
      <sheetName val="[Динамика с-сти.xls]__172_2_761"/>
      <sheetName val="[Динамика с-сти.xls]__10_18_761"/>
      <sheetName val="[Динамика с-сти.xls]__172_2_762"/>
      <sheetName val="[Динамика с-сти.xls]__10_18_762"/>
      <sheetName val="[Динамика с-сти.xls]__172_2_763"/>
      <sheetName val="[Динамика с-сти.xls]__10_18_763"/>
      <sheetName val="[Динамика с-сти.xls]__172_2_764"/>
      <sheetName val="[Динамика с-сти.xls]__10_18_764"/>
      <sheetName val="[Динамика с-сти.xls]__172_2_765"/>
      <sheetName val="[Динамика с-сти.xls]__10_18_765"/>
      <sheetName val="[Динамика с-сти.xls]__172_2_766"/>
      <sheetName val="[Динамика с-сти.xls]__10_18_766"/>
      <sheetName val="[Динамика с-сти.xls]__172_2_769"/>
      <sheetName val="[Динамика с-сти.xls]__10_18_769"/>
      <sheetName val="[Динамика с-сти.xls]__172_2_768"/>
      <sheetName val="[Динамика с-сти.xls]__10_18_768"/>
      <sheetName val="[Динамика с-сти.xls]__172_2_770"/>
      <sheetName val="[Динамика с-сти.xls]__10_18_770"/>
      <sheetName val="[Динамика с-сти.xls]__172_2_771"/>
      <sheetName val="[Динамика с-сти.xls]__10_18_771"/>
      <sheetName val="[Динамика с-сти.xls]__172_2_772"/>
      <sheetName val="[Динамика с-сти.xls]__10_18_772"/>
      <sheetName val="[Динамика с-сти.xls]__172_2_773"/>
      <sheetName val="[Динамика с-сти.xls]__10_18_773"/>
      <sheetName val="[Динамика с-сти.xls]__172_2_776"/>
      <sheetName val="[Динамика с-сти.xls]__10_18_776"/>
      <sheetName val="[Динамика с-сти.xls]__172_2_774"/>
      <sheetName val="[Динамика с-сти.xls]__10_18_774"/>
      <sheetName val="[Динамика с-сти.xls]__172_2_775"/>
      <sheetName val="[Динамика с-сти.xls]__10_18_775"/>
      <sheetName val="[Динамика с-сти.xls]__172_2_778"/>
      <sheetName val="[Динамика с-сти.xls]__10_18_778"/>
      <sheetName val="[Динамика с-сти.xls]__172_2_777"/>
      <sheetName val="[Динамика с-сти.xls]__10_18_777"/>
      <sheetName val="[Динамика с-сти.xls]__172_2_779"/>
      <sheetName val="[Динамика с-сти.xls]__10_18_779"/>
      <sheetName val="[Динамика с-сти.xls]__172_2_780"/>
      <sheetName val="[Динамика с-сти.xls]__10_18_780"/>
      <sheetName val="[Динамика с-сти.xls]__172_2_781"/>
      <sheetName val="[Динамика с-сти.xls]__10_18_781"/>
      <sheetName val="[Динамика с-сти.xls]__172_2_782"/>
      <sheetName val="[Динамика с-сти.xls]__10_18_782"/>
      <sheetName val="[Динамика с-сти.xls]__172_2_783"/>
      <sheetName val="[Динамика с-сти.xls]__10_18_783"/>
      <sheetName val="Перечень вып.сп."/>
      <sheetName val="[Динамика с-сти.xls]__172_2_785"/>
      <sheetName val="[Динамика с-сти.xls]__10_18_785"/>
      <sheetName val="[Динамика с-сти.xls]__172_2_784"/>
      <sheetName val="[Динамика с-сти.xls]__10_18_784"/>
      <sheetName val="[Динамика с-сти.xls]__172_2_791"/>
      <sheetName val="[Динамика с-сти.xls]__10_18_791"/>
      <sheetName val="[Динамика с-сти.xls]__172_2_786"/>
      <sheetName val="[Динамика с-сти.xls]__10_18_786"/>
      <sheetName val="[Динамика с-сти.xls]__172_2_787"/>
      <sheetName val="[Динамика с-сти.xls]__10_18_787"/>
      <sheetName val="[Динамика с-сти.xls]__172_2_788"/>
      <sheetName val="[Динамика с-сти.xls]__10_18_788"/>
      <sheetName val="[Динамика с-сти.xls]__172_2_789"/>
      <sheetName val="[Динамика с-сти.xls]__10_18_789"/>
      <sheetName val="[Динамика с-сти.xls]__172_2_790"/>
      <sheetName val="[Динамика с-сти.xls]__10_18_790"/>
      <sheetName val="[Динамика с-сти.xls]__172_2_796"/>
      <sheetName val="[Динамика с-сти.xls]__10_18_796"/>
      <sheetName val="[Динамика с-сти.xls]__172_2_794"/>
      <sheetName val="[Динамика с-сти.xls]__10_18_794"/>
      <sheetName val="[Динамика с-сти.xls]__172_2_793"/>
      <sheetName val="[Динамика с-сти.xls]__10_18_793"/>
      <sheetName val="[Динамика с-сти.xls]__172_2_792"/>
      <sheetName val="[Динамика с-сти.xls]__10_18_792"/>
      <sheetName val="[Динамика с-сти.xls]__172_2_795"/>
      <sheetName val="[Динамика с-сти.xls]__10_18_795"/>
      <sheetName val="[Динамика с-сти.xls]__172_2_797"/>
      <sheetName val="[Динамика с-сти.xls]__10_18_797"/>
      <sheetName val="[Динамика с-сти.xls]__172_2_798"/>
      <sheetName val="[Динамика с-сти.xls]__10_18_798"/>
      <sheetName val="[Динамика с-сти.xls]__172_2_800"/>
      <sheetName val="[Динамика с-сти.xls]__10_18_800"/>
      <sheetName val="[Динамика с-сти.xls]__172_2_799"/>
      <sheetName val="[Динамика с-сти.xls]__10_18_799"/>
      <sheetName val="[Динамика с-сти.xls]__172_2_802"/>
      <sheetName val="[Динамика с-сти.xls]__10_18_802"/>
      <sheetName val="[Динамика с-сти.xls]__172_2_801"/>
      <sheetName val="[Динамика с-сти.xls]__10_18_801"/>
      <sheetName val="[Динамика с-сти.xls]__172_2_803"/>
      <sheetName val="[Динамика с-сти.xls]__10_18_803"/>
      <sheetName val="[Динамика с-сти.xls]__172_2_804"/>
      <sheetName val="[Динамика с-сти.xls]__10_18_804"/>
      <sheetName val="[Динамика с-сти.xls]__172_2_807"/>
      <sheetName val="[Динамика с-сти.xls]__10_18_807"/>
      <sheetName val="[Динамика с-сти.xls]__172_2_805"/>
      <sheetName val="[Динамика с-сти.xls]__10_18_805"/>
      <sheetName val="[Динамика с-сти.xls]__172_2_806"/>
      <sheetName val="[Динамика с-сти.xls]__10_18_806"/>
      <sheetName val="[Динамика с-сти.xls]__172_2_808"/>
      <sheetName val="[Динамика с-сти.xls]__10_18_808"/>
      <sheetName val="[Динамика с-сти.xls]__172_2_811"/>
      <sheetName val="[Динамика с-сти.xls]__10_18_811"/>
      <sheetName val="[Динамика с-сти.xls]__172_2_809"/>
      <sheetName val="[Динамика с-сти.xls]__10_18_809"/>
      <sheetName val="[Динамика с-сти.xls]__172_2_810"/>
      <sheetName val="[Динамика с-сти.xls]__10_18_810"/>
      <sheetName val="[Динамика с-сти.xls]__172_2_812"/>
      <sheetName val="[Динамика с-сти.xls]__10_18_812"/>
      <sheetName val="[Динамика с-сти.xls]__172_2_813"/>
      <sheetName val="[Динамика с-сти.xls]__10_18_813"/>
      <sheetName val="[Динамика с-сти.xls]__172_2_814"/>
      <sheetName val="[Динамика с-сти.xls]__10_18_814"/>
      <sheetName val="[Динамика с-сти.xls]__172_2_815"/>
      <sheetName val="[Динамика с-сти.xls]__10_18_815"/>
      <sheetName val="[Динамика с-сти.xls]__172_2_818"/>
      <sheetName val="[Динамика с-сти.xls]__10_18_818"/>
      <sheetName val="[Динамика с-сти.xls]__172_2_817"/>
      <sheetName val="[Динамика с-сти.xls]__10_18_817"/>
      <sheetName val="[Динамика с-сти.xls]__172_2_816"/>
      <sheetName val="[Динамика с-сти.xls]__10_18_816"/>
      <sheetName val="[Динамика с-сти.xls]__172_2_819"/>
      <sheetName val="[Динамика с-сти.xls]__10_18_819"/>
      <sheetName val="[Динамика с-сти.xls]__172_2_821"/>
      <sheetName val="[Динамика с-сти.xls]__10_18_821"/>
      <sheetName val="[Динамика с-сти.xls]__172_2_820"/>
      <sheetName val="[Динамика с-сти.xls]__10_18_820"/>
      <sheetName val="US Dollar 2003"/>
      <sheetName val="SDR 2003"/>
      <sheetName val="[Динамика с-сти.xls]__172_2_823"/>
      <sheetName val="[Динамика с-сти.xls]__10_18_823"/>
      <sheetName val="[Динамика с-сти.xls]__172_2_822"/>
      <sheetName val="[Динамика с-сти.xls]__10_18_822"/>
      <sheetName val="[Динамика с-сти.xls]__172_2_824"/>
      <sheetName val="[Динамика с-сти.xls]__10_18_824"/>
      <sheetName val="[Динамика с-сти.xls]__172_2_825"/>
      <sheetName val="[Динамика с-сти.xls]__10_18_825"/>
      <sheetName val="[Динамика с-сти.xls]__172_2_826"/>
      <sheetName val="[Динамика с-сти.xls]__10_18_826"/>
      <sheetName val="[Динамика с-сти.xls]__172_2_827"/>
      <sheetName val="[Динамика с-сти.xls]__10_18_827"/>
      <sheetName val="[Динамика с-сти.xls]__172_2_828"/>
      <sheetName val="[Динамика с-сти.xls]__10_18_828"/>
      <sheetName val="[Динамика с-сти.xls]__172_2_829"/>
      <sheetName val="[Динамика с-сти.xls]__10_18_829"/>
      <sheetName val="[Динамика с-сти.xls]__172_2_830"/>
      <sheetName val="[Динамика с-сти.xls]__10_18_830"/>
      <sheetName val="[Динамика с-сти.xls]__172_2_831"/>
      <sheetName val="[Динамика с-сти.xls]__10_18_831"/>
      <sheetName val="[Динамика с-сти.xls]__172_2_832"/>
      <sheetName val="[Динамика с-сти.xls]__10_18_832"/>
      <sheetName val="[Динамика с-сти.xls]__172_2_833"/>
      <sheetName val="[Динамика с-сти.xls]__10_18_833"/>
      <sheetName val="[Динамика с-сти.xls]__172_2_834"/>
      <sheetName val="[Динамика с-сти.xls]__10_18_834"/>
      <sheetName val="[Динамика с-сти.xls]__172_2_835"/>
      <sheetName val="[Динамика с-сти.xls]__10_18_835"/>
      <sheetName val="[Динамика с-сти.xls]__172_2_836"/>
      <sheetName val="[Динамика с-сти.xls]__10_18_836"/>
      <sheetName val="[Динамика с-сти.xls]__172_2_843"/>
      <sheetName val="[Динамика с-сти.xls]__10_18_843"/>
      <sheetName val="[Динамика с-сти.xls]__172_2_837"/>
      <sheetName val="[Динамика с-сти.xls]__10_18_837"/>
      <sheetName val="[Динамика с-сти.xls]__172_2_838"/>
      <sheetName val="[Динамика с-сти.xls]__10_18_838"/>
      <sheetName val="[Динамика с-сти.xls]__172_2_839"/>
      <sheetName val="[Динамика с-сти.xls]__10_18_839"/>
      <sheetName val="[Динамика с-сти.xls]__172_2_840"/>
      <sheetName val="[Динамика с-сти.xls]__10_18_840"/>
      <sheetName val="[Динамика с-сти.xls]__172_2_841"/>
      <sheetName val="[Динамика с-сти.xls]__10_18_841"/>
      <sheetName val="[Динамика с-сти.xls]__172_2_842"/>
      <sheetName val="[Динамика с-сти.xls]__10_18_842"/>
      <sheetName val="[Динамика с-сти.xls]__172_2_844"/>
      <sheetName val="[Динамика с-сти.xls]__10_18_844"/>
      <sheetName val="[Динамика с-сти.xls]__172_2_848"/>
      <sheetName val="[Динамика с-сти.xls]__10_18_848"/>
      <sheetName val="[Динамика с-сти.xls]__172_2_845"/>
      <sheetName val="[Динамика с-сти.xls]__10_18_845"/>
      <sheetName val="[Динамика с-сти.xls]__172_2_847"/>
      <sheetName val="[Динамика с-сти.xls]__10_18_847"/>
      <sheetName val="[Динамика с-сти.xls]__172_2_846"/>
      <sheetName val="[Динамика с-сти.xls]__10_18_846"/>
      <sheetName val="[Динамика с-сти.xls]__172_2_850"/>
      <sheetName val="[Динамика с-сти.xls]__10_18_850"/>
      <sheetName val="[Динамика с-сти.xls]__172_2_849"/>
      <sheetName val="[Динамика с-сти.xls]__10_18_849"/>
      <sheetName val="[Динамика с-сти.xls]__172_2_851"/>
      <sheetName val="[Динамика с-сти.xls]__10_18_851"/>
      <sheetName val="[Динамика с-сти.xls]__172_2_853"/>
      <sheetName val="[Динамика с-сти.xls]__10_18_853"/>
      <sheetName val="[Динамика с-сти.xls]__172_2_852"/>
      <sheetName val="[Динамика с-сти.xls]__10_18_852"/>
      <sheetName val="[Динамика с-сти.xls]__172_2_854"/>
      <sheetName val="[Динамика с-сти.xls]__10_18_854"/>
      <sheetName val="[Динамика с-сти.xls]__172_2_863"/>
      <sheetName val="[Динамика с-сти.xls]__10_18_863"/>
      <sheetName val="[Динамика с-сти.xls]__172_2_855"/>
      <sheetName val="[Динамика с-сти.xls]__10_18_855"/>
      <sheetName val="[Динамика с-сти.xls]__172_2_860"/>
      <sheetName val="[Динамика с-сти.xls]__10_18_860"/>
      <sheetName val="[Динамика с-сти.xls]__172_2_859"/>
      <sheetName val="[Динамика с-сти.xls]__10_18_859"/>
      <sheetName val="[Динамика с-сти.xls]__172_2_857"/>
      <sheetName val="[Динамика с-сти.xls]__10_18_857"/>
      <sheetName val="[Динамика с-сти.xls]__172_2_856"/>
      <sheetName val="[Динамика с-сти.xls]__10_18_856"/>
      <sheetName val="[Динамика с-сти.xls]__172_2_858"/>
      <sheetName val="[Динамика с-сти.xls]__10_18_858"/>
      <sheetName val="[Динамика с-сти.xls]__172_2_861"/>
      <sheetName val="[Динамика с-сти.xls]__10_18_861"/>
      <sheetName val="[Динамика с-сти.xls]__172_2_862"/>
      <sheetName val="[Динамика с-сти.xls]__10_18_862"/>
      <sheetName val="[Динамика с-сти.xls]__172_2_864"/>
      <sheetName val="[Динамика с-сти.xls]__10_18_864"/>
      <sheetName val="[Динамика с-сти.xls]__172_2_865"/>
      <sheetName val="[Динамика с-сти.xls]__10_18_865"/>
      <sheetName val="[Динамика с-сти.xls]__172_2_868"/>
      <sheetName val="[Динамика с-сти.xls]__10_18_868"/>
      <sheetName val="[Динамика с-сти.xls]__172_2_866"/>
      <sheetName val="[Динамика с-сти.xls]__10_18_866"/>
      <sheetName val="[Динамика с-сти.xls]__172_2_867"/>
      <sheetName val="[Динамика с-сти.xls]__10_18_867"/>
      <sheetName val="[Динамика с-сти.xls]__172_2_869"/>
      <sheetName val="[Динамика с-сти.xls]__10_18_869"/>
      <sheetName val="[Динамика с-сти.xls]__172_2_870"/>
      <sheetName val="[Динамика с-сти.xls]__10_18_870"/>
      <sheetName val="[Динамика с-сти.xls]__172_2_871"/>
      <sheetName val="[Динамика с-сти.xls]__10_18_871"/>
      <sheetName val="[Динамика с-сти.xls]__172_2_872"/>
      <sheetName val="[Динамика с-сти.xls]__10_18_872"/>
      <sheetName val="[Динамика с-сти.xls]__172_2_873"/>
      <sheetName val="[Динамика с-сти.xls]__10_18_873"/>
      <sheetName val="[Динамика с-сти.xls]__172_2_914"/>
      <sheetName val="[Динамика с-сти.xls]__10_18_914"/>
      <sheetName val="[Динамика с-сти.xls]__172_2_898"/>
      <sheetName val="[Динамика с-сти.xls]__10_18_898"/>
      <sheetName val="[Динамика с-сти.xls]__172_2_879"/>
      <sheetName val="[Динамика с-сти.xls]__10_18_879"/>
      <sheetName val="[Динамика с-сти.xls]__172_2_874"/>
      <sheetName val="[Динамика с-сти.xls]__10_18_874"/>
      <sheetName val="[Динамика с-сти.xls]__172_2_875"/>
      <sheetName val="[Динамика с-сти.xls]__10_18_875"/>
      <sheetName val="[Динамика с-сти.xls]__172_2_876"/>
      <sheetName val="[Динамика с-сти.xls]__10_18_876"/>
      <sheetName val="[Динамика с-сти.xls]__172_2_877"/>
      <sheetName val="[Динамика с-сти.xls]__10_18_877"/>
      <sheetName val="[Динамика с-сти.xls]__172_2_878"/>
      <sheetName val="[Динамика с-сти.xls]__10_18_878"/>
      <sheetName val="[Динамика с-сти.xls]__172_2_883"/>
      <sheetName val="[Динамика с-сти.xls]__10_18_883"/>
      <sheetName val="[Динамика с-сти.xls]__172_2_880"/>
      <sheetName val="[Динамика с-сти.xls]__10_18_880"/>
      <sheetName val="[Динамика с-сти.xls]__172_2_881"/>
      <sheetName val="[Динамика с-сти.xls]__10_18_881"/>
      <sheetName val="[Динамика с-сти.xls]__172_2_882"/>
      <sheetName val="[Динамика с-сти.xls]__10_18_882"/>
      <sheetName val="[Динамика с-сти.xls]__172_2_887"/>
      <sheetName val="[Динамика с-сти.xls]__10_18_887"/>
      <sheetName val="[Динамика с-сти.xls]__172_2_884"/>
      <sheetName val="[Динамика с-сти.xls]__10_18_884"/>
      <sheetName val="[Динамика с-сти.xls]__172_2_885"/>
      <sheetName val="[Динамика с-сти.xls]__10_18_885"/>
      <sheetName val="[Динамика с-сти.xls]__172_2_886"/>
      <sheetName val="[Динамика с-сти.xls]__10_18_886"/>
      <sheetName val="[Динамика с-сти.xls]__172_2_888"/>
      <sheetName val="[Динамика с-сти.xls]__10_18_888"/>
      <sheetName val="[Динамика с-сти.xls]__172_2_889"/>
      <sheetName val="[Динамика с-сти.xls]__10_18_889"/>
      <sheetName val="[Динамика с-сти.xls]__172_2_890"/>
      <sheetName val="[Динамика с-сти.xls]__10_18_890"/>
      <sheetName val="[Динамика с-сти.xls]__172_2_891"/>
      <sheetName val="[Динамика с-сти.xls]__10_18_891"/>
      <sheetName val="[Динамика с-сти.xls]__172_2_892"/>
      <sheetName val="[Динамика с-сти.xls]__10_18_892"/>
      <sheetName val="[Динамика с-сти.xls]__172_2_896"/>
      <sheetName val="[Динамика с-сти.xls]__10_18_896"/>
      <sheetName val="[Динамика с-сти.xls]__172_2_895"/>
      <sheetName val="[Динамика с-сти.xls]__10_18_895"/>
      <sheetName val="[Динамика с-сти.xls]__172_2_893"/>
      <sheetName val="[Динамика с-сти.xls]__10_18_893"/>
      <sheetName val="[Динамика с-сти.xls]__172_2_894"/>
      <sheetName val="[Динамика с-сти.xls]__10_18_894"/>
      <sheetName val="[Динамика с-сти.xls]__172_2_897"/>
      <sheetName val="[Динамика с-сти.xls]__10_18_897"/>
      <sheetName val="[Динамика с-сти.xls]__172_2_899"/>
      <sheetName val="[Динамика с-сти.xls]__10_18_899"/>
      <sheetName val="[Динамика с-сти.xls]__172_2_906"/>
      <sheetName val="[Динамика с-сти.xls]__10_18_906"/>
      <sheetName val="[Динамика с-сти.xls]__172_2_900"/>
      <sheetName val="[Динамика с-сти.xls]__10_18_900"/>
      <sheetName val="[Динамика с-сти.xls]__172_2_901"/>
      <sheetName val="[Динамика с-сти.xls]__10_18_901"/>
      <sheetName val="[Динамика с-сти.xls]__172_2_902"/>
      <sheetName val="[Динамика с-сти.xls]__10_18_902"/>
      <sheetName val="[Динамика с-сти.xls]__172_2_903"/>
      <sheetName val="[Динамика с-сти.xls]__10_18_903"/>
      <sheetName val="[Динамика с-сти.xls]__172_2_905"/>
      <sheetName val="[Динамика с-сти.xls]__10_18_905"/>
      <sheetName val="[Динамика с-сти.xls]__172_2_904"/>
      <sheetName val="[Динамика с-сти.xls]__10_18_904"/>
      <sheetName val="[Динамика с-сти.xls]__172_2_907"/>
      <sheetName val="[Динамика с-сти.xls]__10_18_907"/>
      <sheetName val="[Динамика с-сти.xls]__172_2_908"/>
      <sheetName val="[Динамика с-сти.xls]__10_18_908"/>
      <sheetName val="[Динамика с-сти.xls]__172_2_909"/>
      <sheetName val="[Динамика с-сти.xls]__10_18_909"/>
      <sheetName val="[Динамика с-сти.xls]__172_2_910"/>
      <sheetName val="[Динамика с-сти.xls]__10_18_910"/>
      <sheetName val="[Динамика с-сти.xls]__172_2_912"/>
      <sheetName val="[Динамика с-сти.xls]__10_18_912"/>
      <sheetName val="[Динамика с-сти.xls]__172_2_911"/>
      <sheetName val="[Динамика с-сти.xls]__10_18_911"/>
      <sheetName val="[Динамика с-сти.xls]__172_2_913"/>
      <sheetName val="[Динамика с-сти.xls]__10_18_913"/>
      <sheetName val="[Динамика с-сти.xls]__172_2_915"/>
      <sheetName val="[Динамика с-сти.xls]__10_18_915"/>
      <sheetName val="[Динамика с-сти.xls]__172_2_916"/>
      <sheetName val="[Динамика с-сти.xls]__10_18_916"/>
      <sheetName val="[Динамика с-сти.xls]__172_2_917"/>
      <sheetName val="[Динамика с-сти.xls]__10_18_917"/>
      <sheetName val="[Динамика с-сти.xls]__172_2_918"/>
      <sheetName val="[Динамика с-сти.xls]__10_18_918"/>
      <sheetName val="[Динамика с-сти.xls]__172_2_919"/>
      <sheetName val="[Динамика с-сти.xls]__10_18_919"/>
      <sheetName val="[Динамика с-сти.xls]__172_2_920"/>
      <sheetName val="[Динамика с-сти.xls]__10_18_920"/>
      <sheetName val="[Динамика с-сти.xls]__172_2_921"/>
      <sheetName val="[Динамика с-сти.xls]__10_18_921"/>
      <sheetName val="[Динамика с-сти.xls]__172_2_922"/>
      <sheetName val="[Динамика с-сти.xls]__10_18_922"/>
      <sheetName val="[Динамика с-сти.xls]__172_2_923"/>
      <sheetName val="[Динамика с-сти.xls]__10_18_923"/>
      <sheetName val="[Динамика с-сти.xls]__172_2_924"/>
      <sheetName val="[Динамика с-сти.xls]__10_18_924"/>
      <sheetName val="[Динамика с-сти.xls]__172_2_948"/>
      <sheetName val="[Динамика с-сти.xls]__10_18_948"/>
      <sheetName val="[Динамика с-сти.xls]__172_2_925"/>
      <sheetName val="[Динамика с-сти.xls]__10_18_925"/>
      <sheetName val="[Динамика с-сти.xls]__172_2_926"/>
      <sheetName val="[Динамика с-сти.xls]__10_18_926"/>
      <sheetName val="[Динамика с-сти.xls]__172_2_927"/>
      <sheetName val="[Динамика с-сти.xls]__10_18_927"/>
      <sheetName val="[Динамика с-сти.xls]__172_2_931"/>
      <sheetName val="[Динамика с-сти.xls]__10_18_931"/>
      <sheetName val="[Динамика с-сти.xls]__172_2_928"/>
      <sheetName val="[Динамика с-сти.xls]__10_18_928"/>
      <sheetName val="[Динамика с-сти.xls]__172_2_929"/>
      <sheetName val="[Динамика с-сти.xls]__10_18_929"/>
      <sheetName val="[Динамика с-сти.xls]__172_2_930"/>
      <sheetName val="[Динамика с-сти.xls]__10_18_930"/>
      <sheetName val="[Динамика с-сти.xls]__172_2_943"/>
      <sheetName val="[Динамика с-сти.xls]__10_18_943"/>
      <sheetName val="[Динамика с-сти.xls]__172_2_936"/>
      <sheetName val="[Динамика с-сти.xls]__10_18_936"/>
      <sheetName val="[Динамика с-сти.xls]__172_2_933"/>
      <sheetName val="[Динамика с-сти.xls]__10_18_933"/>
      <sheetName val="[Динамика с-сти.xls]__172_2_932"/>
      <sheetName val="[Динамика с-сти.xls]__10_18_932"/>
      <sheetName val="[Динамика с-сти.xls]__172_2_934"/>
      <sheetName val="[Динамика с-сти.xls]__10_18_934"/>
      <sheetName val="[Динамика с-сти.xls]__172_2_935"/>
      <sheetName val="[Динамика с-сти.xls]__10_18_935"/>
      <sheetName val="[Динамика с-сти.xls]__172_2_938"/>
      <sheetName val="[Динамика с-сти.xls]__10_18_938"/>
      <sheetName val="[Динамика с-сти.xls]__172_2_937"/>
      <sheetName val="[Динамика с-сти.xls]__10_18_937"/>
      <sheetName val="[Динамика с-сти.xls]__172_2_939"/>
      <sheetName val="[Динамика с-сти.xls]__10_18_939"/>
      <sheetName val="[Динамика с-сти.xls]__172_2_940"/>
      <sheetName val="[Динамика с-сти.xls]__10_18_940"/>
      <sheetName val="[Динамика с-сти.xls]__172_2_942"/>
      <sheetName val="[Динамика с-сти.xls]__10_18_942"/>
      <sheetName val="[Динамика с-сти.xls]__172_2_941"/>
      <sheetName val="[Динамика с-сти.xls]__10_18_941"/>
      <sheetName val="[Динамика с-сти.xls]__172_2_944"/>
      <sheetName val="[Динамика с-сти.xls]__10_18_944"/>
      <sheetName val="[Динамика с-сти.xls]__172_2_945"/>
      <sheetName val="[Динамика с-сти.xls]__10_18_945"/>
      <sheetName val="[Динамика с-сти.xls]__172_2_946"/>
      <sheetName val="[Динамика с-сти.xls]__10_18_946"/>
      <sheetName val="[Динамика с-сти.xls]__172_2_947"/>
      <sheetName val="[Динамика с-сти.xls]__10_18_947"/>
      <sheetName val="[Динамика с-сти.xls]__172_2_949"/>
      <sheetName val="[Динамика с-сти.xls]__10_18_949"/>
      <sheetName val="[Динамика с-сти.xls]__172_2_985"/>
      <sheetName val="[Динамика с-сти.xls]__10_18_985"/>
      <sheetName val="[Динамика с-сти.xls]__172_2_952"/>
      <sheetName val="[Динамика с-сти.xls]__10_18_952"/>
      <sheetName val="[Динамика с-сти.xls]__172_2_950"/>
      <sheetName val="[Динамика с-сти.xls]__10_18_950"/>
      <sheetName val="[Динамика с-сти.xls]__172_2_951"/>
      <sheetName val="[Динамика с-сти.xls]__10_18_951"/>
      <sheetName val="[Динамика с-сти.xls]__172_2_957"/>
      <sheetName val="[Динамика с-сти.xls]__10_18_957"/>
      <sheetName val="[Динамика с-сти.xls]__172_2_953"/>
      <sheetName val="[Динамика с-сти.xls]__10_18_953"/>
      <sheetName val="[Динамика с-сти.xls]__172_2_954"/>
      <sheetName val="[Динамика с-сти.xls]__10_18_954"/>
      <sheetName val="[Динамика с-сти.xls]__172_2_955"/>
      <sheetName val="[Динамика с-сти.xls]__10_18_955"/>
      <sheetName val="[Динамика с-сти.xls]__172_2_956"/>
      <sheetName val="[Динамика с-сти.xls]__10_18_956"/>
      <sheetName val="[Динамика с-сти.xls]__172_2_959"/>
      <sheetName val="[Динамика с-сти.xls]__10_18_959"/>
      <sheetName val="[Динамика с-сти.xls]__172_2_958"/>
      <sheetName val="[Динамика с-сти.xls]__10_18_958"/>
      <sheetName val="[Динамика с-сти.xls]__172_2_960"/>
      <sheetName val="[Динамика с-сти.xls]__10_18_960"/>
      <sheetName val="[Динамика с-сти.xls]__172_2_961"/>
      <sheetName val="[Динамика с-сти.xls]__10_18_961"/>
      <sheetName val="[Динамика с-сти.xls]__172_2_962"/>
      <sheetName val="[Динамика с-сти.xls]__10_18_962"/>
      <sheetName val="[Динамика с-сти.xls]__172_2_963"/>
      <sheetName val="[Динамика с-сти.xls]__10_18_963"/>
      <sheetName val="[Динамика с-сти.xls]__172_2_964"/>
      <sheetName val="[Динамика с-сти.xls]__10_18_964"/>
      <sheetName val="[Динамика с-сти.xls]__172_2_966"/>
      <sheetName val="[Динамика с-сти.xls]__10_18_966"/>
      <sheetName val="[Динамика с-сти.xls]__172_2_965"/>
      <sheetName val="[Динамика с-сти.xls]__10_18_965"/>
      <sheetName val="[Динамика с-сти.xls]__172_2_970"/>
      <sheetName val="[Динамика с-сти.xls]__10_18_970"/>
      <sheetName val="[Динамика с-сти.xls]__172_2_967"/>
      <sheetName val="[Динамика с-сти.xls]__10_18_967"/>
      <sheetName val="[Динамика с-сти.xls]__172_2_968"/>
      <sheetName val="[Динамика с-сти.xls]__10_18_968"/>
      <sheetName val="[Динамика с-сти.xls]__172_2_969"/>
      <sheetName val="[Динамика с-сти.xls]__10_18_969"/>
      <sheetName val="[Динамика с-сти.xls]__172_2_973"/>
      <sheetName val="[Динамика с-сти.xls]__10_18_973"/>
      <sheetName val="[Динамика с-сти.xls]__172_2_971"/>
      <sheetName val="[Динамика с-сти.xls]__10_18_971"/>
      <sheetName val="[Динамика с-сти.xls]__172_2_972"/>
      <sheetName val="[Динамика с-сти.xls]__10_18_972"/>
      <sheetName val="[Динамика с-сти.xls]__172_2_974"/>
      <sheetName val="[Динамика с-сти.xls]__10_18_974"/>
      <sheetName val="[Динамика с-сти.xls]__172_2_977"/>
      <sheetName val="[Динамика с-сти.xls]__10_18_977"/>
      <sheetName val="[Динамика с-сти.xls]__172_2_975"/>
      <sheetName val="[Динамика с-сти.xls]__10_18_975"/>
      <sheetName val="[Динамика с-сти.xls]__172_2_976"/>
      <sheetName val="[Динамика с-сти.xls]__10_18_976"/>
      <sheetName val="[Динамика с-сти.xls]__172_2_979"/>
      <sheetName val="[Динамика с-сти.xls]__10_18_979"/>
      <sheetName val="[Динамика с-сти.xls]__172_2_978"/>
      <sheetName val="[Динамика с-сти.xls]__10_18_978"/>
      <sheetName val="[Динамика с-сти.xls]__172_2_983"/>
      <sheetName val="[Динамика с-сти.xls]__10_18_983"/>
      <sheetName val="[Динамика с-сти.xls]__172_2_980"/>
      <sheetName val="[Динамика с-сти.xls]__10_18_980"/>
      <sheetName val="[Динамика с-сти.xls]__172_2_981"/>
      <sheetName val="[Динамика с-сти.xls]__10_18_981"/>
      <sheetName val="[Динамика с-сти.xls]__172_2_982"/>
      <sheetName val="[Динамика с-сти.xls]__10_18_982"/>
      <sheetName val="[Динамика с-сти.xls]__172_2_984"/>
      <sheetName val="[Динамика с-сти.xls]__10_18_984"/>
      <sheetName val="[Динамика с-сти.xls]__172_2_987"/>
      <sheetName val="[Динамика с-сти.xls]__10_18_987"/>
      <sheetName val="[Динамика с-сти.xls]__172_2_986"/>
      <sheetName val="[Динамика с-сти.xls]__10_18_986"/>
      <sheetName val="[Динамика с-сти.xls]__172__1000"/>
      <sheetName val="[Динамика с-сти.xls]__10_1_1000"/>
      <sheetName val="[Динамика с-сти.xls]__172_2_990"/>
      <sheetName val="[Динамика с-сти.xls]__10_18_990"/>
      <sheetName val="[Динамика с-сти.xls]__172_2_988"/>
      <sheetName val="[Динамика с-сти.xls]__10_18_988"/>
      <sheetName val="[Динамика с-сти.xls]__172_2_989"/>
      <sheetName val="[Динамика с-сти.xls]__10_18_989"/>
      <sheetName val="[Динамика с-сти.xls]__172_2_997"/>
      <sheetName val="[Динамика с-сти.xls]__10_18_997"/>
      <sheetName val="[Динамика с-сти.xls]__172_2_991"/>
      <sheetName val="[Динамика с-сти.xls]__10_18_991"/>
      <sheetName val="[Динамика с-сти.xls]__172_2_992"/>
      <sheetName val="[Динамика с-сти.xls]__10_18_992"/>
      <sheetName val="[Динамика с-сти.xls]__172_2_993"/>
      <sheetName val="[Динамика с-сти.xls]__10_18_993"/>
      <sheetName val="[Динамика с-сти.xls]__172_2_994"/>
      <sheetName val="[Динамика с-сти.xls]__10_18_994"/>
      <sheetName val="[Динамика с-сти.xls]__172_2_995"/>
      <sheetName val="[Динамика с-сти.xls]__10_18_995"/>
      <sheetName val="[Динамика с-сти.xls]__172_2_996"/>
      <sheetName val="[Динамика с-сти.xls]__10_18_996"/>
      <sheetName val="[Динамика с-сти.xls]__172_2_998"/>
      <sheetName val="[Динамика с-сти.xls]__10_18_998"/>
      <sheetName val="[Динамика с-сти.xls]__172_2_999"/>
      <sheetName val="[Динамика с-сти.xls]__10_18_999"/>
      <sheetName val="[Динамика с-сти.xls]__172__1001"/>
      <sheetName val="[Динамика с-сти.xls]__10_1_1001"/>
      <sheetName val="[Динамика с-сти.xls]__172__1003"/>
      <sheetName val="[Динамика с-сти.xls]__10_1_1003"/>
      <sheetName val="[Динамика с-сти.xls]__172__1002"/>
      <sheetName val="[Динамика с-сти.xls]__10_1_1002"/>
      <sheetName val="[Динамика с-сти.xls]__172__1004"/>
      <sheetName val="[Динамика с-сти.xls]__10_1_1004"/>
      <sheetName val="[Динамика с-сти.xls]__172__1006"/>
      <sheetName val="[Динамика с-сти.xls]__10_1_1006"/>
      <sheetName val="[Динамика с-сти.xls]__172__1005"/>
      <sheetName val="[Динамика с-сти.xls]__10_1_1005"/>
      <sheetName val="[Динамика с-сти.xls]__172__1008"/>
      <sheetName val="[Динамика с-сти.xls]__10_1_1008"/>
      <sheetName val="[Динамика с-сти.xls]__172__1007"/>
      <sheetName val="[Динамика с-сти.xls]__10_1_1007"/>
      <sheetName val="[Динамика с-сти.xls]__172__1009"/>
      <sheetName val="[Динамика с-сти.xls]__10_1_1009"/>
      <sheetName val="[Динамика с-сти.xls]__172__1011"/>
      <sheetName val="[Динамика с-сти.xls]__10_1_1011"/>
      <sheetName val="[Динамика с-сти.xls]__172__1010"/>
      <sheetName val="[Динамика с-сти.xls]__10_1_1010"/>
      <sheetName val="[Динамика с-сти.xls]__172__1012"/>
      <sheetName val="[Динамика с-сти.xls]__10_1_1012"/>
      <sheetName val="[Динамика с-сти.xls]__172__1016"/>
      <sheetName val="[Динамика с-сти.xls]__10_1_1016"/>
      <sheetName val="[Динамика с-сти.xls]__172__1014"/>
      <sheetName val="[Динамика с-сти.xls]__10_1_1014"/>
      <sheetName val="[Динамика с-сти.xls]__172__1013"/>
      <sheetName val="[Динамика с-сти.xls]__10_1_1013"/>
      <sheetName val="[Динамика с-сти.xls]__172__1015"/>
      <sheetName val="[Динамика с-сти.xls]__10_1_1015"/>
      <sheetName val="[Динамика с-сти.xls]__172__1017"/>
      <sheetName val="[Динамика с-сти.xls]__10_1_1017"/>
      <sheetName val="[Динамика с-сти.xls]__172__1018"/>
      <sheetName val="[Динамика с-сти.xls]__10_1_1018"/>
      <sheetName val="[Динамика с-сти.xls]__172__1019"/>
      <sheetName val="[Динамика с-сти.xls]__10_1_1019"/>
      <sheetName val="[Динамика с-сти.xls]__172__1020"/>
      <sheetName val="[Динамика с-сти.xls]__10_1_1020"/>
      <sheetName val="[Динамика с-сти.xls]__172__1022"/>
      <sheetName val="[Динамика с-сти.xls]__10_1_1022"/>
      <sheetName val="[Динамика с-сти.xls]__172__1021"/>
      <sheetName val="[Динамика с-сти.xls]__10_1_1021"/>
      <sheetName val="[Динамика с-сти.xls]__172__1023"/>
      <sheetName val="[Динамика с-сти.xls]__10_1_1023"/>
      <sheetName val="[Динамика с-сти.xls]__172__1024"/>
      <sheetName val="[Динамика с-сти.xls]__10_1_1024"/>
      <sheetName val="[Динамика с-сти.xls]__172__1025"/>
      <sheetName val="[Динамика с-сти.xls]__10_1_1025"/>
      <sheetName val="[Динамика с-сти.xls]__172__1027"/>
      <sheetName val="[Динамика с-сти.xls]__10_1_1027"/>
      <sheetName val="[Динамика с-сти.xls]__172__1026"/>
      <sheetName val="[Динамика с-сти.xls]__10_1_1026"/>
      <sheetName val="[Динамика с-сти.xls]__172__1028"/>
      <sheetName val="[Динамика с-сти.xls]__10_1_1028"/>
      <sheetName val="[Динамика с-сти.xls]__172__1029"/>
      <sheetName val="[Динамика с-сти.xls]__10_1_1029"/>
      <sheetName val="[Динамика с-сти.xls]__172__1034"/>
      <sheetName val="[Динамика с-сти.xls]__10_1_1034"/>
      <sheetName val="[Динамика с-сти.xls]__172__1033"/>
      <sheetName val="[Динамика с-сти.xls]__10_1_1033"/>
      <sheetName val="[Динамика с-сти.xls]__172__1030"/>
      <sheetName val="[Динамика с-сти.xls]__10_1_1030"/>
      <sheetName val="[Динамика с-сти.xls]__172__1031"/>
      <sheetName val="[Динамика с-сти.xls]__10_1_1031"/>
      <sheetName val="[Динамика с-сти.xls]__172__1032"/>
      <sheetName val="[Динамика с-сти.xls]__10_1_1032"/>
      <sheetName val="[Динамика с-сти.xls]__172__1047"/>
      <sheetName val="[Динамика с-сти.xls]__10_1_1047"/>
      <sheetName val="[Динамика с-сти.xls]__172__1035"/>
      <sheetName val="[Динамика с-сти.xls]__10_1_1035"/>
      <sheetName val="[Динамика с-сти.xls]__172__1036"/>
      <sheetName val="[Динамика с-сти.xls]__10_1_1036"/>
      <sheetName val="[Динамика с-сти.xls]__172__1037"/>
      <sheetName val="[Динамика с-сти.xls]__10_1_1037"/>
      <sheetName val="[Динамика с-сти.xls]__172__1038"/>
      <sheetName val="[Динамика с-сти.xls]__10_1_1038"/>
      <sheetName val="[Динамика с-сти.xls]__172__1039"/>
      <sheetName val="[Динамика с-сти.xls]__10_1_1039"/>
      <sheetName val="[Динамика с-сти.xls]__172__1040"/>
      <sheetName val="[Динамика с-сти.xls]__10_1_1040"/>
      <sheetName val="[Динамика с-сти.xls]__172__1041"/>
      <sheetName val="[Динамика с-сти.xls]__10_1_1041"/>
      <sheetName val="[Динамика с-сти.xls]__172__1042"/>
      <sheetName val="[Динамика с-сти.xls]__10_1_1042"/>
      <sheetName val="[Динамика с-сти.xls]__172__1043"/>
      <sheetName val="[Динамика с-сти.xls]__10_1_1043"/>
      <sheetName val="[Динамика с-сти.xls]__172__1044"/>
      <sheetName val="[Динамика с-сти.xls]__10_1_1044"/>
      <sheetName val="[Динамика с-сти.xls]__172__1045"/>
      <sheetName val="[Динамика с-сти.xls]__10_1_1045"/>
      <sheetName val="[Динамика с-сти.xls]__172__1046"/>
      <sheetName val="[Динамика с-сти.xls]__10_1_1046"/>
      <sheetName val="[Динамика с-сти.xls]__172__1048"/>
      <sheetName val="[Динамика с-сти.xls]__10_1_1048"/>
      <sheetName val="[Динамика с-сти.xls]__172__1049"/>
      <sheetName val="[Динамика с-сти.xls]__10_1_1049"/>
      <sheetName val="[Динамика с-сти.xls]__172__1051"/>
      <sheetName val="[Динамика с-сти.xls]__10_1_1051"/>
      <sheetName val="[Динамика с-сти.xls]__172__1050"/>
      <sheetName val="[Динамика с-сти.xls]__10_1_1050"/>
      <sheetName val="[Динамика с-сти.xls]__172__1052"/>
      <sheetName val="[Динамика с-сти.xls]__10_1_1052"/>
      <sheetName val="[Динамика с-сти.xls]__172__1053"/>
      <sheetName val="[Динамика с-сти.xls]__10_1_1053"/>
      <sheetName val="__Usr2_доступ_Работа_1. ЮСР 201"/>
      <sheetName val="_Динамика с-сти.xls___172_2_137"/>
      <sheetName val="_Динамика с-сти.xls___10_18_137"/>
      <sheetName val="__Fsm_sys_Documents and Setting"/>
      <sheetName val="_Динамика с-сти.xls___172.26.12"/>
      <sheetName val="_Динамика с-сти.xls___10.18.249"/>
      <sheetName val="_Динамика с-сти.xls___172_26__2"/>
      <sheetName val="_Динамика с-сти.xls___10_18_2_2"/>
      <sheetName val="_Динамика с-сти.xls___172_26__3"/>
      <sheetName val="_Динамика с-сти.xls___10_18_2_3"/>
      <sheetName val="_Динамика с-сти.xls___172_26__4"/>
      <sheetName val="_Динамика с-сти.xls___10_18_2_4"/>
      <sheetName val="_Динамика с-сти.xls___172_26__5"/>
      <sheetName val="_Динамика с-сти.xls___10_18_2_5"/>
      <sheetName val="_Динамика с-сти.xls___172_26__6"/>
      <sheetName val="_Динамика с-сти.xls___10_18_2_6"/>
      <sheetName val="_Динамика с-сти.xls___172_26__9"/>
      <sheetName val="_Динамика с-сти.xls___10_18_2_9"/>
      <sheetName val="_Динамика с-сти.xls___172_26__7"/>
      <sheetName val="_Динамика с-сти.xls___10_18_2_7"/>
      <sheetName val="_Динамика с-сти.xls___172_26__8"/>
      <sheetName val="_Динамика с-сти.xls___10_18_2_8"/>
      <sheetName val="_Динамика с-сти.xls___172_26_10"/>
      <sheetName val="_Динамика с-сти.xls___10_18__10"/>
      <sheetName val="_Динамика с-сти.xls___172_26_11"/>
      <sheetName val="_Динамика с-сти.xls___10_18__11"/>
      <sheetName val="_Динамика с-сти.xls___172_26_12"/>
      <sheetName val="_Динамика с-сти.xls___10_18__12"/>
      <sheetName val="_Динамика с-сти.xls___172_26_13"/>
      <sheetName val="_Динамика с-сти.xls___10_18__13"/>
      <sheetName val="_Динамика с-сти.xls___172_26_14"/>
      <sheetName val="_Динамика с-сти.xls___10_18__14"/>
      <sheetName val="_Динамика с-сти.xls___172_26_15"/>
      <sheetName val="_Динамика с-сти.xls___10_18__15"/>
      <sheetName val="_Динамика с-сти.xls___172_26_16"/>
      <sheetName val="_Динамика с-сти.xls___10_18__16"/>
      <sheetName val="_Динамика с-сти.xls___172_26_17"/>
      <sheetName val="_Динамика с-сти.xls___10_18__17"/>
      <sheetName val="_Динамика с-сти.xls___172_26_18"/>
      <sheetName val="_Динамика с-сти.xls___10_18__18"/>
      <sheetName val="_Динамика с-сти.xls___172_26_19"/>
      <sheetName val="_Динамика с-сти.xls___10_18__19"/>
      <sheetName val="_Динамика с-сти.xls___172_26_20"/>
      <sheetName val="_Динамика с-сти.xls___10_18__20"/>
      <sheetName val="_Динамика с-сти.xls___172_26_22"/>
      <sheetName val="_Динамика с-сти.xls___10_18__22"/>
      <sheetName val="_Динамика с-сти.xls___172_26_21"/>
      <sheetName val="_Динамика с-сти.xls___10_18__21"/>
      <sheetName val="_Динамика с-сти.xls___172_26_23"/>
      <sheetName val="_Динамика с-сти.xls___10_18__23"/>
      <sheetName val="_Динамика с-сти.xls___172_26_24"/>
      <sheetName val="_Динамика с-сти.xls___10_18__24"/>
      <sheetName val="_Динамика с-сти.xls___172_26_25"/>
      <sheetName val="_Динамика с-сти.xls___10_18__25"/>
      <sheetName val="_Динамика с-сти.xls___172_26_26"/>
      <sheetName val="_Динамика с-сти.xls___10_18__26"/>
      <sheetName val="_Динамика с-сти.xls___172_26_27"/>
      <sheetName val="_Динамика с-сти.xls___10_18__27"/>
      <sheetName val="_Динамика с-сти.xls___172_26_28"/>
      <sheetName val="_Динамика с-сти.xls___10_18__28"/>
      <sheetName val="_Динамика с-сти.xls___172_26_29"/>
      <sheetName val="_Динамика с-сти.xls___10_18__29"/>
      <sheetName val="_Динамика с-сти.xls___172_26_30"/>
      <sheetName val="_Динамика с-сти.xls___10_18__30"/>
      <sheetName val="_Динамика с-сти.xls___172_26_31"/>
      <sheetName val="_Динамика с-сти.xls___10_18__31"/>
      <sheetName val="_Динамика с-сти.xls___172_26_32"/>
      <sheetName val="_Динамика с-сти.xls___10_18__32"/>
      <sheetName val="_Динамика с-сти.xls___172_26_33"/>
      <sheetName val="_Динамика с-сти.xls___10_18__33"/>
      <sheetName val="_Динамика с-сти.xls___172_26_34"/>
      <sheetName val="_Динамика с-сти.xls___10_18__34"/>
      <sheetName val="_Динамика с-сти.xls___172_26_35"/>
      <sheetName val="_Динамика с-сти.xls___10_18__35"/>
      <sheetName val="_Динамика с-сти.xls___172_26_36"/>
      <sheetName val="_Динамика с-сти.xls___10_18__36"/>
      <sheetName val="_Динамика с-сти.xls___172_26_41"/>
      <sheetName val="_Динамика с-сти.xls___10_18__41"/>
      <sheetName val="_Динамика с-сти.xls___172_26_37"/>
      <sheetName val="_Динамика с-сти.xls___10_18__37"/>
      <sheetName val="_Динамика с-сти.xls___172_26_38"/>
      <sheetName val="_Динамика с-сти.xls___10_18__38"/>
      <sheetName val="_Динамика с-сти.xls___172_26_39"/>
      <sheetName val="_Динамика с-сти.xls___10_18__39"/>
      <sheetName val="_Динамика с-сти.xls___172_26_40"/>
      <sheetName val="_Динамика с-сти.xls___10_18__40"/>
      <sheetName val="_Динамика с-сти.xls___172_26_45"/>
      <sheetName val="_Динамика с-сти.xls___10_18__45"/>
      <sheetName val="_Динамика с-сти.xls___172_26_42"/>
      <sheetName val="_Динамика с-сти.xls___10_18__42"/>
      <sheetName val="_Динамика с-сти.xls___172_26_43"/>
      <sheetName val="_Динамика с-сти.xls___10_18__43"/>
      <sheetName val="_Динамика с-сти.xls___172_26_44"/>
      <sheetName val="_Динамика с-сти.xls___10_18__44"/>
      <sheetName val="_Динамика с-сти.xls___172_26_48"/>
      <sheetName val="_Динамика с-сти.xls___10_18__48"/>
      <sheetName val="_Динамика с-сти.xls___172_26_47"/>
      <sheetName val="_Динамика с-сти.xls___10_18__47"/>
      <sheetName val="_Динамика с-сти.xls___172_26_46"/>
      <sheetName val="_Динамика с-сти.xls___10_18__46"/>
      <sheetName val="_Динамика с-сти.xls___172_26_49"/>
      <sheetName val="_Динамика с-сти.xls___10_18__49"/>
      <sheetName val="_Динамика с-сти.xls___172_26_50"/>
      <sheetName val="_Динамика с-сти.xls___10_18__50"/>
      <sheetName val="_Динамика с-сти.xls___172_26_51"/>
      <sheetName val="_Динамика с-сти.xls___10_18__51"/>
      <sheetName val="_Динамика с-сти.xls___172_26_52"/>
      <sheetName val="_Динамика с-сти.xls___10_18__52"/>
      <sheetName val="_Динамика с-сти.xls___172_26_54"/>
      <sheetName val="_Динамика с-сти.xls___10_18__54"/>
      <sheetName val="_Динамика с-сти.xls___172_26_53"/>
      <sheetName val="_Динамика с-сти.xls___10_18__53"/>
      <sheetName val="_Динамика с-сти.xls___172_26_55"/>
      <sheetName val="_Динамика с-сти.xls___10_18__55"/>
      <sheetName val="_Динамика с-сти.xls___172_26_72"/>
      <sheetName val="_Динамика с-сти.xls___10_18__72"/>
      <sheetName val="_Динамика с-сти.xls___172_26_69"/>
      <sheetName val="[Динамика с-сти.xls]__172__1054"/>
      <sheetName val="[Динамика с-сти.xls]__10_1_1054"/>
      <sheetName val="[Динамика с-сти.xls]__172__1055"/>
      <sheetName val="[Динамика с-сти.xls]__10_1_1055"/>
      <sheetName val="[Динамика с-сти.xls]__172__1056"/>
      <sheetName val="[Динамика с-сти.xls]__10_1_1056"/>
      <sheetName val="[Динамика с-сти.xls]__172__1057"/>
      <sheetName val="[Динамика с-сти.xls]__10_1_1057"/>
      <sheetName val="[Динамика с-сти.xls]__172__1058"/>
      <sheetName val="[Динамика с-сти.xls]__10_1_1058"/>
      <sheetName val="[Динамика с-сти.xls]__172__1059"/>
      <sheetName val="[Динамика с-сти.xls]__10_1_1059"/>
      <sheetName val="[Динамика с-сти.xls]__172__1060"/>
      <sheetName val="[Динамика с-сти.xls]__10_1_1060"/>
      <sheetName val="[Динамика с-сти.xls]__172__1061"/>
      <sheetName val="[Динамика с-сти.xls]__10_1_1061"/>
      <sheetName val="[Динамика с-сти.xls]__172__1062"/>
      <sheetName val="[Динамика с-сти.xls]__10_1_1062"/>
      <sheetName val="[Динамика с-сти.xls]__172__1063"/>
      <sheetName val="[Динамика с-сти.xls]__10_1_1063"/>
      <sheetName val="[Динамика с-сти.xls]__172__1064"/>
      <sheetName val="[Динамика с-сти.xls]__10_1_1064"/>
    </sheetNames>
    <definedNames>
      <definedName name="Макрос1" refersTo="#ССЫЛКА!"/>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нк1"/>
      <sheetName val="Банк ориг"/>
      <sheetName val="Банк"/>
      <sheetName val="ЦЗ"/>
      <sheetName val="КМ"/>
      <sheetName val="Отчет 1"/>
      <sheetName val="МЭМР"/>
      <sheetName val="Summary"/>
      <sheetName val="Бизнес план"/>
      <sheetName val="Лист3"/>
      <sheetName val="Capex"/>
      <sheetName val="прогноз"/>
      <sheetName val="Debt"/>
      <sheetName val="Общая_информация"/>
      <sheetName val="Анализ закл. работ"/>
      <sheetName val="Объемы"/>
      <sheetName val="Сомн.треб общие"/>
    </sheetNames>
    <sheetDataSet>
      <sheetData sheetId="0" refreshError="1"/>
      <sheetData sheetId="1" refreshError="1"/>
      <sheetData sheetId="2"/>
      <sheetData sheetId="3"/>
      <sheetData sheetId="4"/>
      <sheetData sheetId="5"/>
      <sheetData sheetId="6">
        <row r="12">
          <cell r="A12" t="str">
            <v>Капитальный ремонт и модернизация  эн.блока №5</v>
          </cell>
        </row>
        <row r="13">
          <cell r="A13" t="str">
            <v>Реконструкция электрофильтра бл№5</v>
          </cell>
        </row>
        <row r="14">
          <cell r="A14" t="str">
            <v>Модернизация Циркуляционной системы блоков</v>
          </cell>
        </row>
        <row r="15">
          <cell r="A15" t="str">
            <v>Ремонт резервных роторов РНД-1,2, РСД</v>
          </cell>
        </row>
        <row r="16">
          <cell r="A16" t="str">
            <v>Предоплата бл№3</v>
          </cell>
        </row>
        <row r="17">
          <cell r="A17" t="str">
            <v>ЗиС</v>
          </cell>
        </row>
        <row r="18">
          <cell r="A18" t="str">
            <v>Востановление бл№8</v>
          </cell>
        </row>
        <row r="19">
          <cell r="A19" t="str">
            <v>Покупка резервных стержней обмотки статора турбогенератора  ТГВ-500</v>
          </cell>
        </row>
        <row r="20">
          <cell r="A20" t="str">
            <v>Капитальный ремонт и модернизация  ОРУ-500</v>
          </cell>
        </row>
        <row r="21">
          <cell r="A21" t="str">
            <v>Предоплата за реконструкция электрофильтра бл№4</v>
          </cell>
        </row>
        <row r="22">
          <cell r="A22" t="str">
            <v>Предоплата за реконструкция электрофильтра бл№3</v>
          </cell>
        </row>
        <row r="23">
          <cell r="A23" t="str">
            <v>Прочие</v>
          </cell>
        </row>
      </sheetData>
      <sheetData sheetId="7" refreshError="1"/>
      <sheetData sheetId="8"/>
      <sheetData sheetId="9">
        <row r="5">
          <cell r="A5">
            <v>39569</v>
          </cell>
        </row>
        <row r="6">
          <cell r="A6">
            <v>39600</v>
          </cell>
        </row>
        <row r="7">
          <cell r="A7">
            <v>39630</v>
          </cell>
        </row>
        <row r="8">
          <cell r="A8">
            <v>39661</v>
          </cell>
        </row>
        <row r="9">
          <cell r="A9">
            <v>39692</v>
          </cell>
        </row>
        <row r="10">
          <cell r="A10">
            <v>39722</v>
          </cell>
        </row>
        <row r="11">
          <cell r="A11">
            <v>39753</v>
          </cell>
        </row>
        <row r="12">
          <cell r="A12">
            <v>39783</v>
          </cell>
        </row>
        <row r="13">
          <cell r="A13">
            <v>39814</v>
          </cell>
        </row>
        <row r="14">
          <cell r="A14">
            <v>39845</v>
          </cell>
        </row>
        <row r="15">
          <cell r="A15">
            <v>39873</v>
          </cell>
        </row>
        <row r="16">
          <cell r="A16">
            <v>39904</v>
          </cell>
        </row>
        <row r="17">
          <cell r="A17">
            <v>39934</v>
          </cell>
        </row>
        <row r="18">
          <cell r="A18">
            <v>39965</v>
          </cell>
        </row>
        <row r="19">
          <cell r="A19">
            <v>39995</v>
          </cell>
        </row>
        <row r="20">
          <cell r="A20">
            <v>40026</v>
          </cell>
        </row>
        <row r="21">
          <cell r="A21">
            <v>40057</v>
          </cell>
        </row>
        <row r="22">
          <cell r="A22">
            <v>40087</v>
          </cell>
        </row>
        <row r="23">
          <cell r="A23">
            <v>40118</v>
          </cell>
        </row>
        <row r="24">
          <cell r="A24">
            <v>40148</v>
          </cell>
        </row>
        <row r="25">
          <cell r="A25">
            <v>40179</v>
          </cell>
        </row>
        <row r="26">
          <cell r="A26">
            <v>40210</v>
          </cell>
        </row>
        <row r="27">
          <cell r="A27">
            <v>40238</v>
          </cell>
        </row>
        <row r="28">
          <cell r="A28">
            <v>40269</v>
          </cell>
        </row>
        <row r="29">
          <cell r="A29">
            <v>40299</v>
          </cell>
        </row>
        <row r="30">
          <cell r="A30">
            <v>40330</v>
          </cell>
        </row>
        <row r="31">
          <cell r="A31">
            <v>40360</v>
          </cell>
        </row>
        <row r="32">
          <cell r="A32">
            <v>40391</v>
          </cell>
        </row>
        <row r="33">
          <cell r="A33">
            <v>40422</v>
          </cell>
        </row>
        <row r="34">
          <cell r="A34">
            <v>40452</v>
          </cell>
        </row>
        <row r="35">
          <cell r="A35">
            <v>40483</v>
          </cell>
        </row>
        <row r="36">
          <cell r="A36">
            <v>40513</v>
          </cell>
        </row>
        <row r="37">
          <cell r="A37">
            <v>40544</v>
          </cell>
        </row>
        <row r="38">
          <cell r="A38">
            <v>40575</v>
          </cell>
        </row>
        <row r="39">
          <cell r="A39">
            <v>40603</v>
          </cell>
        </row>
        <row r="40">
          <cell r="A40">
            <v>40634</v>
          </cell>
        </row>
        <row r="41">
          <cell r="A41">
            <v>40664</v>
          </cell>
        </row>
        <row r="42">
          <cell r="A42">
            <v>40695</v>
          </cell>
        </row>
        <row r="43">
          <cell r="A43">
            <v>40725</v>
          </cell>
        </row>
        <row r="44">
          <cell r="A44">
            <v>40756</v>
          </cell>
        </row>
        <row r="45">
          <cell r="A45">
            <v>40787</v>
          </cell>
        </row>
        <row r="46">
          <cell r="A46">
            <v>40817</v>
          </cell>
        </row>
        <row r="47">
          <cell r="A47">
            <v>40848</v>
          </cell>
        </row>
        <row r="48">
          <cell r="A48">
            <v>40878</v>
          </cell>
        </row>
        <row r="49">
          <cell r="A49">
            <v>40909</v>
          </cell>
        </row>
        <row r="50">
          <cell r="A50">
            <v>40940</v>
          </cell>
        </row>
        <row r="51">
          <cell r="A51">
            <v>40969</v>
          </cell>
        </row>
        <row r="52">
          <cell r="A52">
            <v>41000</v>
          </cell>
        </row>
        <row r="53">
          <cell r="A53">
            <v>41030</v>
          </cell>
        </row>
        <row r="54">
          <cell r="A54">
            <v>41061</v>
          </cell>
        </row>
        <row r="55">
          <cell r="A55">
            <v>41091</v>
          </cell>
        </row>
        <row r="57">
          <cell r="A57" t="str">
            <v>Environmental Capex</v>
          </cell>
        </row>
        <row r="58">
          <cell r="A58" t="str">
            <v>Maintenance Capex</v>
          </cell>
        </row>
        <row r="59">
          <cell r="A59" t="str">
            <v>Maintenance Capex</v>
          </cell>
        </row>
        <row r="60">
          <cell r="A60" t="str">
            <v>Maintenance Capex</v>
          </cell>
        </row>
        <row r="61">
          <cell r="A61" t="str">
            <v>Maintenance Capex</v>
          </cell>
        </row>
        <row r="62">
          <cell r="A62" t="str">
            <v>Maintenance Capex</v>
          </cell>
        </row>
        <row r="63">
          <cell r="A63" t="str">
            <v>Environmental Capex</v>
          </cell>
        </row>
        <row r="64">
          <cell r="A64" t="str">
            <v>Maintenance Capex</v>
          </cell>
        </row>
        <row r="65">
          <cell r="A65" t="str">
            <v>Maintenance Capex</v>
          </cell>
        </row>
        <row r="66">
          <cell r="A66" t="str">
            <v>Maintenance Capex</v>
          </cell>
        </row>
        <row r="67">
          <cell r="A67" t="str">
            <v>Maintenance Capex</v>
          </cell>
        </row>
        <row r="68">
          <cell r="A68" t="str">
            <v>Maintenance Capex</v>
          </cell>
        </row>
        <row r="69">
          <cell r="A69" t="str">
            <v>Maintenance Capex</v>
          </cell>
        </row>
        <row r="70">
          <cell r="A70" t="str">
            <v>Environmental Capex</v>
          </cell>
        </row>
        <row r="71">
          <cell r="A71" t="str">
            <v>Environmental Capex</v>
          </cell>
        </row>
        <row r="72">
          <cell r="A72" t="str">
            <v>Growth Capex</v>
          </cell>
        </row>
        <row r="73">
          <cell r="A73" t="str">
            <v>Growth Capex</v>
          </cell>
        </row>
        <row r="74">
          <cell r="A74" t="str">
            <v>Maintenance Capex</v>
          </cell>
        </row>
        <row r="75">
          <cell r="A75" t="str">
            <v>Maintenance Capex</v>
          </cell>
        </row>
        <row r="76">
          <cell r="A76" t="str">
            <v>Maintenance Capex</v>
          </cell>
        </row>
        <row r="77">
          <cell r="A77" t="str">
            <v>Maintenance Capex</v>
          </cell>
        </row>
        <row r="78">
          <cell r="A78" t="str">
            <v>Environmental Capex</v>
          </cell>
        </row>
        <row r="79">
          <cell r="A79" t="str">
            <v>Maintenance Capex</v>
          </cell>
        </row>
        <row r="80">
          <cell r="A80" t="str">
            <v>Maintenance Capex</v>
          </cell>
        </row>
        <row r="81">
          <cell r="A81" t="str">
            <v>Maintenance Capex</v>
          </cell>
        </row>
        <row r="82">
          <cell r="A82" t="str">
            <v>Maintenance Capex</v>
          </cell>
        </row>
        <row r="83">
          <cell r="A83" t="str">
            <v>Maintenance Capex</v>
          </cell>
        </row>
        <row r="84">
          <cell r="A84" t="str">
            <v>Maintenance Capex</v>
          </cell>
        </row>
        <row r="85">
          <cell r="A85" t="str">
            <v>Maintenance Capex</v>
          </cell>
        </row>
        <row r="86">
          <cell r="A86" t="str">
            <v>Maintenance Capex</v>
          </cell>
        </row>
        <row r="87">
          <cell r="A87" t="str">
            <v>Maintenance Capex</v>
          </cell>
        </row>
        <row r="88">
          <cell r="A88" t="str">
            <v>Maintenance Capex</v>
          </cell>
        </row>
        <row r="89">
          <cell r="A89" t="str">
            <v>Maintenance Capex</v>
          </cell>
        </row>
        <row r="90">
          <cell r="A90" t="str">
            <v>Maintenance Capex</v>
          </cell>
        </row>
        <row r="91">
          <cell r="A91" t="str">
            <v>Maintenance Capex</v>
          </cell>
        </row>
        <row r="92">
          <cell r="A92" t="str">
            <v>Maintenance Capex</v>
          </cell>
        </row>
        <row r="93">
          <cell r="A93" t="str">
            <v>Maintenance Capex</v>
          </cell>
        </row>
        <row r="94">
          <cell r="A94" t="str">
            <v>Maintenance Capex</v>
          </cell>
        </row>
        <row r="95">
          <cell r="A95" t="str">
            <v>Maintenance Capex</v>
          </cell>
        </row>
        <row r="96">
          <cell r="A96" t="str">
            <v>Maintenance Capex</v>
          </cell>
        </row>
        <row r="97">
          <cell r="A97" t="str">
            <v>Environmental Capex</v>
          </cell>
        </row>
        <row r="98">
          <cell r="A98" t="str">
            <v>Maintenance Capex</v>
          </cell>
        </row>
        <row r="99">
          <cell r="A99" t="str">
            <v>Maintenance Capex</v>
          </cell>
        </row>
        <row r="100">
          <cell r="A100" t="str">
            <v>Maintenance Capex</v>
          </cell>
        </row>
        <row r="101">
          <cell r="A101" t="str">
            <v>Maintenance Capex</v>
          </cell>
        </row>
        <row r="102">
          <cell r="A102" t="str">
            <v>Environmental Capex</v>
          </cell>
        </row>
        <row r="103">
          <cell r="A103" t="str">
            <v>Maintenance Capex</v>
          </cell>
        </row>
        <row r="104">
          <cell r="A104" t="str">
            <v>Maintenance Capex</v>
          </cell>
        </row>
        <row r="105">
          <cell r="A105" t="str">
            <v>Maintenance Capex</v>
          </cell>
        </row>
        <row r="106">
          <cell r="A106" t="str">
            <v>Maintenance Capex</v>
          </cell>
        </row>
        <row r="107">
          <cell r="A107" t="str">
            <v>Maintenance Capex</v>
          </cell>
        </row>
        <row r="108">
          <cell r="A108" t="str">
            <v>Maintenance Capex</v>
          </cell>
        </row>
        <row r="109">
          <cell r="A109" t="str">
            <v>Maintenance Capex</v>
          </cell>
        </row>
        <row r="110">
          <cell r="A110" t="str">
            <v>Maintenance Capex</v>
          </cell>
        </row>
        <row r="111">
          <cell r="A111" t="str">
            <v>Maintenance Capex</v>
          </cell>
        </row>
        <row r="112">
          <cell r="A112" t="str">
            <v>Maintenance Capex</v>
          </cell>
        </row>
        <row r="113">
          <cell r="A113" t="str">
            <v>Maintenance Capex</v>
          </cell>
        </row>
        <row r="114">
          <cell r="A114" t="str">
            <v>Growth Capex</v>
          </cell>
        </row>
        <row r="115">
          <cell r="A115" t="str">
            <v>Environmental Capex</v>
          </cell>
        </row>
        <row r="116">
          <cell r="A116" t="str">
            <v>Maintenance Capex</v>
          </cell>
        </row>
        <row r="117">
          <cell r="A117" t="str">
            <v>Maintenance Capex</v>
          </cell>
        </row>
        <row r="118">
          <cell r="A118" t="str">
            <v>Maintenance Capex</v>
          </cell>
        </row>
        <row r="119">
          <cell r="A119" t="str">
            <v>Maintenance Capex</v>
          </cell>
        </row>
        <row r="120">
          <cell r="A120" t="str">
            <v>Maintenance Capex</v>
          </cell>
        </row>
        <row r="121">
          <cell r="A121" t="str">
            <v>Maintenance Capex</v>
          </cell>
        </row>
        <row r="122">
          <cell r="A122" t="str">
            <v>Maintenance Capex</v>
          </cell>
        </row>
        <row r="123">
          <cell r="A123" t="str">
            <v>Maintenance Capex</v>
          </cell>
        </row>
        <row r="124">
          <cell r="A124" t="str">
            <v>Maintenance Capex</v>
          </cell>
        </row>
        <row r="125">
          <cell r="A125" t="str">
            <v>Environmental Capex</v>
          </cell>
        </row>
        <row r="126">
          <cell r="A126" t="str">
            <v>Growth Capex</v>
          </cell>
        </row>
        <row r="127">
          <cell r="A127" t="str">
            <v>Maintenance Capex</v>
          </cell>
        </row>
        <row r="128">
          <cell r="A128" t="str">
            <v>Maintenance Capex</v>
          </cell>
        </row>
        <row r="129">
          <cell r="A129" t="str">
            <v>Maintenance Capex</v>
          </cell>
        </row>
        <row r="130">
          <cell r="A130" t="str">
            <v>Environmental Capex</v>
          </cell>
        </row>
        <row r="131">
          <cell r="A131" t="str">
            <v>Maintenance Capex</v>
          </cell>
        </row>
        <row r="132">
          <cell r="A132" t="str">
            <v>Maintenance Capex</v>
          </cell>
        </row>
        <row r="133">
          <cell r="A133" t="str">
            <v>Maintenance Capex</v>
          </cell>
        </row>
        <row r="134">
          <cell r="A134" t="str">
            <v>Maintenance Capex</v>
          </cell>
        </row>
        <row r="135">
          <cell r="A135" t="str">
            <v>Growth Capex</v>
          </cell>
        </row>
        <row r="136">
          <cell r="A136" t="str">
            <v>Growth Capex</v>
          </cell>
        </row>
        <row r="137">
          <cell r="A137" t="str">
            <v>Growth Capex</v>
          </cell>
        </row>
        <row r="138">
          <cell r="A138" t="str">
            <v>Maintenance Capex</v>
          </cell>
        </row>
        <row r="139">
          <cell r="A139" t="str">
            <v>Maintenance Capex</v>
          </cell>
        </row>
        <row r="140">
          <cell r="A140" t="str">
            <v>Maintenance Capex</v>
          </cell>
        </row>
        <row r="141">
          <cell r="A141" t="str">
            <v>Growth Capex</v>
          </cell>
        </row>
        <row r="142">
          <cell r="A142" t="str">
            <v>Growth Capex</v>
          </cell>
        </row>
        <row r="143">
          <cell r="A143" t="str">
            <v>Maintenance Capex</v>
          </cell>
        </row>
        <row r="144">
          <cell r="A144" t="str">
            <v>Maintenance Capex</v>
          </cell>
        </row>
        <row r="145">
          <cell r="A145" t="str">
            <v>Maintenance Capex</v>
          </cell>
        </row>
        <row r="146">
          <cell r="A146" t="str">
            <v>Maintenance Capex</v>
          </cell>
        </row>
        <row r="147">
          <cell r="A147" t="str">
            <v>Maintenance Capex</v>
          </cell>
        </row>
        <row r="148">
          <cell r="A148" t="str">
            <v>Maintenance Capex</v>
          </cell>
        </row>
        <row r="149">
          <cell r="A149" t="str">
            <v>Maintenance Capex</v>
          </cell>
        </row>
        <row r="150">
          <cell r="A150" t="str">
            <v>Maintenance Capex</v>
          </cell>
        </row>
        <row r="151">
          <cell r="A151" t="str">
            <v>Maintenance Capex</v>
          </cell>
        </row>
        <row r="152">
          <cell r="A152" t="str">
            <v>Maintenance Capex</v>
          </cell>
        </row>
        <row r="153">
          <cell r="A153" t="str">
            <v>Maintenance Capex</v>
          </cell>
        </row>
        <row r="154">
          <cell r="A154" t="str">
            <v>Maintenance Capex</v>
          </cell>
        </row>
        <row r="155">
          <cell r="A155" t="str">
            <v>Maintenance Capex</v>
          </cell>
        </row>
        <row r="156">
          <cell r="A156" t="str">
            <v>Maintenance Capex</v>
          </cell>
        </row>
        <row r="157">
          <cell r="A157" t="str">
            <v>Maintenance Capex</v>
          </cell>
        </row>
        <row r="158">
          <cell r="A158" t="str">
            <v>Maintenance Capex</v>
          </cell>
        </row>
        <row r="159">
          <cell r="A159" t="str">
            <v>Growth Capex</v>
          </cell>
        </row>
        <row r="160">
          <cell r="A160" t="str">
            <v>Maintenance Capex</v>
          </cell>
        </row>
        <row r="161">
          <cell r="A161" t="str">
            <v>Maintenance Capex</v>
          </cell>
        </row>
        <row r="162">
          <cell r="A162" t="str">
            <v>Maintenance Capex</v>
          </cell>
        </row>
        <row r="163">
          <cell r="A163" t="str">
            <v>Maintenance Capex</v>
          </cell>
        </row>
        <row r="164">
          <cell r="A164" t="str">
            <v>Environmental Capex</v>
          </cell>
        </row>
        <row r="165">
          <cell r="A165" t="str">
            <v>Maintenance Capex</v>
          </cell>
        </row>
        <row r="166">
          <cell r="A166" t="str">
            <v>Maintenance Capex</v>
          </cell>
        </row>
        <row r="167">
          <cell r="A167" t="str">
            <v>Maintenance Capex</v>
          </cell>
        </row>
        <row r="168">
          <cell r="A168" t="str">
            <v>Maintenance Capex</v>
          </cell>
        </row>
        <row r="169">
          <cell r="A169" t="str">
            <v>Maintenance Capex</v>
          </cell>
        </row>
        <row r="170">
          <cell r="A170" t="str">
            <v>Maintenance Capex</v>
          </cell>
        </row>
        <row r="171">
          <cell r="A171" t="str">
            <v>Maintenance Capex</v>
          </cell>
        </row>
        <row r="172">
          <cell r="A172" t="str">
            <v>Environmental Capex</v>
          </cell>
        </row>
        <row r="173">
          <cell r="A173" t="str">
            <v>Maintenance Capex</v>
          </cell>
        </row>
        <row r="174">
          <cell r="A174" t="str">
            <v>Maintenance Capex</v>
          </cell>
        </row>
        <row r="175">
          <cell r="A175" t="str">
            <v>Environmental Capex</v>
          </cell>
        </row>
        <row r="176">
          <cell r="A176" t="str">
            <v>Environmental Capex</v>
          </cell>
        </row>
        <row r="177">
          <cell r="A177" t="str">
            <v>Maintenance Capex</v>
          </cell>
        </row>
        <row r="178">
          <cell r="A178" t="str">
            <v>Environmental Capex</v>
          </cell>
        </row>
        <row r="195">
          <cell r="A195" t="str">
            <v>Environmental Capex</v>
          </cell>
        </row>
        <row r="196">
          <cell r="A196" t="str">
            <v>Maintenance Capex</v>
          </cell>
        </row>
        <row r="197">
          <cell r="A197" t="str">
            <v>Maintenance Capex</v>
          </cell>
        </row>
        <row r="198">
          <cell r="A198" t="str">
            <v>Maintenance Capex</v>
          </cell>
        </row>
        <row r="199">
          <cell r="A199" t="str">
            <v>Maintenance Capex</v>
          </cell>
        </row>
        <row r="200">
          <cell r="A200" t="str">
            <v>Maintenance Capex</v>
          </cell>
        </row>
        <row r="201">
          <cell r="A201" t="str">
            <v>Maintenance Capex</v>
          </cell>
        </row>
        <row r="202">
          <cell r="A202" t="str">
            <v>Maintenance Capex</v>
          </cell>
        </row>
        <row r="203">
          <cell r="A203" t="str">
            <v>Maintenance Capex</v>
          </cell>
        </row>
        <row r="204">
          <cell r="A204" t="str">
            <v>Maintenance Capex</v>
          </cell>
        </row>
        <row r="205">
          <cell r="A205" t="str">
            <v>Maintenance Capex</v>
          </cell>
        </row>
        <row r="206">
          <cell r="A206" t="str">
            <v>Environmental Capex</v>
          </cell>
        </row>
        <row r="207">
          <cell r="A207" t="str">
            <v>Maintenance Capex</v>
          </cell>
        </row>
        <row r="208">
          <cell r="A208" t="str">
            <v>Maintenance Capex</v>
          </cell>
        </row>
        <row r="209">
          <cell r="A209" t="str">
            <v>Growth Capex</v>
          </cell>
        </row>
        <row r="210">
          <cell r="A210" t="str">
            <v>Maintenance Capex</v>
          </cell>
        </row>
        <row r="211">
          <cell r="A211" t="str">
            <v>Maintenance Capex</v>
          </cell>
        </row>
        <row r="212">
          <cell r="A212" t="str">
            <v>Maintenance Capex</v>
          </cell>
        </row>
        <row r="213">
          <cell r="A213" t="str">
            <v>Maintenance Capex</v>
          </cell>
        </row>
        <row r="214">
          <cell r="A214" t="str">
            <v>Maintenance Capex</v>
          </cell>
        </row>
        <row r="215">
          <cell r="A215" t="str">
            <v>Maintenance Capex</v>
          </cell>
        </row>
        <row r="216">
          <cell r="A216" t="str">
            <v>Maintenance Capex</v>
          </cell>
        </row>
        <row r="217">
          <cell r="A217" t="str">
            <v>Maintenance Capex</v>
          </cell>
        </row>
        <row r="218">
          <cell r="A218" t="str">
            <v>Maintenance Capex</v>
          </cell>
        </row>
        <row r="219">
          <cell r="A219" t="str">
            <v>Maintenance Capex</v>
          </cell>
        </row>
        <row r="220">
          <cell r="A220" t="str">
            <v>Maintenance Capex</v>
          </cell>
        </row>
        <row r="221">
          <cell r="A221" t="str">
            <v>Maintenance Capex</v>
          </cell>
        </row>
        <row r="222">
          <cell r="A222" t="str">
            <v>Maintenance Capex</v>
          </cell>
        </row>
        <row r="223">
          <cell r="A223" t="str">
            <v>Maintenance Capex</v>
          </cell>
        </row>
        <row r="224">
          <cell r="A224" t="str">
            <v>Maintenance Capex</v>
          </cell>
        </row>
        <row r="225">
          <cell r="A225" t="str">
            <v>Maintenance Capex</v>
          </cell>
        </row>
        <row r="226">
          <cell r="A226" t="str">
            <v>Maintenance Capex</v>
          </cell>
        </row>
        <row r="227">
          <cell r="A227" t="str">
            <v>Maintenance Capex</v>
          </cell>
        </row>
        <row r="228">
          <cell r="A228" t="str">
            <v>Maintenance Capex</v>
          </cell>
        </row>
        <row r="229">
          <cell r="A229" t="str">
            <v>Maintenance Capex</v>
          </cell>
        </row>
        <row r="230">
          <cell r="A230" t="str">
            <v>Maintenance Capex</v>
          </cell>
        </row>
        <row r="231">
          <cell r="A231" t="str">
            <v>Maintenance Capex</v>
          </cell>
        </row>
        <row r="232">
          <cell r="A232" t="str">
            <v>Maintenance Capex</v>
          </cell>
        </row>
        <row r="233">
          <cell r="A233" t="str">
            <v>Maintenance Capex</v>
          </cell>
        </row>
        <row r="234">
          <cell r="A234" t="str">
            <v>Maintenance Capex</v>
          </cell>
        </row>
        <row r="235">
          <cell r="A235" t="str">
            <v>Maintenance Capex</v>
          </cell>
        </row>
        <row r="236">
          <cell r="A236" t="str">
            <v>Maintenance Capex</v>
          </cell>
        </row>
        <row r="237">
          <cell r="A237" t="str">
            <v>Maintenance Capex</v>
          </cell>
        </row>
        <row r="238">
          <cell r="A238" t="str">
            <v>Growth Capex</v>
          </cell>
        </row>
        <row r="239">
          <cell r="A239" t="str">
            <v>Maintenance Capex</v>
          </cell>
        </row>
        <row r="240">
          <cell r="A240" t="str">
            <v>Maintenance Capex</v>
          </cell>
        </row>
        <row r="241">
          <cell r="A241" t="str">
            <v>Maintenance Capex</v>
          </cell>
        </row>
        <row r="242">
          <cell r="A242" t="str">
            <v>Maintenance Capex</v>
          </cell>
        </row>
        <row r="243">
          <cell r="A243" t="str">
            <v>Maintenance Capex</v>
          </cell>
        </row>
        <row r="244">
          <cell r="A244" t="str">
            <v>Environmental Capex</v>
          </cell>
        </row>
        <row r="245">
          <cell r="A245" t="str">
            <v>Environmental Capex</v>
          </cell>
        </row>
        <row r="246">
          <cell r="A246" t="str">
            <v>Environmental Capex</v>
          </cell>
        </row>
        <row r="247">
          <cell r="A247" t="str">
            <v>Environmental Capex</v>
          </cell>
        </row>
        <row r="248">
          <cell r="A248" t="str">
            <v>Environmental Capex</v>
          </cell>
        </row>
        <row r="249">
          <cell r="A249" t="str">
            <v>Maintenance Capex</v>
          </cell>
        </row>
        <row r="250">
          <cell r="A250" t="str">
            <v>Environmental Capex</v>
          </cell>
        </row>
        <row r="251">
          <cell r="A251" t="str">
            <v>Maintenance Capex</v>
          </cell>
        </row>
        <row r="252">
          <cell r="A252" t="str">
            <v>Maintenance Capex</v>
          </cell>
        </row>
        <row r="253">
          <cell r="A253" t="str">
            <v>Maintenance Capex</v>
          </cell>
        </row>
        <row r="254">
          <cell r="A254" t="str">
            <v>Maintenance Capex</v>
          </cell>
        </row>
        <row r="255">
          <cell r="A255" t="str">
            <v>Maintenance Capex</v>
          </cell>
        </row>
        <row r="256">
          <cell r="A256" t="str">
            <v>Maintenance Capex</v>
          </cell>
        </row>
        <row r="257">
          <cell r="A257" t="str">
            <v>Maintenance Capex</v>
          </cell>
        </row>
        <row r="258">
          <cell r="A258" t="str">
            <v>Growth Capex</v>
          </cell>
        </row>
        <row r="259">
          <cell r="A259" t="str">
            <v>Growth Capex</v>
          </cell>
        </row>
        <row r="260">
          <cell r="A260" t="str">
            <v>Maintenance Capex</v>
          </cell>
        </row>
        <row r="261">
          <cell r="A261" t="str">
            <v>Growth Capex</v>
          </cell>
        </row>
        <row r="262">
          <cell r="A262" t="str">
            <v>Maintenance Capex</v>
          </cell>
        </row>
        <row r="263">
          <cell r="A263" t="str">
            <v>Maintenance Capex</v>
          </cell>
        </row>
        <row r="264">
          <cell r="A264" t="str">
            <v>Maintenance Capex</v>
          </cell>
        </row>
        <row r="265">
          <cell r="A265" t="str">
            <v>Maintenance Capex</v>
          </cell>
        </row>
        <row r="266">
          <cell r="A266" t="str">
            <v>Maintenance Capex</v>
          </cell>
        </row>
        <row r="267">
          <cell r="A267" t="str">
            <v>Maintenance Capex</v>
          </cell>
        </row>
        <row r="268">
          <cell r="A268" t="str">
            <v>Environmental Capex</v>
          </cell>
        </row>
        <row r="269">
          <cell r="A269" t="str">
            <v>Growth Capex</v>
          </cell>
        </row>
        <row r="270">
          <cell r="A270" t="str">
            <v>Growth Capex</v>
          </cell>
        </row>
        <row r="271">
          <cell r="A271" t="str">
            <v>Growth Capex</v>
          </cell>
        </row>
        <row r="272">
          <cell r="A272" t="str">
            <v>Growth Capex</v>
          </cell>
        </row>
        <row r="273">
          <cell r="A273" t="str">
            <v>Growth Capex</v>
          </cell>
        </row>
        <row r="274">
          <cell r="A274" t="str">
            <v>Growth Capex</v>
          </cell>
        </row>
        <row r="275">
          <cell r="A275" t="str">
            <v>Growth Capex</v>
          </cell>
        </row>
        <row r="276">
          <cell r="A276" t="str">
            <v>Growth Capex</v>
          </cell>
        </row>
        <row r="277">
          <cell r="A277" t="str">
            <v>Growth Capex</v>
          </cell>
        </row>
        <row r="278">
          <cell r="A278" t="str">
            <v>Growth Capex</v>
          </cell>
        </row>
        <row r="279">
          <cell r="A279" t="str">
            <v>Growth Capex</v>
          </cell>
        </row>
        <row r="280">
          <cell r="A280" t="str">
            <v>Growth Capex</v>
          </cell>
        </row>
        <row r="281">
          <cell r="A281" t="str">
            <v>Growth Capex</v>
          </cell>
        </row>
        <row r="282">
          <cell r="A282" t="str">
            <v>Environmental Capex</v>
          </cell>
        </row>
        <row r="283">
          <cell r="A283" t="str">
            <v>Maintenance Capex</v>
          </cell>
        </row>
        <row r="288">
          <cell r="A288" t="str">
            <v>Growth Capex</v>
          </cell>
        </row>
        <row r="289">
          <cell r="A289" t="str">
            <v>Environmental Capex</v>
          </cell>
        </row>
        <row r="290">
          <cell r="A290" t="str">
            <v>Growth Capex</v>
          </cell>
        </row>
      </sheetData>
      <sheetData sheetId="10"/>
      <sheetData sheetId="11">
        <row r="8">
          <cell r="H8" t="str">
            <v>Экология</v>
          </cell>
        </row>
        <row r="9">
          <cell r="F9">
            <v>489</v>
          </cell>
          <cell r="H9" t="str">
            <v>Благоустройство территории</v>
          </cell>
          <cell r="I9" t="str">
            <v>Прочие</v>
          </cell>
        </row>
        <row r="11">
          <cell r="H11" t="str">
            <v>Топливо транспортный цех</v>
          </cell>
        </row>
        <row r="12">
          <cell r="H12" t="str">
            <v>Топливо транспортный цех</v>
          </cell>
        </row>
        <row r="13">
          <cell r="F13">
            <v>344</v>
          </cell>
          <cell r="H13" t="str">
            <v>Покупка транспортерной ленты</v>
          </cell>
          <cell r="I13" t="str">
            <v>Прочие</v>
          </cell>
        </row>
        <row r="14">
          <cell r="F14">
            <v>345</v>
          </cell>
          <cell r="H14" t="str">
            <v>Покупка дренажных насосов</v>
          </cell>
          <cell r="I14" t="str">
            <v>Прочие</v>
          </cell>
        </row>
        <row r="15">
          <cell r="F15">
            <v>346</v>
          </cell>
          <cell r="H15" t="str">
            <v>Ремонт молотковой дробилки МД-14</v>
          </cell>
          <cell r="I15" t="str">
            <v>Прочие</v>
          </cell>
        </row>
        <row r="16">
          <cell r="F16">
            <v>347</v>
          </cell>
          <cell r="H16" t="str">
            <v>Покупка ГПМ на ЛК21; ЛК 11.( лебёдки)</v>
          </cell>
          <cell r="I16" t="str">
            <v>Прочие</v>
          </cell>
        </row>
        <row r="17">
          <cell r="F17">
            <v>348</v>
          </cell>
          <cell r="H17" t="str">
            <v>Покупка эл. двигателей ЛК 16/2АБ;В/Т.</v>
          </cell>
          <cell r="I17" t="str">
            <v>Прочие</v>
          </cell>
        </row>
        <row r="18">
          <cell r="F18">
            <v>349</v>
          </cell>
          <cell r="H18" t="str">
            <v>Система аспирации</v>
          </cell>
          <cell r="I18" t="str">
            <v>Прочие</v>
          </cell>
        </row>
        <row r="19">
          <cell r="F19">
            <v>350</v>
          </cell>
          <cell r="H19" t="str">
            <v>Покупка редукторов для ЛК-14А</v>
          </cell>
          <cell r="I19" t="str">
            <v>Прочие</v>
          </cell>
        </row>
        <row r="20">
          <cell r="F20">
            <v>351</v>
          </cell>
          <cell r="H20" t="str">
            <v>Инструменты.</v>
          </cell>
          <cell r="I20" t="str">
            <v>Прочие</v>
          </cell>
        </row>
        <row r="21">
          <cell r="F21">
            <v>352</v>
          </cell>
          <cell r="H21" t="str">
            <v>Капитальный ремонт ЛК-45А,Б</v>
          </cell>
          <cell r="I21" t="str">
            <v>Прочие</v>
          </cell>
        </row>
        <row r="22">
          <cell r="F22">
            <v>353</v>
          </cell>
          <cell r="H22" t="str">
            <v xml:space="preserve">Разработка проекта для установки выключателей 6 КВ. </v>
          </cell>
          <cell r="I22" t="str">
            <v>Прочие</v>
          </cell>
        </row>
        <row r="23">
          <cell r="F23">
            <v>354</v>
          </cell>
          <cell r="H23" t="str">
            <v>Перенос кабельных трасс ЛК- 45А,Б..</v>
          </cell>
          <cell r="I23" t="str">
            <v>Прочие</v>
          </cell>
        </row>
        <row r="24">
          <cell r="F24">
            <v>355</v>
          </cell>
          <cell r="H24" t="str">
            <v>Покупка АТРК на РПМ 1-2</v>
          </cell>
          <cell r="I24" t="str">
            <v>Прочие</v>
          </cell>
        </row>
        <row r="25">
          <cell r="F25">
            <v>357</v>
          </cell>
          <cell r="H25" t="str">
            <v>Парообеспылевание</v>
          </cell>
          <cell r="I25" t="str">
            <v>Прочие</v>
          </cell>
        </row>
        <row r="26">
          <cell r="F26">
            <v>358</v>
          </cell>
          <cell r="H26" t="str">
            <v>Ремонт гидросмывов блока №5</v>
          </cell>
          <cell r="I26" t="str">
            <v>Прочие</v>
          </cell>
        </row>
        <row r="27">
          <cell r="F27">
            <v>359</v>
          </cell>
          <cell r="H27" t="str">
            <v>Покупка бульдозера</v>
          </cell>
          <cell r="I27" t="str">
            <v>Прочие</v>
          </cell>
        </row>
        <row r="28">
          <cell r="F28">
            <v>360</v>
          </cell>
          <cell r="H28" t="str">
            <v>Капитальный ремонт бульдозеров</v>
          </cell>
          <cell r="I28" t="str">
            <v>Прочие</v>
          </cell>
        </row>
        <row r="29">
          <cell r="F29">
            <v>361</v>
          </cell>
          <cell r="H29" t="str">
            <v>Капитальный ремонт ТЭМ2  №5882</v>
          </cell>
          <cell r="I29" t="str">
            <v>Прочие</v>
          </cell>
        </row>
        <row r="30">
          <cell r="F30">
            <v>363</v>
          </cell>
          <cell r="H30" t="str">
            <v>Покупка погружного насоса 12 НА 22 х 6  на ММХ</v>
          </cell>
          <cell r="I30" t="str">
            <v>Прочие</v>
          </cell>
        </row>
        <row r="31">
          <cell r="F31">
            <v>365</v>
          </cell>
          <cell r="H31" t="str">
            <v>Капитальный ремонт вагоноопрокидывателя №1А</v>
          </cell>
          <cell r="I31" t="str">
            <v>Прочие</v>
          </cell>
        </row>
        <row r="32">
          <cell r="F32">
            <v>366</v>
          </cell>
          <cell r="H32" t="str">
            <v>Капитальный ремонт ж/д путей №24 и №28</v>
          </cell>
          <cell r="I32" t="str">
            <v>ЗиС</v>
          </cell>
        </row>
        <row r="33">
          <cell r="F33">
            <v>367</v>
          </cell>
          <cell r="H33" t="str">
            <v>Капитальный ремонт вагоноопрокидывателя №1Б</v>
          </cell>
          <cell r="I33" t="str">
            <v>Прочие</v>
          </cell>
        </row>
        <row r="34">
          <cell r="F34">
            <v>368</v>
          </cell>
          <cell r="H34" t="str">
            <v>Капитальный ремонт ж/д путей №25 и №29</v>
          </cell>
          <cell r="I34" t="str">
            <v>ЗиС</v>
          </cell>
        </row>
        <row r="35">
          <cell r="F35">
            <v>369</v>
          </cell>
          <cell r="H35" t="str">
            <v>Капитальный ремонт вагонотолкателя №1Б</v>
          </cell>
          <cell r="I35" t="str">
            <v>Прочие</v>
          </cell>
        </row>
        <row r="36">
          <cell r="F36">
            <v>370</v>
          </cell>
          <cell r="H36" t="str">
            <v>Капитальный ремонт ж/д путей№26и №27</v>
          </cell>
          <cell r="I36" t="str">
            <v>Прочие</v>
          </cell>
        </row>
        <row r="37">
          <cell r="F37">
            <v>371</v>
          </cell>
          <cell r="H37" t="str">
            <v>Покупка редуктора РЦД-400 на КП и ДФМ</v>
          </cell>
          <cell r="I37" t="str">
            <v>Прочие</v>
          </cell>
        </row>
        <row r="38">
          <cell r="F38">
            <v>372</v>
          </cell>
          <cell r="H38" t="str">
            <v>Покупка редуктора Ц2У-400 на ЛП</v>
          </cell>
          <cell r="I38" t="str">
            <v>Прочие</v>
          </cell>
        </row>
        <row r="39">
          <cell r="F39">
            <v>373</v>
          </cell>
          <cell r="H39" t="str">
            <v>Капитальный ремонт стрелочного перевода №52</v>
          </cell>
          <cell r="I39" t="str">
            <v>Прочие</v>
          </cell>
        </row>
        <row r="40">
          <cell r="F40">
            <v>374</v>
          </cell>
          <cell r="H40" t="str">
            <v>Капитальный ремонт стрелочного перевода №31</v>
          </cell>
          <cell r="I40" t="str">
            <v>ЗиС</v>
          </cell>
        </row>
        <row r="41">
          <cell r="F41">
            <v>375</v>
          </cell>
          <cell r="H41" t="str">
            <v>Капитальный ремонт стрелочного перевода №43</v>
          </cell>
          <cell r="I41" t="str">
            <v>Прочие</v>
          </cell>
        </row>
        <row r="42">
          <cell r="F42">
            <v>376</v>
          </cell>
          <cell r="H42" t="str">
            <v>Капитальный ремонт рельсового круга РПМ-2</v>
          </cell>
          <cell r="I42" t="str">
            <v>Прочие</v>
          </cell>
        </row>
        <row r="43">
          <cell r="F43">
            <v>377</v>
          </cell>
          <cell r="H43" t="str">
            <v>Инструмент</v>
          </cell>
          <cell r="I43" t="str">
            <v>Прочие</v>
          </cell>
        </row>
        <row r="46">
          <cell r="H46" t="str">
            <v>Автотранспортная группа</v>
          </cell>
        </row>
        <row r="47">
          <cell r="F47">
            <v>378</v>
          </cell>
          <cell r="H47" t="str">
            <v xml:space="preserve">Капитальный ремонт двигателей  </v>
          </cell>
          <cell r="I47" t="str">
            <v>Прочие</v>
          </cell>
        </row>
        <row r="48">
          <cell r="F48">
            <v>379</v>
          </cell>
          <cell r="H48" t="str">
            <v>Покупка ДВС</v>
          </cell>
          <cell r="I48" t="str">
            <v>Прочие</v>
          </cell>
        </row>
        <row r="49">
          <cell r="F49">
            <v>381</v>
          </cell>
          <cell r="H49" t="str">
            <v>Покупка автопогрузчика " Балканкар"</v>
          </cell>
          <cell r="I49" t="str">
            <v>Прочие</v>
          </cell>
        </row>
        <row r="50">
          <cell r="F50">
            <v>382</v>
          </cell>
          <cell r="H50" t="str">
            <v xml:space="preserve">Капитальный ремонт А\М КАМАЗ-5511  </v>
          </cell>
          <cell r="I50" t="str">
            <v>Прочие</v>
          </cell>
        </row>
        <row r="51">
          <cell r="F51">
            <v>384</v>
          </cell>
          <cell r="H51" t="str">
            <v>Покупка прицепа 2ПТС-4</v>
          </cell>
          <cell r="I51" t="str">
            <v>Прочие</v>
          </cell>
        </row>
        <row r="52">
          <cell r="F52">
            <v>385</v>
          </cell>
          <cell r="H52" t="str">
            <v>Покупка прицепа 2ПТС-6</v>
          </cell>
          <cell r="I52" t="str">
            <v>Прочие</v>
          </cell>
        </row>
        <row r="53">
          <cell r="F53">
            <v>386</v>
          </cell>
          <cell r="H53" t="str">
            <v>Пожарный автомобиль</v>
          </cell>
          <cell r="I53" t="str">
            <v>Прочие</v>
          </cell>
        </row>
        <row r="54">
          <cell r="F54">
            <v>381</v>
          </cell>
          <cell r="H54" t="str">
            <v>Покупка автопогрузчика "Балканкар" 3,5т</v>
          </cell>
          <cell r="I54" t="str">
            <v>Прочие</v>
          </cell>
        </row>
        <row r="55">
          <cell r="F55">
            <v>387</v>
          </cell>
          <cell r="H55" t="str">
            <v xml:space="preserve">Покупка автогидроподъемника </v>
          </cell>
          <cell r="I55" t="str">
            <v>Прочие</v>
          </cell>
        </row>
        <row r="56">
          <cell r="F56">
            <v>389</v>
          </cell>
          <cell r="H56" t="str">
            <v>Покупка мини-трактора сенокосилка</v>
          </cell>
          <cell r="I56" t="str">
            <v>Капитальный ремонт и модернизация  ОРУ-500</v>
          </cell>
        </row>
        <row r="57">
          <cell r="F57">
            <v>390</v>
          </cell>
          <cell r="H57" t="str">
            <v>Трактор ВТЗ-30 СШ</v>
          </cell>
          <cell r="I57" t="str">
            <v>Прочие</v>
          </cell>
        </row>
        <row r="58">
          <cell r="F58">
            <v>390</v>
          </cell>
          <cell r="H58" t="str">
            <v>Трактор ВТЗ-30 СШ</v>
          </cell>
          <cell r="I58" t="str">
            <v>Прочие</v>
          </cell>
        </row>
        <row r="60">
          <cell r="H60" t="str">
            <v>Инженерная группа</v>
          </cell>
        </row>
        <row r="61">
          <cell r="F61">
            <v>400</v>
          </cell>
          <cell r="G61" t="str">
            <v>Replacement of wall panels row G</v>
          </cell>
          <cell r="H61" t="str">
            <v>Ремонт БЩУ-3,  рел.щита, помещение сборок задвижек(КРУ 0,4-6кВ,секции,каб. полуэт.отм. 4.2, 5,4, -4,2)</v>
          </cell>
          <cell r="I61" t="str">
            <v>Капитальный ремонт и модернизация  эн.блока №5</v>
          </cell>
        </row>
        <row r="62">
          <cell r="F62">
            <v>400</v>
          </cell>
          <cell r="G62" t="str">
            <v>Replacement of wall panels row B</v>
          </cell>
          <cell r="H62" t="str">
            <v>Ремонт (Демонтаж) помещений, непроектных м/к, монтаж  площадок обсл-я блока №5 оси 25÷30 ряд Б÷В отм.0÷45</v>
          </cell>
          <cell r="I62" t="str">
            <v>Капитальный ремонт и модернизация  эн.блока №5</v>
          </cell>
        </row>
        <row r="63">
          <cell r="F63">
            <v>400</v>
          </cell>
          <cell r="G63" t="str">
            <v>Replacement of wall panels row A</v>
          </cell>
          <cell r="H63" t="str">
            <v>Ремонт помещений санузлов, лест. марша бл.№ 5</v>
          </cell>
          <cell r="I63" t="str">
            <v>Капитальный ремонт и модернизация  эн.блока №5</v>
          </cell>
        </row>
        <row r="64">
          <cell r="F64">
            <v>400</v>
          </cell>
          <cell r="G64" t="str">
            <v>Replacement of wall panels row A</v>
          </cell>
          <cell r="H64" t="str">
            <v>Замена мет. обшивы шахты лифта бл. №5 отм.0÷35</v>
          </cell>
          <cell r="I64" t="str">
            <v>Капитальный ремонт и модернизация  эн.блока №5</v>
          </cell>
        </row>
        <row r="65">
          <cell r="F65">
            <v>391</v>
          </cell>
          <cell r="G65" t="str">
            <v>Work design in reconstruction roof and wall panels in axes 3-24 row A, Б, Г permanent end face</v>
          </cell>
          <cell r="H65" t="str">
            <v>Ремонт и реконструкция ЛК-26/1</v>
          </cell>
          <cell r="I65" t="str">
            <v>ЗиС</v>
          </cell>
        </row>
        <row r="66">
          <cell r="F66">
            <v>400</v>
          </cell>
          <cell r="G66" t="str">
            <v>Office equipment</v>
          </cell>
          <cell r="H66" t="str">
            <v>Ремонт полов, фундамента насосов ряд А÷Б ( отм. 0,00) , г/лифта бл.№5</v>
          </cell>
          <cell r="I66" t="str">
            <v>Капитальный ремонт и модернизация  эн.блока №5</v>
          </cell>
        </row>
        <row r="67">
          <cell r="F67">
            <v>400</v>
          </cell>
          <cell r="G67" t="str">
            <v>equipment/devices purchase for metal lab</v>
          </cell>
          <cell r="H67" t="str">
            <v>Ремонт перекрытий ТДМ, ПСУ, Скрубб.отделений бл.№5</v>
          </cell>
          <cell r="I67" t="str">
            <v>ЗиС</v>
          </cell>
        </row>
        <row r="68">
          <cell r="F68">
            <v>400</v>
          </cell>
          <cell r="G68" t="str">
            <v>devices</v>
          </cell>
          <cell r="H68" t="str">
            <v>Ремонт фундаментов ММТ, ВПВ,ВРПВ, ВРВВ,ВУМ,ДС,ДВ.Очистка и устройство каналов ГЗУ</v>
          </cell>
          <cell r="I68" t="str">
            <v>Капитальный ремонт и модернизация  эн.блока №5</v>
          </cell>
        </row>
        <row r="69">
          <cell r="F69">
            <v>400</v>
          </cell>
          <cell r="G69" t="str">
            <v>Purchase of filters for circulating water line</v>
          </cell>
          <cell r="H69" t="str">
            <v xml:space="preserve">Ремонт пола, ограждений, замена балок, профлиста отм.10 ряд А÷Б оси 25÷30 </v>
          </cell>
          <cell r="I69" t="str">
            <v>Капитальный ремонт и модернизация  эн.блока №5</v>
          </cell>
        </row>
        <row r="70">
          <cell r="F70">
            <v>400</v>
          </cell>
          <cell r="G70" t="str">
            <v>Construction works</v>
          </cell>
          <cell r="H70" t="str">
            <v>Антикор. элементов несущ.  м/к ряд А÷Б отм.-4,2÷35м. блока №5 оси 25-30 с очисткой и демонтажом м/к</v>
          </cell>
          <cell r="I70" t="str">
            <v>Капитальный ремонт и модернизация  эн.блока №5</v>
          </cell>
        </row>
        <row r="71">
          <cell r="F71">
            <v>400</v>
          </cell>
          <cell r="G71" t="str">
            <v>Construction works</v>
          </cell>
          <cell r="H71" t="str">
            <v>Антикор. элементов несущ.  м/к ряд В÷К отм.0,00 -35м. бл.№5 оси 25÷30 с очисткой и демонтажом м/к</v>
          </cell>
          <cell r="I71" t="str">
            <v>Капитальный ремонт и модернизация  эн.блока №5</v>
          </cell>
        </row>
        <row r="72">
          <cell r="F72">
            <v>362</v>
          </cell>
          <cell r="H72" t="str">
            <v>Антикоррозионная защита кровли К/О в осях 3÷25</v>
          </cell>
          <cell r="I72" t="str">
            <v>ЗиС</v>
          </cell>
        </row>
        <row r="73">
          <cell r="F73">
            <v>392</v>
          </cell>
          <cell r="H73" t="str">
            <v>Ремонт стен. ограждения ряд Б оси 16÷28</v>
          </cell>
          <cell r="I73" t="str">
            <v>ЗиС</v>
          </cell>
        </row>
        <row r="74">
          <cell r="F74">
            <v>393</v>
          </cell>
          <cell r="H74" t="str">
            <v>Дефектоскоп УД3-204</v>
          </cell>
          <cell r="I74" t="str">
            <v>Прочие</v>
          </cell>
        </row>
        <row r="75">
          <cell r="F75">
            <v>394</v>
          </cell>
          <cell r="H75" t="str">
            <v>Твердомер МЭТ-У1</v>
          </cell>
          <cell r="I75" t="str">
            <v>Прочие</v>
          </cell>
        </row>
        <row r="76">
          <cell r="F76">
            <v>395</v>
          </cell>
          <cell r="H76" t="str">
            <v>Анализатор металлов и сплавов</v>
          </cell>
          <cell r="I76" t="str">
            <v>Прочие</v>
          </cell>
        </row>
        <row r="77">
          <cell r="F77">
            <v>396</v>
          </cell>
          <cell r="H77" t="str">
            <v>Титровальный стол Лаб- РRО-ст 90-РР900 х 650 х 900</v>
          </cell>
          <cell r="I77" t="str">
            <v>Прочие</v>
          </cell>
        </row>
        <row r="78">
          <cell r="F78">
            <v>397</v>
          </cell>
          <cell r="H78" t="str">
            <v>Шкаф хранения реактивов Лаб-РRО ШР-40  400х565х2100</v>
          </cell>
          <cell r="I78" t="str">
            <v>Прочие</v>
          </cell>
        </row>
        <row r="79">
          <cell r="F79">
            <v>398</v>
          </cell>
          <cell r="H79" t="str">
            <v>Комплект  СОП</v>
          </cell>
          <cell r="I79" t="str">
            <v>Прочие</v>
          </cell>
        </row>
        <row r="80">
          <cell r="F80">
            <v>399</v>
          </cell>
          <cell r="H80" t="str">
            <v>Теодолит-тахометр  -1 шт.</v>
          </cell>
          <cell r="I80" t="str">
            <v>Прочие</v>
          </cell>
        </row>
        <row r="85">
          <cell r="H85" t="str">
            <v>Эксплуатация</v>
          </cell>
        </row>
        <row r="86">
          <cell r="H86" t="str">
            <v>ЭКО</v>
          </cell>
        </row>
        <row r="87">
          <cell r="F87">
            <v>400</v>
          </cell>
          <cell r="G87" t="str">
            <v>Devices purchase</v>
          </cell>
          <cell r="H87" t="str">
            <v>Капитальный ремонт освещения Бл.№5 котельное отделение</v>
          </cell>
          <cell r="I87" t="str">
            <v>Капитальный ремонт и модернизация  эн.блока №5</v>
          </cell>
        </row>
        <row r="88">
          <cell r="F88">
            <v>400</v>
          </cell>
          <cell r="G88" t="str">
            <v>Project documentation development</v>
          </cell>
          <cell r="H88" t="str">
            <v>Покраска оборудования котельного отделения Бл.№5</v>
          </cell>
          <cell r="I88" t="str">
            <v>Капитальный ремонт и модернизация  эн.блока №5</v>
          </cell>
        </row>
        <row r="89">
          <cell r="F89">
            <v>400</v>
          </cell>
          <cell r="G89" t="str">
            <v>Furniture</v>
          </cell>
          <cell r="H89" t="str">
            <v>Продление паркового ресурса основного оборудования и трубопроводов Бл.№5 котельное отделение</v>
          </cell>
          <cell r="I89" t="str">
            <v>Капитальный ремонт и модернизация  эн.блока №5</v>
          </cell>
        </row>
        <row r="90">
          <cell r="F90">
            <v>402</v>
          </cell>
          <cell r="H90" t="str">
            <v>Покупка и установка 2-х багерных насосов с длинной консолью</v>
          </cell>
          <cell r="I90" t="str">
            <v>Прочие</v>
          </cell>
        </row>
        <row r="92">
          <cell r="H92" t="str">
            <v>ЭТО</v>
          </cell>
        </row>
        <row r="93">
          <cell r="F93">
            <v>400</v>
          </cell>
          <cell r="H93" t="str">
            <v>Покупка и установка сетчатых фильтров ЦВ "А,Б" бл.№5</v>
          </cell>
          <cell r="I93" t="str">
            <v>Капитальный ремонт и модернизация  эн.блока №5</v>
          </cell>
        </row>
        <row r="94">
          <cell r="F94">
            <v>400</v>
          </cell>
          <cell r="H94" t="str">
            <v>Покраска оборудования, трубопроводов и металлоконструкций Бл.№5</v>
          </cell>
          <cell r="I94" t="str">
            <v>Капитальный ремонт и модернизация  эн.блока №5</v>
          </cell>
        </row>
        <row r="95">
          <cell r="F95">
            <v>400</v>
          </cell>
          <cell r="H95" t="str">
            <v>Продление паркового ресурса основного оборудования и сосудов Бл.№5</v>
          </cell>
          <cell r="I95" t="str">
            <v>Капитальный ремонт и модернизация  эн.блока №5</v>
          </cell>
        </row>
        <row r="96">
          <cell r="F96">
            <v>400</v>
          </cell>
          <cell r="G96" t="str">
            <v>Household appliances</v>
          </cell>
          <cell r="H96" t="str">
            <v>Приобретение масла ТП-22С (75 тн)</v>
          </cell>
          <cell r="I96" t="str">
            <v>Капитальный ремонт и модернизация  эн.блока №5</v>
          </cell>
        </row>
        <row r="97">
          <cell r="F97">
            <v>400</v>
          </cell>
          <cell r="G97" t="str">
            <v>Purchase of electronic equipment</v>
          </cell>
          <cell r="H97" t="str">
            <v>Приобретение масла ОМТИ 7,5 тн</v>
          </cell>
          <cell r="I97" t="str">
            <v>Капитальный ремонт и модернизация  эн.блока №5</v>
          </cell>
        </row>
        <row r="98">
          <cell r="F98">
            <v>403</v>
          </cell>
          <cell r="G98" t="str">
            <v>Boiler redesign of unit#4</v>
          </cell>
          <cell r="H98" t="str">
            <v>Приобретение установки для сушки конденсаторов</v>
          </cell>
          <cell r="I98" t="str">
            <v>Капитальный ремонт и модернизация  эн.блока №5</v>
          </cell>
        </row>
        <row r="99">
          <cell r="F99">
            <v>404</v>
          </cell>
          <cell r="H99" t="str">
            <v>Приобретение поломоечной машины и прмышленного пылесоса</v>
          </cell>
          <cell r="I99" t="str">
            <v>Прочие</v>
          </cell>
        </row>
        <row r="100">
          <cell r="F100">
            <v>400</v>
          </cell>
          <cell r="H100" t="str">
            <v>Капитальный ремонт освещения т/о Бл.№5</v>
          </cell>
          <cell r="I100" t="str">
            <v>Капитальный ремонт и модернизация  эн.блока №5</v>
          </cell>
        </row>
        <row r="101">
          <cell r="F101">
            <v>428</v>
          </cell>
          <cell r="H101" t="str">
            <v>Покупка ЦН</v>
          </cell>
          <cell r="I101" t="str">
            <v>Модернизация Циркуляционной системы блоков</v>
          </cell>
        </row>
        <row r="102">
          <cell r="H102" t="str">
            <v>ЭОО</v>
          </cell>
        </row>
        <row r="103">
          <cell r="F103">
            <v>405</v>
          </cell>
          <cell r="G103" t="str">
            <v>Replacement of drainage system</v>
          </cell>
          <cell r="H103" t="str">
            <v>Покупка фильтрующего  материала</v>
          </cell>
          <cell r="I103" t="str">
            <v>Прочие</v>
          </cell>
        </row>
        <row r="104">
          <cell r="F104">
            <v>407</v>
          </cell>
          <cell r="G104" t="str">
            <v>Other</v>
          </cell>
          <cell r="H104" t="str">
            <v>Покупка  хим.  Приборов</v>
          </cell>
          <cell r="I104" t="str">
            <v>Прочие</v>
          </cell>
        </row>
        <row r="105">
          <cell r="F105">
            <v>408</v>
          </cell>
          <cell r="H105" t="str">
            <v>Комплект  дренажных  систем</v>
          </cell>
          <cell r="I105" t="str">
            <v>Прочие</v>
          </cell>
        </row>
        <row r="106">
          <cell r="F106">
            <v>409</v>
          </cell>
          <cell r="H106" t="str">
            <v>Фильтр - регенератор                                Р ФСД - 2,6 - 0,6    в  комплекте  с  коллекторами  и  дренажными  устройствами</v>
          </cell>
          <cell r="I106" t="str">
            <v>Прочие</v>
          </cell>
        </row>
        <row r="108">
          <cell r="H108" t="str">
            <v>АХГ</v>
          </cell>
        </row>
        <row r="109">
          <cell r="F109">
            <v>410</v>
          </cell>
          <cell r="H109" t="str">
            <v>Печь микроволновая</v>
          </cell>
          <cell r="I109" t="str">
            <v>Прочие</v>
          </cell>
        </row>
        <row r="110">
          <cell r="F110">
            <v>410</v>
          </cell>
          <cell r="H110" t="str">
            <v>Холодильник</v>
          </cell>
          <cell r="I110" t="str">
            <v>Прочие</v>
          </cell>
        </row>
        <row r="111">
          <cell r="F111">
            <v>410</v>
          </cell>
          <cell r="H111" t="str">
            <v>Холодильник</v>
          </cell>
          <cell r="I111" t="str">
            <v>Прочие</v>
          </cell>
        </row>
        <row r="112">
          <cell r="F112">
            <v>410</v>
          </cell>
          <cell r="H112" t="str">
            <v>микроволновая печь</v>
          </cell>
          <cell r="I112" t="str">
            <v>Прочие</v>
          </cell>
        </row>
        <row r="113">
          <cell r="F113">
            <v>410</v>
          </cell>
          <cell r="H113" t="str">
            <v>Покупка кондиционера в офисе на 2-ом этаже 2 шт</v>
          </cell>
          <cell r="I113" t="str">
            <v>Прочие</v>
          </cell>
        </row>
        <row r="114">
          <cell r="F114">
            <v>435</v>
          </cell>
          <cell r="H114" t="str">
            <v>Приобретение мебели ( кресла для работников 8 шт и стулья для посетителей 10 шт</v>
          </cell>
          <cell r="I114" t="str">
            <v>Прочие</v>
          </cell>
        </row>
        <row r="115">
          <cell r="F115">
            <v>410</v>
          </cell>
          <cell r="H115" t="str">
            <v>Покупка оборудования и орг.тех</v>
          </cell>
          <cell r="I115" t="str">
            <v>Прочие</v>
          </cell>
        </row>
        <row r="116">
          <cell r="F116">
            <v>410</v>
          </cell>
          <cell r="H116" t="str">
            <v>Кондиционер GREE</v>
          </cell>
          <cell r="I116" t="str">
            <v>Прочие</v>
          </cell>
        </row>
        <row r="117">
          <cell r="F117">
            <v>410</v>
          </cell>
          <cell r="H117" t="str">
            <v>Сейфовый шкаф AIKO</v>
          </cell>
          <cell r="I117" t="str">
            <v>Прочие</v>
          </cell>
        </row>
        <row r="118">
          <cell r="F118">
            <v>410</v>
          </cell>
          <cell r="G118" t="str">
            <v>Aquisition of the compressor АВШ 3,7/200</v>
          </cell>
          <cell r="H118" t="str">
            <v>Файловые кабинеты (карманы)</v>
          </cell>
          <cell r="I118" t="str">
            <v>Прочие</v>
          </cell>
        </row>
        <row r="119">
          <cell r="F119">
            <v>435</v>
          </cell>
          <cell r="H119" t="str">
            <v>Шкаф книжный</v>
          </cell>
          <cell r="I119" t="str">
            <v>Прочие</v>
          </cell>
        </row>
        <row r="120">
          <cell r="F120">
            <v>435</v>
          </cell>
          <cell r="H120" t="str">
            <v>Стулья офисные</v>
          </cell>
          <cell r="I120" t="str">
            <v>Прочие</v>
          </cell>
        </row>
        <row r="121">
          <cell r="F121">
            <v>435</v>
          </cell>
          <cell r="H121" t="str">
            <v>Стол офисный с задвижками</v>
          </cell>
          <cell r="I121" t="str">
            <v>Прочие</v>
          </cell>
        </row>
        <row r="122">
          <cell r="F122">
            <v>435</v>
          </cell>
          <cell r="G122" t="str">
            <v>Purchase of the commercial air conditioner in the crane к/о  № 1, pcs  42</v>
          </cell>
          <cell r="H122" t="str">
            <v>Тумбы под оргтехнику</v>
          </cell>
          <cell r="I122" t="str">
            <v>Прочие</v>
          </cell>
        </row>
        <row r="123">
          <cell r="F123">
            <v>435</v>
          </cell>
          <cell r="G123" t="str">
            <v>Purchase of the  unit heaters (АО pcs 9 and СТД pcs 3)</v>
          </cell>
          <cell r="H123" t="str">
            <v xml:space="preserve">Офисная мебель </v>
          </cell>
          <cell r="I123" t="str">
            <v>Прочие</v>
          </cell>
        </row>
        <row r="124">
          <cell r="F124">
            <v>410</v>
          </cell>
          <cell r="G124" t="str">
            <v xml:space="preserve">Purchase of boiler for water heating  in administrative building washhouse </v>
          </cell>
          <cell r="H124" t="str">
            <v xml:space="preserve">Приобретение холодильного оборудования в столовую </v>
          </cell>
          <cell r="I124" t="str">
            <v>Прочие</v>
          </cell>
        </row>
        <row r="125">
          <cell r="F125">
            <v>410</v>
          </cell>
          <cell r="H125" t="str">
            <v>Приобретение центрофуги в прачечную</v>
          </cell>
          <cell r="I125" t="str">
            <v>Прочие</v>
          </cell>
        </row>
        <row r="126">
          <cell r="F126">
            <v>410</v>
          </cell>
          <cell r="H126" t="str">
            <v>Приобретение линию раздачи</v>
          </cell>
          <cell r="I126" t="str">
            <v>Прочие</v>
          </cell>
        </row>
        <row r="127">
          <cell r="F127">
            <v>410</v>
          </cell>
          <cell r="H127" t="str">
            <v>Приобретение микровалновки</v>
          </cell>
          <cell r="I127" t="str">
            <v>Прочие</v>
          </cell>
        </row>
        <row r="128">
          <cell r="F128">
            <v>435</v>
          </cell>
          <cell r="H128" t="str">
            <v>Столы и стулья в столовую</v>
          </cell>
          <cell r="I128" t="str">
            <v>Прочие</v>
          </cell>
        </row>
        <row r="129">
          <cell r="F129">
            <v>410</v>
          </cell>
          <cell r="G129" t="str">
            <v>Firefighting equipment</v>
          </cell>
          <cell r="H129" t="str">
            <v>Пылесосы</v>
          </cell>
          <cell r="I129" t="str">
            <v>Прочие</v>
          </cell>
        </row>
        <row r="130">
          <cell r="F130">
            <v>435</v>
          </cell>
          <cell r="G130" t="str">
            <v>Household appliances</v>
          </cell>
          <cell r="H130" t="str">
            <v>Cтулья офисные</v>
          </cell>
          <cell r="I130" t="str">
            <v>Прочие</v>
          </cell>
        </row>
        <row r="131">
          <cell r="F131">
            <v>435</v>
          </cell>
          <cell r="G131" t="str">
            <v>Refrigerator shop window</v>
          </cell>
          <cell r="H131" t="str">
            <v>Шкаф (книжный) (бюро пропусков)</v>
          </cell>
          <cell r="I131" t="str">
            <v>Прочие</v>
          </cell>
        </row>
        <row r="132">
          <cell r="F132">
            <v>435</v>
          </cell>
          <cell r="H132" t="str">
            <v>Стол офисный (в бюро пропусков)</v>
          </cell>
          <cell r="I132" t="str">
            <v>Прочие</v>
          </cell>
        </row>
        <row r="133">
          <cell r="F133">
            <v>435</v>
          </cell>
          <cell r="H133" t="str">
            <v>Файловый кабинет AIKO</v>
          </cell>
          <cell r="I133" t="str">
            <v>Прочие</v>
          </cell>
        </row>
        <row r="134">
          <cell r="F134">
            <v>435</v>
          </cell>
          <cell r="H134" t="str">
            <v>Информационная доска</v>
          </cell>
          <cell r="I134" t="str">
            <v>Прочие</v>
          </cell>
        </row>
        <row r="135">
          <cell r="F135">
            <v>410</v>
          </cell>
          <cell r="H135" t="str">
            <v>Микроволновая печь</v>
          </cell>
          <cell r="I135" t="str">
            <v>Прочие</v>
          </cell>
        </row>
        <row r="140">
          <cell r="H140" t="str">
            <v>ОТ и ТБ</v>
          </cell>
        </row>
        <row r="141">
          <cell r="F141">
            <v>411</v>
          </cell>
          <cell r="H141" t="str">
            <v>Покупка устройство для динамического и статического испытания поясов</v>
          </cell>
          <cell r="I141" t="str">
            <v>Прочие</v>
          </cell>
        </row>
        <row r="142">
          <cell r="F142">
            <v>411</v>
          </cell>
          <cell r="H142" t="str">
            <v>Закупка лестниц и подмостей</v>
          </cell>
          <cell r="I142" t="str">
            <v>Прочие</v>
          </cell>
        </row>
        <row r="143">
          <cell r="F143">
            <v>411</v>
          </cell>
          <cell r="H143" t="str">
            <v>Апараты на сжатом воздухе "  противогазы Драгер"РА 94 Рlus Basic</v>
          </cell>
          <cell r="I143" t="str">
            <v>Прочие</v>
          </cell>
        </row>
        <row r="144">
          <cell r="F144">
            <v>411</v>
          </cell>
          <cell r="H144" t="str">
            <v>Прибор для проверки аппаратов "Драгер"</v>
          </cell>
          <cell r="I144" t="str">
            <v>Прочие</v>
          </cell>
        </row>
        <row r="145">
          <cell r="F145">
            <v>383</v>
          </cell>
          <cell r="H145" t="str">
            <v>  Покупка  пробоотборного  зонда  с  принадлежностями </v>
          </cell>
          <cell r="I145" t="str">
            <v>Прочие</v>
          </cell>
        </row>
        <row r="146">
          <cell r="F146">
            <v>401</v>
          </cell>
          <cell r="H146" t="str">
            <v>Покупка оборудования для проекта "ЛОТО"</v>
          </cell>
          <cell r="I146" t="str">
            <v>Прочие</v>
          </cell>
        </row>
        <row r="149">
          <cell r="H149" t="str">
            <v>ОППР</v>
          </cell>
        </row>
        <row r="150">
          <cell r="F150">
            <v>412</v>
          </cell>
          <cell r="H150" t="str">
            <v>Ремонт резервных роторов РНД-1 ХТГЗ, РНД-2 ЛМЗ, РСД</v>
          </cell>
          <cell r="I150" t="str">
            <v>Ремонт резервных роторов РНД-1,2, РСД</v>
          </cell>
        </row>
        <row r="151">
          <cell r="F151">
            <v>412</v>
          </cell>
          <cell r="H151" t="str">
            <v>Отправка резервных роторов на ремонт</v>
          </cell>
          <cell r="I151" t="str">
            <v>Ремонт резервных роторов РНД-1,2, РСД</v>
          </cell>
        </row>
        <row r="152">
          <cell r="F152">
            <v>412</v>
          </cell>
          <cell r="H152" t="str">
            <v>Упаковка резервных роторов</v>
          </cell>
          <cell r="I152" t="str">
            <v>Ремонт резервных роторов РНД-1,2, РСД</v>
          </cell>
        </row>
        <row r="157">
          <cell r="H157" t="str">
            <v>Электроцех</v>
          </cell>
        </row>
        <row r="158">
          <cell r="F158">
            <v>400</v>
          </cell>
          <cell r="G158" t="str">
            <v>Replacement of coal feed system</v>
          </cell>
          <cell r="H158" t="str">
            <v>Разработка проекта цепей РЗиА и оказание произв.техн.услуг по бл.№5</v>
          </cell>
          <cell r="I158" t="str">
            <v>Капитальный ремонт и модернизация  эн.блока №5</v>
          </cell>
        </row>
        <row r="159">
          <cell r="F159">
            <v>400</v>
          </cell>
          <cell r="G159" t="str">
            <v>Replacement of 6 kv breakers</v>
          </cell>
          <cell r="H159" t="str">
            <v>Замена защит блока №5</v>
          </cell>
          <cell r="I159" t="str">
            <v>Капитальный ремонт и модернизация  эн.блока №5</v>
          </cell>
        </row>
        <row r="160">
          <cell r="F160">
            <v>400</v>
          </cell>
          <cell r="G160" t="str">
            <v>Replacement of 0.4 kv breakers</v>
          </cell>
          <cell r="H160" t="str">
            <v>Замена преобраз.ПСУ блок №5</v>
          </cell>
          <cell r="I160" t="str">
            <v>Капитальный ремонт и модернизация  эн.блока №5</v>
          </cell>
        </row>
        <row r="161">
          <cell r="F161">
            <v>400</v>
          </cell>
          <cell r="G161" t="str">
            <v>Modernization of protection systems of generator</v>
          </cell>
          <cell r="H161" t="str">
            <v xml:space="preserve">Кап.рем.помещ.ТВ бл.5 </v>
          </cell>
          <cell r="I161" t="str">
            <v>Капитальный ремонт и модернизация  эн.блока №5</v>
          </cell>
        </row>
        <row r="162">
          <cell r="F162">
            <v>400</v>
          </cell>
          <cell r="G162" t="str">
            <v>Capital repair of generator</v>
          </cell>
          <cell r="H162" t="str">
            <v>Замена ячеек выкл. ВЭМ-6 секц.5А,Б</v>
          </cell>
          <cell r="I162" t="str">
            <v>Капитальный ремонт и модернизация  эн.блока №5</v>
          </cell>
        </row>
        <row r="163">
          <cell r="F163">
            <v>400</v>
          </cell>
          <cell r="G163" t="str">
            <v>Capital repair of transformer</v>
          </cell>
          <cell r="H163" t="str">
            <v>Замена ячеек 0,4кВ  секц 55А,Б,В,Г</v>
          </cell>
          <cell r="I163" t="str">
            <v>Капитальный ремонт и модернизация  эн.блока №5</v>
          </cell>
        </row>
        <row r="164">
          <cell r="F164">
            <v>400</v>
          </cell>
          <cell r="G164" t="str">
            <v>Purchase of equipment for testing transformers</v>
          </cell>
          <cell r="H164" t="str">
            <v>Кабельная продукция на блок №5</v>
          </cell>
          <cell r="I164" t="str">
            <v>Капитальный ремонт и модернизация  эн.блока №5</v>
          </cell>
        </row>
        <row r="165">
          <cell r="F165">
            <v>400</v>
          </cell>
          <cell r="H165" t="str">
            <v>Ремонт кабельных трасс бл.5</v>
          </cell>
          <cell r="I165" t="str">
            <v>Капитальный ремонт и модернизация  эн.блока №5</v>
          </cell>
        </row>
        <row r="166">
          <cell r="F166">
            <v>400</v>
          </cell>
          <cell r="H166" t="str">
            <v>Реконструкция  АПЖТ бл№5</v>
          </cell>
          <cell r="I166" t="str">
            <v>Капитальный ремонт и модернизация  эн.блока №5</v>
          </cell>
        </row>
        <row r="167">
          <cell r="F167">
            <v>400</v>
          </cell>
          <cell r="H167" t="str">
            <v xml:space="preserve">Капитальный ремонт турбогенератора ТВВ-500 (ст.№5 ) </v>
          </cell>
          <cell r="I167" t="str">
            <v>Капитальный ремонт и модернизация  эн.блока №5</v>
          </cell>
        </row>
        <row r="168">
          <cell r="F168">
            <v>400</v>
          </cell>
          <cell r="H168" t="str">
            <v>Приобретение эл.двигателей на бл.5</v>
          </cell>
          <cell r="I168" t="str">
            <v>Капитальный ремонт и модернизация  эн.блока №5</v>
          </cell>
        </row>
        <row r="169">
          <cell r="F169">
            <v>400</v>
          </cell>
          <cell r="H169" t="str">
            <v>Кап.ремонт трансформатора 5Т</v>
          </cell>
          <cell r="I169" t="str">
            <v>Капитальный ремонт и модернизация  эн.блока №5</v>
          </cell>
        </row>
        <row r="170">
          <cell r="F170">
            <v>414</v>
          </cell>
          <cell r="H170" t="str">
            <v>Замена выкл. ВСА1, ВСБ1</v>
          </cell>
        </row>
        <row r="171">
          <cell r="F171">
            <v>415</v>
          </cell>
          <cell r="H171" t="str">
            <v>Реконструкция шинопровода 6кВ 2РБ(рез.) и раб.шинопровод 3 и 4 блоков</v>
          </cell>
        </row>
        <row r="172">
          <cell r="F172">
            <v>417</v>
          </cell>
          <cell r="H172" t="str">
            <v>Замена АБ бл.1</v>
          </cell>
        </row>
        <row r="173">
          <cell r="F173">
            <v>418</v>
          </cell>
          <cell r="H173" t="str">
            <v>Приобретение ВАЗП на АБ бл.2</v>
          </cell>
        </row>
        <row r="174">
          <cell r="F174">
            <v>419</v>
          </cell>
          <cell r="H174" t="str">
            <v>Разработка проекта на установку АБ 1-ой и 2-ой очереди ТП</v>
          </cell>
        </row>
        <row r="175">
          <cell r="F175">
            <v>420</v>
          </cell>
          <cell r="H175" t="str">
            <v>Разработка проекта по замене системы ТВ станции</v>
          </cell>
          <cell r="I175" t="str">
            <v>Прочие</v>
          </cell>
        </row>
        <row r="176">
          <cell r="F176">
            <v>422</v>
          </cell>
          <cell r="H176" t="str">
            <v>Кап.ремонт рез ротора ТГВ-500 (с реконстр.узла водораспред.)</v>
          </cell>
          <cell r="I176" t="str">
            <v>Капитальный ремонт и модернизация  эн.блока №5</v>
          </cell>
        </row>
        <row r="177">
          <cell r="F177">
            <v>423</v>
          </cell>
          <cell r="H177" t="str">
            <v>Покупка резервных стержней обмотки статора турбогенератора ТГВ-500</v>
          </cell>
          <cell r="I177" t="str">
            <v>Покупка резервных стержней обмотки статора турбогенератора  ТГВ-500</v>
          </cell>
        </row>
        <row r="178">
          <cell r="F178">
            <v>424</v>
          </cell>
          <cell r="H178" t="str">
            <v>Приобретение резервного эл.двигателя НСР</v>
          </cell>
          <cell r="I178" t="str">
            <v>Прочие</v>
          </cell>
        </row>
        <row r="179">
          <cell r="F179">
            <v>425</v>
          </cell>
          <cell r="H179" t="str">
            <v>Кап. ремонт выкл. ВНВ-500 3шт.</v>
          </cell>
          <cell r="I179" t="str">
            <v>Капитальный ремонт и модернизация  ОРУ-500</v>
          </cell>
        </row>
        <row r="180">
          <cell r="F180">
            <v>426</v>
          </cell>
          <cell r="H180" t="str">
            <v>Кап. ремонт выкл. ВВД-220 2 шт.</v>
          </cell>
          <cell r="I180" t="str">
            <v>Капитальный ремонт и модернизация  ОРУ-500</v>
          </cell>
        </row>
        <row r="181">
          <cell r="F181">
            <v>429</v>
          </cell>
          <cell r="H181" t="str">
            <v>Кап.ремонт разъеденителей ОРУ-220</v>
          </cell>
          <cell r="I181" t="str">
            <v>Капитальный ремонт и модернизация  ОРУ-500</v>
          </cell>
        </row>
        <row r="182">
          <cell r="F182">
            <v>431</v>
          </cell>
          <cell r="H182" t="str">
            <v xml:space="preserve">Кап.ремонт I и II CШ ОРУ-500 </v>
          </cell>
          <cell r="I182" t="str">
            <v>Капитальный ремонт и модернизация  ОРУ-500</v>
          </cell>
        </row>
        <row r="183">
          <cell r="F183">
            <v>432</v>
          </cell>
          <cell r="H183" t="str">
            <v>Проектирование компрессорной №2</v>
          </cell>
          <cell r="I183" t="str">
            <v>Капитальный ремонт и модернизация  ОРУ-500</v>
          </cell>
        </row>
        <row r="184">
          <cell r="F184">
            <v>433</v>
          </cell>
          <cell r="H184" t="str">
            <v>Покупка испытательного комплекса РЕТОМ-ВЧ</v>
          </cell>
          <cell r="I184" t="str">
            <v>Капитальный ремонт и модернизация  ОРУ-500</v>
          </cell>
        </row>
        <row r="185">
          <cell r="F185">
            <v>434</v>
          </cell>
          <cell r="G185" t="str">
            <v>Purchase of electric motors</v>
          </cell>
          <cell r="H185" t="str">
            <v>Покупка регистраторов аварийных процессов РЭС-3-32-96</v>
          </cell>
          <cell r="I185" t="str">
            <v>Капитальный ремонт и модернизация  ОРУ-500</v>
          </cell>
        </row>
        <row r="186">
          <cell r="F186">
            <v>436</v>
          </cell>
          <cell r="H186" t="str">
            <v>Модернизация РЗА ЛЭП-500кВ</v>
          </cell>
          <cell r="I186" t="str">
            <v>Капитальный ремонт и модернизация  ОРУ-500</v>
          </cell>
        </row>
        <row r="187">
          <cell r="F187">
            <v>438</v>
          </cell>
          <cell r="H187" t="str">
            <v>Покупка монтажной лебедки</v>
          </cell>
          <cell r="I187" t="str">
            <v>Капитальный ремонт и модернизация  ОРУ-500</v>
          </cell>
        </row>
        <row r="188">
          <cell r="F188">
            <v>439</v>
          </cell>
          <cell r="H188" t="str">
            <v>Покупка мобильной маслянной станции СММ-4</v>
          </cell>
          <cell r="I188" t="str">
            <v>Капитальный ремонт и модернизация  ОРУ-500</v>
          </cell>
        </row>
        <row r="189">
          <cell r="F189">
            <v>440</v>
          </cell>
          <cell r="H189" t="str">
            <v>Кап.рем. тр-ра  01 с заменой масла</v>
          </cell>
          <cell r="I189" t="str">
            <v>Капитальный ремонт и модернизация  ОРУ-500</v>
          </cell>
        </row>
        <row r="190">
          <cell r="F190">
            <v>441</v>
          </cell>
          <cell r="H190" t="str">
            <v>Кап.ремонт реактора ВЛ-557</v>
          </cell>
          <cell r="I190" t="str">
            <v>Капитальный ремонт и модернизация  ОРУ-500</v>
          </cell>
        </row>
        <row r="191">
          <cell r="F191">
            <v>443</v>
          </cell>
          <cell r="H191" t="str">
            <v>Кап.ремонт системы блокировки  ОРУ-220</v>
          </cell>
          <cell r="I191" t="str">
            <v>Капитальный ремонт и модернизация  ОРУ-500</v>
          </cell>
        </row>
        <row r="192">
          <cell r="F192">
            <v>377</v>
          </cell>
          <cell r="H192" t="str">
            <v>Инструмент</v>
          </cell>
          <cell r="I192" t="str">
            <v>Капитальный ремонт и модернизация  эн.блока №5</v>
          </cell>
        </row>
        <row r="195">
          <cell r="H195" t="str">
            <v>ЦТАИ</v>
          </cell>
        </row>
        <row r="196">
          <cell r="F196">
            <v>446</v>
          </cell>
          <cell r="G196" t="str">
            <v>Overhaul of industrial freezing units</v>
          </cell>
          <cell r="H196" t="str">
            <v>Приобретение метрологического и наладочного оборудования для устройств ТАИ</v>
          </cell>
          <cell r="I196" t="str">
            <v>Прочие</v>
          </cell>
        </row>
        <row r="197">
          <cell r="F197">
            <v>400</v>
          </cell>
          <cell r="G197" t="str">
            <v>Purchase of the equipment for I&amp;C equipment</v>
          </cell>
          <cell r="H197" t="str">
            <v>Капитальный ремонт устройств ТАИ</v>
          </cell>
          <cell r="I197" t="str">
            <v>Капитальный ремонт и модернизация  эн.блока №5</v>
          </cell>
        </row>
        <row r="198">
          <cell r="F198">
            <v>377</v>
          </cell>
          <cell r="G198" t="str">
            <v>Modernization of I&amp;C control equipment</v>
          </cell>
          <cell r="H198" t="str">
            <v>Самоходная тележка на электротяге или мотороллер с кузовом</v>
          </cell>
          <cell r="I198" t="str">
            <v>Прочие</v>
          </cell>
        </row>
        <row r="199">
          <cell r="F199">
            <v>447</v>
          </cell>
          <cell r="G199" t="str">
            <v>Fitting of calibration laboratory of I&amp;C</v>
          </cell>
          <cell r="H199" t="str">
            <v>Приобретение телефонных аппаратов  и радиостанций</v>
          </cell>
          <cell r="I199" t="str">
            <v>Прочие</v>
          </cell>
        </row>
        <row r="200">
          <cell r="F200">
            <v>449</v>
          </cell>
          <cell r="H200" t="str">
            <v>Оснащение компьтерного центра</v>
          </cell>
          <cell r="I200" t="str">
            <v>Прочие</v>
          </cell>
        </row>
        <row r="201">
          <cell r="F201">
            <v>364</v>
          </cell>
          <cell r="H201" t="str">
            <v>Система пожаротушения и охранной сигнализации</v>
          </cell>
          <cell r="I201" t="str">
            <v>Прочие</v>
          </cell>
        </row>
        <row r="202">
          <cell r="F202">
            <v>451</v>
          </cell>
          <cell r="H202" t="str">
            <v>Компьютерная сеть проект СКС</v>
          </cell>
          <cell r="I202" t="str">
            <v>Прочие</v>
          </cell>
        </row>
        <row r="203">
          <cell r="F203">
            <v>450</v>
          </cell>
          <cell r="H203" t="str">
            <v xml:space="preserve">Видеонаблюдение, охранная сигнализацию и проходная система </v>
          </cell>
          <cell r="I203" t="str">
            <v>Прочие</v>
          </cell>
        </row>
        <row r="204">
          <cell r="F204">
            <v>380</v>
          </cell>
          <cell r="H204" t="str">
            <v>Программное обеспечение станционное</v>
          </cell>
          <cell r="I204" t="str">
            <v>Прочие</v>
          </cell>
        </row>
        <row r="205">
          <cell r="F205">
            <v>380</v>
          </cell>
          <cell r="H205" t="str">
            <v>Программное обеспечение</v>
          </cell>
          <cell r="I205" t="str">
            <v>Прочие</v>
          </cell>
        </row>
        <row r="206">
          <cell r="F206">
            <v>380</v>
          </cell>
          <cell r="H206" t="str">
            <v>Программное обеспечение к компьютерам</v>
          </cell>
          <cell r="I206" t="str">
            <v>Прочие</v>
          </cell>
        </row>
        <row r="207">
          <cell r="F207">
            <v>449</v>
          </cell>
          <cell r="H207" t="str">
            <v>Оргтехника</v>
          </cell>
          <cell r="I207" t="str">
            <v>Прочие</v>
          </cell>
        </row>
        <row r="208">
          <cell r="F208">
            <v>449</v>
          </cell>
          <cell r="H208" t="str">
            <v>Компьютерная техника</v>
          </cell>
          <cell r="I208" t="str">
            <v>Прочие</v>
          </cell>
        </row>
        <row r="209">
          <cell r="F209">
            <v>452</v>
          </cell>
          <cell r="H209" t="str">
            <v>Модернизация существующей радиосвязи</v>
          </cell>
          <cell r="I209" t="str">
            <v>Прочие</v>
          </cell>
        </row>
        <row r="210">
          <cell r="F210">
            <v>453</v>
          </cell>
          <cell r="H210" t="str">
            <v>Аварийно-поисковая громкоговорящая станционная радиосвязь</v>
          </cell>
          <cell r="I210" t="str">
            <v>Прочие</v>
          </cell>
        </row>
        <row r="211">
          <cell r="F211">
            <v>449</v>
          </cell>
          <cell r="H211" t="str">
            <v>Компьютер</v>
          </cell>
          <cell r="I211" t="str">
            <v>Прочие</v>
          </cell>
        </row>
        <row r="212">
          <cell r="F212">
            <v>449</v>
          </cell>
          <cell r="H212" t="str">
            <v>Принтер</v>
          </cell>
          <cell r="I212" t="str">
            <v>Прочие</v>
          </cell>
        </row>
        <row r="213">
          <cell r="F213">
            <v>449</v>
          </cell>
          <cell r="H213" t="str">
            <v>Компьютер ( 1 шт)</v>
          </cell>
          <cell r="I213" t="str">
            <v>Прочие</v>
          </cell>
        </row>
        <row r="214">
          <cell r="F214">
            <v>410</v>
          </cell>
          <cell r="H214" t="str">
            <v>Фотоаппарат цифровой-1шт.</v>
          </cell>
          <cell r="I214" t="str">
            <v>Прочие</v>
          </cell>
        </row>
        <row r="215">
          <cell r="F215">
            <v>447</v>
          </cell>
          <cell r="H215" t="str">
            <v>Телефонный аппарат Panasonic, in Japan</v>
          </cell>
          <cell r="I215" t="str">
            <v>Прочие</v>
          </cell>
        </row>
        <row r="216">
          <cell r="F216">
            <v>449</v>
          </cell>
          <cell r="H216" t="str">
            <v>FLASH 512Mb</v>
          </cell>
          <cell r="I216" t="str">
            <v>Прочие</v>
          </cell>
        </row>
        <row r="217">
          <cell r="F217">
            <v>406</v>
          </cell>
          <cell r="H217" t="str">
            <v xml:space="preserve">Рации </v>
          </cell>
          <cell r="I217" t="str">
            <v>Прочие</v>
          </cell>
        </row>
        <row r="218">
          <cell r="F218">
            <v>410</v>
          </cell>
          <cell r="H218" t="str">
            <v>Сатураторы</v>
          </cell>
          <cell r="I218" t="str">
            <v>Прочие</v>
          </cell>
        </row>
        <row r="219">
          <cell r="F219">
            <v>406</v>
          </cell>
          <cell r="H219" t="str">
            <v>Рации (Живетин А.)</v>
          </cell>
          <cell r="I219" t="str">
            <v>Прочие</v>
          </cell>
        </row>
        <row r="220">
          <cell r="F220">
            <v>447</v>
          </cell>
          <cell r="H220" t="str">
            <v>Телефонный аппарат</v>
          </cell>
          <cell r="I220" t="str">
            <v>Прочие</v>
          </cell>
        </row>
        <row r="221">
          <cell r="F221">
            <v>410</v>
          </cell>
          <cell r="H221" t="str">
            <v>Сатураторы</v>
          </cell>
          <cell r="I221" t="str">
            <v>Прочие</v>
          </cell>
        </row>
        <row r="222">
          <cell r="F222">
            <v>410</v>
          </cell>
          <cell r="H222" t="str">
            <v>Сатураторы</v>
          </cell>
          <cell r="I222" t="str">
            <v>Капитальный ремонт и модернизация  ОРУ-500</v>
          </cell>
        </row>
        <row r="223">
          <cell r="F223">
            <v>413</v>
          </cell>
          <cell r="H223" t="str">
            <v>Сотовые телефоны</v>
          </cell>
          <cell r="I223" t="str">
            <v>Прочие</v>
          </cell>
        </row>
        <row r="224">
          <cell r="F224">
            <v>449</v>
          </cell>
          <cell r="H224" t="str">
            <v>Sim-карты</v>
          </cell>
          <cell r="I224" t="str">
            <v>Прочие</v>
          </cell>
        </row>
        <row r="225">
          <cell r="F225">
            <v>449</v>
          </cell>
          <cell r="H225" t="str">
            <v>Цифровой фотоаппарат с флэш-картой</v>
          </cell>
          <cell r="I225" t="str">
            <v>Прочие</v>
          </cell>
        </row>
        <row r="226">
          <cell r="F226">
            <v>410</v>
          </cell>
          <cell r="H226" t="str">
            <v>Кондиционер на ЦЩУ</v>
          </cell>
          <cell r="I226" t="str">
            <v>Прочие</v>
          </cell>
        </row>
        <row r="231">
          <cell r="H231" t="str">
            <v>Снабжение</v>
          </cell>
        </row>
        <row r="232">
          <cell r="F232">
            <v>454</v>
          </cell>
          <cell r="G232" t="str">
            <v>Reconstruction of warehouse</v>
          </cell>
          <cell r="H232" t="str">
            <v>Открытый склад (площадка оборудов)</v>
          </cell>
          <cell r="I232" t="str">
            <v>ЗиС</v>
          </cell>
        </row>
        <row r="233">
          <cell r="F233">
            <v>455</v>
          </cell>
          <cell r="G233" t="str">
            <v>Division of the supply</v>
          </cell>
          <cell r="H233" t="str">
            <v>Весы автомобильные</v>
          </cell>
          <cell r="I233" t="str">
            <v>Прочие</v>
          </cell>
        </row>
        <row r="234">
          <cell r="F234">
            <v>456</v>
          </cell>
          <cell r="G234" t="str">
            <v>Central warehouse</v>
          </cell>
          <cell r="H234" t="str">
            <v>Ремонт помещения склад 1 (два склада)</v>
          </cell>
          <cell r="I234" t="str">
            <v>ЗиС</v>
          </cell>
        </row>
        <row r="235">
          <cell r="F235">
            <v>457</v>
          </cell>
          <cell r="G235" t="str">
            <v>Conditioner,printer,teapot,telephones</v>
          </cell>
          <cell r="H235" t="str">
            <v>Столовая № 1 или Терминалы</v>
          </cell>
          <cell r="I235" t="str">
            <v>ЗиС</v>
          </cell>
        </row>
        <row r="238">
          <cell r="H238" t="str">
            <v>Тех.ремонт</v>
          </cell>
        </row>
        <row r="239">
          <cell r="H239" t="str">
            <v>РТО</v>
          </cell>
        </row>
        <row r="240">
          <cell r="F240">
            <v>400</v>
          </cell>
          <cell r="G240" t="str">
            <v>Capital repair of turbine</v>
          </cell>
          <cell r="H240" t="str">
            <v>Кап.ремонт ТА бл.№5</v>
          </cell>
          <cell r="I240" t="str">
            <v>Капитальный ремонт и модернизация  эн.блока №5</v>
          </cell>
        </row>
        <row r="241">
          <cell r="F241">
            <v>400</v>
          </cell>
          <cell r="G241" t="str">
            <v>Capital repair of feed water pump</v>
          </cell>
          <cell r="H241" t="str">
            <v>Шеф-контроль по ремонту ТГ-5</v>
          </cell>
          <cell r="I241" t="str">
            <v>Капитальный ремонт и модернизация  эн.блока №5</v>
          </cell>
        </row>
        <row r="242">
          <cell r="F242">
            <v>400</v>
          </cell>
          <cell r="H242" t="str">
            <v>Изготовление  обшивки ТГ и ТПН бл. 5</v>
          </cell>
          <cell r="I242" t="str">
            <v>Капитальный ремонт и модернизация  эн.блока №5</v>
          </cell>
        </row>
        <row r="243">
          <cell r="F243">
            <v>400</v>
          </cell>
          <cell r="H243" t="str">
            <v>Ремонт площадок ТГ-5</v>
          </cell>
          <cell r="I243" t="str">
            <v>Капитальный ремонт и модернизация  эн.блока №5</v>
          </cell>
        </row>
        <row r="244">
          <cell r="F244">
            <v>400</v>
          </cell>
          <cell r="H244" t="str">
            <v>Пескоструйная очистка роторов и диафрагм ТГ-5 и ТПН-5А,Б.</v>
          </cell>
          <cell r="I244" t="str">
            <v>Капитальный ремонт и модернизация  эн.блока №5</v>
          </cell>
        </row>
        <row r="245">
          <cell r="F245">
            <v>400</v>
          </cell>
          <cell r="H245" t="str">
            <v>Изготовление деталей ТГ-5 и ТПН-5А,Б мех. обработкой</v>
          </cell>
          <cell r="I245" t="str">
            <v>Капитальный ремонт и модернизация  эн.блока №5</v>
          </cell>
        </row>
        <row r="246">
          <cell r="F246">
            <v>400</v>
          </cell>
          <cell r="H246" t="str">
            <v>Инструменты</v>
          </cell>
          <cell r="I246" t="str">
            <v>Капитальный ремонт и модернизация  эн.блока №5</v>
          </cell>
        </row>
        <row r="247">
          <cell r="F247">
            <v>400</v>
          </cell>
          <cell r="H247" t="str">
            <v xml:space="preserve">Кап.ремонт ОК-18 ПУ ТПН-5А, Б </v>
          </cell>
          <cell r="I247" t="str">
            <v>Капитальный ремонт и модернизация  эн.блока №5</v>
          </cell>
        </row>
        <row r="248">
          <cell r="F248">
            <v>400</v>
          </cell>
          <cell r="H248" t="str">
            <v>Капремонт ПЧ ПН-1500-350</v>
          </cell>
          <cell r="I248" t="str">
            <v>Капитальный ремонт и модернизация  эн.блока №5</v>
          </cell>
        </row>
        <row r="249">
          <cell r="F249">
            <v>400</v>
          </cell>
          <cell r="H249" t="str">
            <v>Приобретение ПЧ ПН-1500-350-4М  ПТН-5А,Б</v>
          </cell>
          <cell r="I249" t="str">
            <v>Капитальный ремонт и модернизация  эн.блока №5</v>
          </cell>
        </row>
        <row r="250">
          <cell r="F250">
            <v>400</v>
          </cell>
          <cell r="H250" t="str">
            <v>Капитальный ремонт САР ТГ-5</v>
          </cell>
          <cell r="I250" t="str">
            <v>Капитальный ремонт и модернизация  эн.блока №5</v>
          </cell>
        </row>
        <row r="251">
          <cell r="F251">
            <v>400</v>
          </cell>
          <cell r="H251" t="str">
            <v>Капитальный ремонт САР ТПН-5А,Б</v>
          </cell>
          <cell r="I251" t="str">
            <v>Капитальный ремонт и модернизация  эн.блока №5</v>
          </cell>
        </row>
        <row r="252">
          <cell r="F252">
            <v>400</v>
          </cell>
          <cell r="H252" t="str">
            <v>Изготовление, мех.обработка деталей для кап.ремонта САР ТГ-5</v>
          </cell>
          <cell r="I252" t="str">
            <v>Капитальный ремонт и модернизация  эн.блока №5</v>
          </cell>
        </row>
        <row r="253">
          <cell r="F253">
            <v>400</v>
          </cell>
          <cell r="H253" t="str">
            <v xml:space="preserve">Заводской ремонт ПК ЦВД </v>
          </cell>
          <cell r="I253" t="str">
            <v>Капитальный ремонт и модернизация  эн.блока №5</v>
          </cell>
        </row>
        <row r="254">
          <cell r="F254">
            <v>400</v>
          </cell>
          <cell r="H254" t="str">
            <v>Инструменты</v>
          </cell>
          <cell r="I254" t="str">
            <v>Капитальный ремонт и модернизация  эн.блока №5</v>
          </cell>
        </row>
        <row r="255">
          <cell r="F255">
            <v>400</v>
          </cell>
          <cell r="H255" t="str">
            <v>Кап. ремонт насосного оборудования и маслосистемы блока №5</v>
          </cell>
          <cell r="I255" t="str">
            <v>Капитальный ремонт и модернизация  эн.блока №5</v>
          </cell>
        </row>
        <row r="256">
          <cell r="F256">
            <v>400</v>
          </cell>
          <cell r="H256" t="str">
            <v>Ремонт фундаментов ЦН-5А,Б</v>
          </cell>
          <cell r="I256" t="str">
            <v>Капитальный ремонт и модернизация  эн.блока №5</v>
          </cell>
        </row>
        <row r="257">
          <cell r="F257">
            <v>400</v>
          </cell>
          <cell r="H257" t="str">
            <v xml:space="preserve">Заводской ремонт насосов КЭН 1 ступ. и Сл. ПНД-2 </v>
          </cell>
          <cell r="I257" t="str">
            <v>Капитальный ремонт и модернизация  эн.блока №5</v>
          </cell>
        </row>
        <row r="258">
          <cell r="F258">
            <v>400</v>
          </cell>
          <cell r="H258" t="str">
            <v>Ремонт РУК ТГ</v>
          </cell>
          <cell r="I258" t="str">
            <v>Капитальный ремонт и модернизация  эн.блока №5</v>
          </cell>
        </row>
        <row r="259">
          <cell r="F259">
            <v>459</v>
          </cell>
          <cell r="H259" t="str">
            <v>Таль электрическая для кран-балки мех. участка</v>
          </cell>
          <cell r="I259" t="str">
            <v>Капитальный ремонт и модернизация  эн.блока №5</v>
          </cell>
        </row>
        <row r="260">
          <cell r="F260">
            <v>400</v>
          </cell>
          <cell r="G260" t="str">
            <v>Capital repair of governing system of turbine and feed water pump</v>
          </cell>
          <cell r="H260" t="str">
            <v>Инструменты</v>
          </cell>
          <cell r="I260" t="str">
            <v>Капитальный ремонт и модернизация  эн.блока №5</v>
          </cell>
        </row>
        <row r="263">
          <cell r="H263" t="str">
            <v>РКО</v>
          </cell>
        </row>
        <row r="264">
          <cell r="G264" t="str">
            <v>Capital repair of MRP</v>
          </cell>
          <cell r="H264" t="str">
            <v>ПН</v>
          </cell>
        </row>
        <row r="265">
          <cell r="F265">
            <v>460</v>
          </cell>
          <cell r="G265" t="str">
            <v>Capital repair of LRP</v>
          </cell>
          <cell r="H265" t="str">
            <v>Замена обратного мазутопровода, контроль металла замена дефектных участков прямого мазутопровода, монтаж линии обводненного мазута блока № 3 -7.</v>
          </cell>
          <cell r="I265" t="str">
            <v>ЗиС</v>
          </cell>
        </row>
        <row r="266">
          <cell r="F266">
            <v>400</v>
          </cell>
          <cell r="G266" t="str">
            <v>Capital Repair of HP Heaters</v>
          </cell>
          <cell r="H266" t="str">
            <v>Преобретение секций ППТО - 11 секций.</v>
          </cell>
          <cell r="I266" t="str">
            <v>Капитальный ремонт и модернизация  эн.блока №5</v>
          </cell>
        </row>
        <row r="267">
          <cell r="F267">
            <v>400</v>
          </cell>
          <cell r="G267" t="str">
            <v>Replacement of Reheater 2nd stage</v>
          </cell>
          <cell r="H267" t="str">
            <v>Замена секций ППТО - 11 секций.</v>
          </cell>
          <cell r="I267" t="str">
            <v>Капитальный ремонт и модернизация  эн.блока №5</v>
          </cell>
        </row>
        <row r="268">
          <cell r="F268">
            <v>400</v>
          </cell>
          <cell r="G268" t="str">
            <v>Repair of boiler heating surfaces</v>
          </cell>
          <cell r="H268" t="str">
            <v>Контрольные вырезки, контроль металла коллекторов КПП, панелей НРЧ.</v>
          </cell>
          <cell r="I268" t="str">
            <v>Капитальный ремонт и модернизация  эн.блока №5</v>
          </cell>
        </row>
        <row r="269">
          <cell r="F269">
            <v>400</v>
          </cell>
          <cell r="G269" t="str">
            <v>Repair of boiler heating surfaces</v>
          </cell>
          <cell r="H269" t="str">
            <v>Контроль металла угловых стыков входных коллекторов КПП, замер прогиба.</v>
          </cell>
          <cell r="I269" t="str">
            <v>Капитальный ремонт и модернизация  эн.блока №5</v>
          </cell>
        </row>
        <row r="270">
          <cell r="F270">
            <v>400</v>
          </cell>
          <cell r="H270" t="str">
            <v>Эксплуатационный контроль трубопроводов в пределах котла.</v>
          </cell>
          <cell r="I270" t="str">
            <v>Капитальный ремонт и модернизация  эн.блока №5</v>
          </cell>
        </row>
        <row r="271">
          <cell r="F271">
            <v>400</v>
          </cell>
          <cell r="H271" t="str">
            <v>Преобретение панелей НРЧ-2 ( 12 блоков ).</v>
          </cell>
          <cell r="I271" t="str">
            <v>Капитальный ремонт и модернизация  эн.блока №5</v>
          </cell>
        </row>
        <row r="272">
          <cell r="F272">
            <v>400</v>
          </cell>
          <cell r="H272" t="str">
            <v>Изготовление блоков отглушенных труб НРЧ-1,2, гибов обводов лючков, лазов, ремонтных люков - 14 отглушенных и прилегающих труб.</v>
          </cell>
          <cell r="I272" t="str">
            <v>Капитальный ремонт и модернизация  эн.блока №5</v>
          </cell>
        </row>
        <row r="273">
          <cell r="F273">
            <v>400</v>
          </cell>
          <cell r="H273" t="str">
            <v>Ремонт НРЧ-1,2, замена 12 блоков панелей, замена уток, отглушенных труб, восстановление газоплотности панелей.</v>
          </cell>
          <cell r="I273" t="str">
            <v>Капитальный ремонт и модернизация  эн.блока №5</v>
          </cell>
        </row>
        <row r="274">
          <cell r="F274">
            <v>400</v>
          </cell>
          <cell r="H274" t="str">
            <v>Ремонт НРЧ-1,2 - СРЧ-1,2, контроль металла гибов - 100%, отм. 30м, стык НРЧ-СРЧ.</v>
          </cell>
          <cell r="I274" t="str">
            <v>Капитальный ремонт и модернизация  эн.блока №5</v>
          </cell>
        </row>
        <row r="275">
          <cell r="F275">
            <v>400</v>
          </cell>
          <cell r="H275" t="str">
            <v>Замена дефектных гибов НРЧ-1,2, СРЧ-1,2 стык НРЧ-СРЧ отм. 30м, - 25%.</v>
          </cell>
          <cell r="I275" t="str">
            <v>Капитальный ремонт и модернизация  эн.блока №5</v>
          </cell>
        </row>
        <row r="276">
          <cell r="F276">
            <v>400</v>
          </cell>
          <cell r="H276" t="str">
            <v>Ремонт панелей ПЭ, восстановление газоплотности, демонтаж уток.</v>
          </cell>
          <cell r="I276" t="str">
            <v>Капитальный ремонт и модернизация  эн.блока №5</v>
          </cell>
        </row>
        <row r="277">
          <cell r="F277">
            <v>400</v>
          </cell>
          <cell r="H277" t="str">
            <v xml:space="preserve">Ремонт СРЧ-1,2 ( замена креплений панелей на перевале ) - 100%.) </v>
          </cell>
          <cell r="I277" t="str">
            <v>Капитальный ремонт и модернизация  эн.блока №5</v>
          </cell>
        </row>
        <row r="278">
          <cell r="F278">
            <v>400</v>
          </cell>
          <cell r="H278" t="str">
            <v>Ремонт ОПС ТЯ.</v>
          </cell>
          <cell r="I278" t="str">
            <v>Капитальный ремонт и модернизация  эн.блока №5</v>
          </cell>
        </row>
        <row r="279">
          <cell r="F279">
            <v>400</v>
          </cell>
          <cell r="H279" t="str">
            <v>Ремонт бункера КШ, перчатки "Рихтера".</v>
          </cell>
          <cell r="I279" t="str">
            <v>Капитальный ремонт и модернизация  эн.блока №5</v>
          </cell>
        </row>
        <row r="280">
          <cell r="F280">
            <v>400</v>
          </cell>
          <cell r="H280" t="str">
            <v>Замена днища камер коллекторов ВЭ-1 - 100%.</v>
          </cell>
          <cell r="I280" t="str">
            <v>Капитальный ремонт и модернизация  эн.блока №5</v>
          </cell>
        </row>
        <row r="281">
          <cell r="F281">
            <v>400</v>
          </cell>
          <cell r="H281" t="str">
            <v>Уплотнение балок, пароперепускных труб, мест прохода коллекторов, по акту дефектации.</v>
          </cell>
          <cell r="I281" t="str">
            <v>Капитальный ремонт и модернизация  эн.блока №5</v>
          </cell>
        </row>
        <row r="282">
          <cell r="F282">
            <v>400</v>
          </cell>
          <cell r="H282" t="str">
            <v>Ремонт СРЧ -1,2, изготовление блоков панелей отглушенных труб, замена оглушенных и прилегающих к ним труб СРЧ - 18 труб.</v>
          </cell>
          <cell r="I282" t="str">
            <v>Капитальный ремонт и модернизация  эн.блока №5</v>
          </cell>
        </row>
        <row r="283">
          <cell r="F283">
            <v>400</v>
          </cell>
          <cell r="H283" t="str">
            <v>Изготовление каркаса крыши ТЯ.</v>
          </cell>
          <cell r="I283" t="str">
            <v>Капитальный ремонт и модернизация  эн.блока №5</v>
          </cell>
        </row>
        <row r="284">
          <cell r="F284">
            <v>400</v>
          </cell>
          <cell r="H284" t="str">
            <v>Замена каркаса боковых стен ТЯ.</v>
          </cell>
          <cell r="I284" t="str">
            <v>Капитальный ремонт и модернизация  эн.блока №5</v>
          </cell>
        </row>
        <row r="285">
          <cell r="F285">
            <v>400</v>
          </cell>
          <cell r="H285" t="str">
            <v>Замена обшивки  боковых стен ТЯ.</v>
          </cell>
          <cell r="I285" t="str">
            <v>Капитальный ремонт и модернизация  эн.блока №5</v>
          </cell>
        </row>
        <row r="286">
          <cell r="F286">
            <v>400</v>
          </cell>
          <cell r="H286" t="str">
            <v>Замена каркаса тыловой, фронтовой стены ТЯ.</v>
          </cell>
          <cell r="I286" t="str">
            <v>Капитальный ремонт и модернизация  эн.блока №5</v>
          </cell>
        </row>
        <row r="287">
          <cell r="F287">
            <v>400</v>
          </cell>
          <cell r="H287" t="str">
            <v>Замена обшивки  тыловой, фронтовой стены ТЯ.</v>
          </cell>
          <cell r="I287" t="str">
            <v>Капитальный ремонт и модернизация  эн.блока №5</v>
          </cell>
        </row>
        <row r="288">
          <cell r="F288">
            <v>400</v>
          </cell>
          <cell r="H288" t="str">
            <v>Замена каркаса крыши ТЯ, демонтаж 2-го слоя обшивки ТЯ.</v>
          </cell>
          <cell r="I288" t="str">
            <v>Капитальный ремонт и модернизация  эн.блока №5</v>
          </cell>
        </row>
        <row r="289">
          <cell r="F289">
            <v>400</v>
          </cell>
          <cell r="H289" t="str">
            <v>Замена обшивки крыши ТЯ.</v>
          </cell>
          <cell r="I289" t="str">
            <v>Капитальный ремонт и модернизация  эн.блока №5</v>
          </cell>
        </row>
        <row r="290">
          <cell r="F290">
            <v>400</v>
          </cell>
          <cell r="H290" t="str">
            <v>Ремонт наружной обшивы крыши ТЯ, боковых, тыловых, фронтовых стен.</v>
          </cell>
          <cell r="I290" t="str">
            <v>Капитальный ремонт и модернизация  эн.блока №5</v>
          </cell>
        </row>
        <row r="291">
          <cell r="F291">
            <v>400</v>
          </cell>
          <cell r="H291" t="str">
            <v>Реконструкция металлоконструкций (МК) под обмуровку потолка тёплого ящика.</v>
          </cell>
          <cell r="I291" t="str">
            <v>Капитальный ремонт и модернизация  эн.блока №5</v>
          </cell>
        </row>
        <row r="292">
          <cell r="F292">
            <v>400</v>
          </cell>
          <cell r="H292" t="str">
            <v>Реконструкция металлоконструкций (МК) под обмуровку боковых стен тёплого ящика.</v>
          </cell>
          <cell r="I292" t="str">
            <v>Капитальный ремонт и модернизация  эн.блока №5</v>
          </cell>
        </row>
        <row r="293">
          <cell r="F293">
            <v>400</v>
          </cell>
          <cell r="H293" t="str">
            <v>Реконструкция металлоконструкций (МК) под обмуровку задней,фронтовой стен тёплого ящика.</v>
          </cell>
          <cell r="I293" t="str">
            <v>Капитальный ремонт и модернизация  эн.блока №5</v>
          </cell>
        </row>
        <row r="294">
          <cell r="F294">
            <v>400</v>
          </cell>
          <cell r="H294" t="str">
            <v>Уплотнение периметра ТЯ.</v>
          </cell>
          <cell r="I294" t="str">
            <v>Капитальный ремонт и модернизация  эн.блока №5</v>
          </cell>
        </row>
        <row r="295">
          <cell r="F295">
            <v>400</v>
          </cell>
          <cell r="H295" t="str">
            <v>Уплотнение мест прохода ширм, фестонов, технологических проемов, термоконтроля через панели ПЭ.</v>
          </cell>
          <cell r="I295" t="str">
            <v>Капитальный ремонт и модернизация  эн.блока №5</v>
          </cell>
        </row>
        <row r="296">
          <cell r="F296">
            <v>400</v>
          </cell>
          <cell r="H296" t="str">
            <v>Уплотнение центрального шва ТЯ.</v>
          </cell>
          <cell r="I296" t="str">
            <v>Капитальный ремонт и модернизация  эн.блока №5</v>
          </cell>
        </row>
        <row r="297">
          <cell r="F297">
            <v>400</v>
          </cell>
          <cell r="H297" t="str">
            <v>Замена узлов уплотнения труб коллекторов ТЯ.</v>
          </cell>
          <cell r="I297" t="str">
            <v>Капитальный ремонт и модернизация  эн.блока №5</v>
          </cell>
        </row>
        <row r="298">
          <cell r="F298">
            <v>400</v>
          </cell>
          <cell r="H298" t="str">
            <v>Уплотнение продольной оси ТЯ.</v>
          </cell>
          <cell r="I298" t="str">
            <v>Капитальный ремонт и модернизация  эн.блока №5</v>
          </cell>
        </row>
        <row r="299">
          <cell r="F299">
            <v>400</v>
          </cell>
          <cell r="H299" t="str">
            <v>Усиление балки перевала со стороны топки.</v>
          </cell>
          <cell r="I299" t="str">
            <v>Капитальный ремонт и модернизация  эн.блока №5</v>
          </cell>
        </row>
        <row r="300">
          <cell r="F300">
            <v>400</v>
          </cell>
          <cell r="H300" t="str">
            <v>Монтаж металлоконструкций отсечения балки перевала со стороны топки от обмуровки перевала.</v>
          </cell>
          <cell r="I300" t="str">
            <v>Капитальный ремонт и модернизация  эн.блока №5</v>
          </cell>
        </row>
        <row r="301">
          <cell r="F301">
            <v>400</v>
          </cell>
          <cell r="H301" t="str">
            <v>Реконструкция металлоконструкций (МК) под обмуровку перевала.</v>
          </cell>
          <cell r="I301" t="str">
            <v>Капитальный ремонт и модернизация  эн.блока №5</v>
          </cell>
        </row>
        <row r="302">
          <cell r="F302">
            <v>400</v>
          </cell>
          <cell r="H302" t="str">
            <v>Ремонт опорных пластин каркаса ТЯ, ОПС ПЭ.</v>
          </cell>
          <cell r="I302" t="str">
            <v>Капитальный ремонт и модернизация  эн.блока №5</v>
          </cell>
        </row>
        <row r="303">
          <cell r="F303">
            <v>400</v>
          </cell>
          <cell r="H303" t="str">
            <v>Ремонт обшивки, каркаса перевала.</v>
          </cell>
          <cell r="I303" t="str">
            <v>Капитальный ремонт и модернизация  эн.блока №5</v>
          </cell>
        </row>
        <row r="304">
          <cell r="F304">
            <v>400</v>
          </cell>
          <cell r="H304" t="str">
            <v>Изготовление деталей для реконструкции перевала.</v>
          </cell>
          <cell r="I304" t="str">
            <v>Капитальный ремонт и модернизация  эн.блока №5</v>
          </cell>
        </row>
        <row r="305">
          <cell r="F305">
            <v>400</v>
          </cell>
          <cell r="H305" t="str">
            <v>Ремонт СРЧ-1,2  ( замена змеек, рихтовка труб ) - 50%.</v>
          </cell>
          <cell r="I305" t="str">
            <v>Капитальный ремонт и модернизация  эн.блока №5</v>
          </cell>
        </row>
        <row r="306">
          <cell r="F306">
            <v>400</v>
          </cell>
          <cell r="H306" t="str">
            <v xml:space="preserve">Контроль угловых стыков ШПП-1,2, переврезка дефектных - 100 гибов. </v>
          </cell>
          <cell r="I306" t="str">
            <v>Капитальный ремонт и модернизация  эн.блока №5</v>
          </cell>
        </row>
        <row r="307">
          <cell r="F307">
            <v>400</v>
          </cell>
          <cell r="H307" t="str">
            <v>Восстановление проектного положения труб ШПП-1,2, креплений труб ШПП-1,2.</v>
          </cell>
          <cell r="I307" t="str">
            <v>Капитальный ремонт и модернизация  эн.блока №5</v>
          </cell>
        </row>
        <row r="308">
          <cell r="F308">
            <v>400</v>
          </cell>
          <cell r="H308" t="str">
            <v>Ремонт ШПП-1,2, замена деформированных штуцеров коллекторов - 100 труб.</v>
          </cell>
          <cell r="I308" t="str">
            <v>Капитальный ремонт и модернизация  эн.блока №5</v>
          </cell>
        </row>
        <row r="309">
          <cell r="F309">
            <v>400</v>
          </cell>
          <cell r="H309" t="str">
            <v>Замена отглушенных труб ШПП-1,2, 3 ширмы - 100%, 17 змеевиков.</v>
          </cell>
          <cell r="I309" t="str">
            <v>Капитальный ремонт и модернизация  эн.блока №5</v>
          </cell>
        </row>
        <row r="310">
          <cell r="F310">
            <v>400</v>
          </cell>
          <cell r="H310" t="str">
            <v>Ремонт ВРЧ, восстановление проектного положения труб ВРЧ - 200 труб, замена дефектных креплений труб, дефектных креплений микропанелей.</v>
          </cell>
          <cell r="I310" t="str">
            <v>Капитальный ремонт и модернизация  эн.блока №5</v>
          </cell>
        </row>
        <row r="311">
          <cell r="F311">
            <v>400</v>
          </cell>
          <cell r="H311" t="str">
            <v>Ремонт ВРЧ, замена труб в обмуровке перевала - 220 труб.</v>
          </cell>
          <cell r="I311" t="str">
            <v>Капитальный ремонт и модернизация  эн.блока №5</v>
          </cell>
        </row>
        <row r="312">
          <cell r="F312">
            <v>400</v>
          </cell>
          <cell r="H312" t="str">
            <v>Ремонт КПП, замена отглушенных  змеевиков - 15 змеевиков.</v>
          </cell>
          <cell r="I312" t="str">
            <v>Капитальный ремонт и модернизация  эн.блока №5</v>
          </cell>
        </row>
        <row r="313">
          <cell r="F313">
            <v>400</v>
          </cell>
          <cell r="H313" t="str">
            <v>Ремонт КПП, замена дефектных участков труб золового износа на 1 балке - 100 труб.</v>
          </cell>
          <cell r="I313" t="str">
            <v>Капитальный ремонт и модернизация  эн.блока №5</v>
          </cell>
        </row>
        <row r="314">
          <cell r="F314">
            <v>400</v>
          </cell>
          <cell r="H314" t="str">
            <v>Ремонт КПП ( замена стоек 100%, востановление разделительной перегородки 100%, восстановление золозащиты стоек 100% ).</v>
          </cell>
          <cell r="I314" t="str">
            <v>Капитальный ремонт и модернизация  эн.блока №5</v>
          </cell>
        </row>
        <row r="315">
          <cell r="F315">
            <v>400</v>
          </cell>
          <cell r="H315" t="str">
            <v>Приобретение выходных коллекторов  КПП - 4 коллектора.</v>
          </cell>
          <cell r="I315" t="str">
            <v>Капитальный ремонт и модернизация  эн.блока №5</v>
          </cell>
        </row>
        <row r="316">
          <cell r="F316">
            <v>400</v>
          </cell>
          <cell r="H316" t="str">
            <v>Замена выходных коллекторов КПП - 4 коллектора.</v>
          </cell>
          <cell r="I316" t="str">
            <v>Капитальный ремонт и модернизация  эн.блока №5</v>
          </cell>
        </row>
        <row r="317">
          <cell r="F317">
            <v>400</v>
          </cell>
          <cell r="H317" t="str">
            <v>Изготовление, монтаж золозащиты труб КПП на рассечке котла и 1 балке - 100%.</v>
          </cell>
          <cell r="I317" t="str">
            <v>Капитальный ремонт и модернизация  эн.блока №5</v>
          </cell>
        </row>
        <row r="318">
          <cell r="F318">
            <v>400</v>
          </cell>
          <cell r="H318" t="str">
            <v>Преобретение пакетов КВПП-2 - 100%.</v>
          </cell>
          <cell r="I318" t="str">
            <v>Капитальный ремонт и модернизация  эн.блока №5</v>
          </cell>
        </row>
        <row r="319">
          <cell r="F319">
            <v>400</v>
          </cell>
          <cell r="H319" t="str">
            <v>Преобретение коллекторов КВПП-2 - 4 коллектора.</v>
          </cell>
          <cell r="I319" t="str">
            <v>Капитальный ремонт и модернизация  эн.блока №5</v>
          </cell>
        </row>
        <row r="320">
          <cell r="F320">
            <v>400</v>
          </cell>
          <cell r="H320" t="str">
            <v>Замена пакетов, коллекторов, листов "Ж", "Д", уплотнительных перегородок КВПП -2.</v>
          </cell>
          <cell r="I320" t="str">
            <v>Капитальный ремонт и модернизация  эн.блока №5</v>
          </cell>
        </row>
        <row r="321">
          <cell r="F321">
            <v>400</v>
          </cell>
          <cell r="H321" t="str">
            <v>Рихтовка пакетов КВПП-1 - 100%, замена рихтовка листов "Д", "Ж" - 100%.</v>
          </cell>
          <cell r="I321" t="str">
            <v>Капитальный ремонт и модернизация  эн.блока №5</v>
          </cell>
        </row>
        <row r="322">
          <cell r="F322">
            <v>400</v>
          </cell>
          <cell r="H322" t="str">
            <v>Приобретение коллекторов ВЭ-1 - 8 коллекторов.</v>
          </cell>
          <cell r="I322" t="str">
            <v>Капитальный ремонт и модернизация  эн.блока №5</v>
          </cell>
        </row>
        <row r="323">
          <cell r="F323">
            <v>400</v>
          </cell>
          <cell r="H323" t="str">
            <v>Замена коллекторов, листов "Ж", "Д" ВЭ-1 - 100%.</v>
          </cell>
          <cell r="I323" t="str">
            <v>Капитальный ремонт и модернизация  эн.блока №5</v>
          </cell>
        </row>
        <row r="324">
          <cell r="F324">
            <v>400</v>
          </cell>
          <cell r="H324" t="str">
            <v>Изготовление пакетов ВЭ-1,2 - .640 пакетов.</v>
          </cell>
          <cell r="I324" t="str">
            <v>Капитальный ремонт и модернизация  эн.блока №5</v>
          </cell>
        </row>
        <row r="325">
          <cell r="F325">
            <v>400</v>
          </cell>
          <cell r="H325" t="str">
            <v>Замена пакетов, коллекторов ВЭ-2 - 100%.</v>
          </cell>
          <cell r="I325" t="str">
            <v>Капитальный ремонт и модернизация  эн.блока №5</v>
          </cell>
        </row>
        <row r="326">
          <cell r="F326">
            <v>400</v>
          </cell>
          <cell r="H326" t="str">
            <v>Ремонт ВЭ-1,2  изготовление, замена золозащиты труб на 1 балке и рассечке котла.</v>
          </cell>
          <cell r="I326" t="str">
            <v>Капитальный ремонт и модернизация  эн.блока №5</v>
          </cell>
        </row>
        <row r="327">
          <cell r="F327">
            <v>400</v>
          </cell>
          <cell r="H327" t="str">
            <v>Ремонт импульсных линий.</v>
          </cell>
          <cell r="I327" t="str">
            <v>Капитальный ремонт и модернизация  эн.блока №5</v>
          </cell>
        </row>
        <row r="328">
          <cell r="F328">
            <v>400</v>
          </cell>
          <cell r="H328" t="str">
            <v>Ремонт пробоотборных линий.</v>
          </cell>
          <cell r="I328" t="str">
            <v>Капитальный ремонт и модернизация  эн.блока №5</v>
          </cell>
        </row>
        <row r="329">
          <cell r="F329">
            <v>400</v>
          </cell>
          <cell r="H329" t="str">
            <v>Ремонт дренажей.</v>
          </cell>
          <cell r="I329" t="str">
            <v>Капитальный ремонт и модернизация  эн.блока №5</v>
          </cell>
        </row>
        <row r="330">
          <cell r="F330">
            <v>400</v>
          </cell>
          <cell r="H330" t="str">
            <v>Ремонт воздушников.</v>
          </cell>
          <cell r="I330" t="str">
            <v>Капитальный ремонт и модернизация  эн.блока №5</v>
          </cell>
        </row>
        <row r="331">
          <cell r="F331">
            <v>400</v>
          </cell>
          <cell r="H331" t="str">
            <v>Контроль металла, ремонт паромазутного кольца, замков, подводов форсунок.</v>
          </cell>
          <cell r="I331" t="str">
            <v>Капитальный ремонт и модернизация  эн.блока №5</v>
          </cell>
        </row>
        <row r="332">
          <cell r="F332">
            <v>400</v>
          </cell>
          <cell r="H332" t="str">
            <v>Ремонт обшивы топки котла, КШ ( 800 м2 ).</v>
          </cell>
          <cell r="I332" t="str">
            <v>Капитальный ремонт и модернизация  эн.блока №5</v>
          </cell>
        </row>
        <row r="333">
          <cell r="F333">
            <v>400</v>
          </cell>
          <cell r="H333" t="str">
            <v>Ремонт горелок - 24 горелки.</v>
          </cell>
          <cell r="I333" t="str">
            <v>Капитальный ремонт и модернизация  эн.блока №5</v>
          </cell>
        </row>
        <row r="334">
          <cell r="F334">
            <v>400</v>
          </cell>
          <cell r="H334" t="str">
            <v>Ревизия механизма крутки лопаток вторичного воздуха горелочных устройств - 24 горелки.</v>
          </cell>
          <cell r="I334" t="str">
            <v>Капитальный ремонт и модернизация  эн.блока №5</v>
          </cell>
        </row>
        <row r="335">
          <cell r="F335">
            <v>400</v>
          </cell>
          <cell r="H335" t="str">
            <v>Замена компенсаторов примыкания к котлу горелочных устройств - 24 компенсатора.</v>
          </cell>
          <cell r="I335" t="str">
            <v>Капитальный ремонт и модернизация  эн.блока №5</v>
          </cell>
        </row>
        <row r="336">
          <cell r="F336">
            <v>400</v>
          </cell>
          <cell r="H336" t="str">
            <v>Ремонт опор коллекторов- 100%.</v>
          </cell>
          <cell r="I336" t="str">
            <v>Капитальный ремонт и модернизация  эн.блока №5</v>
          </cell>
        </row>
        <row r="337">
          <cell r="F337">
            <v>400</v>
          </cell>
          <cell r="H337" t="str">
            <v>Ремонт гарнитуры котла.</v>
          </cell>
          <cell r="I337" t="str">
            <v>Капитальный ремонт и модернизация  эн.блока №5</v>
          </cell>
        </row>
        <row r="338">
          <cell r="F338">
            <v>400</v>
          </cell>
          <cell r="H338" t="str">
            <v>Ремонт площадок обслуживания котла.</v>
          </cell>
          <cell r="I338" t="str">
            <v>Капитальный ремонт и модернизация  эн.блока №5</v>
          </cell>
        </row>
        <row r="339">
          <cell r="F339">
            <v>400</v>
          </cell>
          <cell r="H339" t="str">
            <v>Техническое освидетельствование Р-20.</v>
          </cell>
          <cell r="I339" t="str">
            <v>Капитальный ремонт и модернизация  эн.блока №5</v>
          </cell>
        </row>
        <row r="340">
          <cell r="F340">
            <v>400</v>
          </cell>
          <cell r="H340" t="str">
            <v>Демонтаж непроектных металлоконструкций.</v>
          </cell>
          <cell r="I340" t="str">
            <v>Капитальный ремонт и модернизация  эн.блока №5</v>
          </cell>
        </row>
        <row r="341">
          <cell r="F341">
            <v>400</v>
          </cell>
          <cell r="H341" t="str">
            <v>Преобретение пароакустических форсунок производства НПП                                              "Внедрение" тип ФУЗ-4500.</v>
          </cell>
          <cell r="I341" t="str">
            <v>Капитальный ремонт и модернизация  эн.блока №5</v>
          </cell>
        </row>
        <row r="342">
          <cell r="F342">
            <v>400</v>
          </cell>
          <cell r="I342" t="str">
            <v>Капитальный ремонт и модернизация  эн.блока №5</v>
          </cell>
        </row>
        <row r="343">
          <cell r="F343">
            <v>400</v>
          </cell>
          <cell r="H343" t="str">
            <v>Изготовление стоек КПП - 2640 штук.</v>
          </cell>
          <cell r="I343" t="str">
            <v>Капитальный ремонт и модернизация  эн.блока №5</v>
          </cell>
        </row>
        <row r="344">
          <cell r="F344">
            <v>400</v>
          </cell>
          <cell r="H344" t="str">
            <v>Изготовление элементов уплотнительной перегородки 1 балки КПП, 536 элементов.</v>
          </cell>
          <cell r="I344" t="str">
            <v>Капитальный ремонт и модернизация  эн.блока №5</v>
          </cell>
        </row>
        <row r="345">
          <cell r="F345">
            <v>400</v>
          </cell>
          <cell r="H345" t="str">
            <v>Изготовление элементов уплотнительной перегородки 1 балки КВПП-2, 536 элементов.</v>
          </cell>
          <cell r="I345" t="str">
            <v>Капитальный ремонт и модернизация  эн.блока №5</v>
          </cell>
        </row>
        <row r="346">
          <cell r="F346">
            <v>400</v>
          </cell>
          <cell r="H346" t="str">
            <v>Изготовление стоек КВПП-1.</v>
          </cell>
          <cell r="I346" t="str">
            <v>Капитальный ремонт и модернизация  эн.блока №5</v>
          </cell>
        </row>
        <row r="347">
          <cell r="F347">
            <v>400</v>
          </cell>
          <cell r="H347" t="str">
            <v>Изготовление элементов уплотнительной перегородки 1 балки КВПП-1..</v>
          </cell>
          <cell r="I347" t="str">
            <v>Капитальный ремонт и модернизация  эн.блока №5</v>
          </cell>
        </row>
        <row r="348">
          <cell r="F348">
            <v>400</v>
          </cell>
          <cell r="H348" t="str">
            <v>Изготовление конусов, 13 штук.</v>
          </cell>
          <cell r="I348" t="str">
            <v>Капитальный ремонт и модернизация  эн.блока №5</v>
          </cell>
        </row>
        <row r="349">
          <cell r="F349">
            <v>400</v>
          </cell>
          <cell r="H349" t="str">
            <v>Изготовление обечаек первичного воздуха, 20Х23Н18Т - 10 штук.</v>
          </cell>
          <cell r="I349" t="str">
            <v>Капитальный ремонт и модернизация  эн.блока №5</v>
          </cell>
        </row>
        <row r="350">
          <cell r="F350">
            <v>400</v>
          </cell>
          <cell r="G350" t="str">
            <v>Repair of boiler heating surfaces</v>
          </cell>
          <cell r="H350" t="str">
            <v>Изготовление обечаек вторичного воздуха,  6 штук, 20Х23Н18Т.</v>
          </cell>
          <cell r="I350" t="str">
            <v>Капитальный ремонт и модернизация  эн.блока №5</v>
          </cell>
        </row>
        <row r="351">
          <cell r="F351">
            <v>400</v>
          </cell>
          <cell r="G351" t="str">
            <v>Repair of convection superheater</v>
          </cell>
          <cell r="H351" t="str">
            <v>Изготовление обечаек вторичного воздуха, 5 штук, Ст.3.</v>
          </cell>
          <cell r="I351" t="str">
            <v>Капитальный ремонт и модернизация  эн.блока №5</v>
          </cell>
        </row>
        <row r="352">
          <cell r="F352">
            <v>400</v>
          </cell>
          <cell r="G352" t="str">
            <v>Dismantling of the festoon pipes from unit   8.</v>
          </cell>
          <cell r="H352" t="str">
            <v>Изготовление обечаек первичного воздуха, Ст.3. - 12 штук.</v>
          </cell>
          <cell r="I352" t="str">
            <v>Капитальный ремонт и модернизация  эн.блока №5</v>
          </cell>
        </row>
        <row r="353">
          <cell r="F353">
            <v>400</v>
          </cell>
          <cell r="G353" t="str">
            <v>Repair of boiler heating surfaces</v>
          </cell>
          <cell r="H353" t="str">
            <v>Изготовление лопаток первичного воздуха, 192 штуки.</v>
          </cell>
          <cell r="I353" t="str">
            <v>Капитальный ремонт и модернизация  эн.блока №5</v>
          </cell>
        </row>
        <row r="354">
          <cell r="F354">
            <v>400</v>
          </cell>
          <cell r="G354" t="str">
            <v>Repair of boiler heating surfaces</v>
          </cell>
          <cell r="H354" t="str">
            <v>Изготовление змеек ВРЧ, ШПП, фестонов, 5000 штук.</v>
          </cell>
          <cell r="I354" t="str">
            <v>Капитальный ремонт и модернизация  эн.блока №5</v>
          </cell>
        </row>
        <row r="355">
          <cell r="F355">
            <v>400</v>
          </cell>
          <cell r="G355" t="str">
            <v>Repair of boiler heating surfaces</v>
          </cell>
          <cell r="H355" t="str">
            <v>Изготовление листов "Ж" - 38 листов.</v>
          </cell>
          <cell r="I355" t="str">
            <v>Капитальный ремонт и модернизация  эн.блока №5</v>
          </cell>
        </row>
        <row r="356">
          <cell r="F356">
            <v>400</v>
          </cell>
          <cell r="G356" t="str">
            <v>Repair of boiler heating surfaces</v>
          </cell>
          <cell r="H356" t="str">
            <v>Изготовление компенсаторов примыкания горелок к котлу - 12 штук.</v>
          </cell>
          <cell r="I356" t="str">
            <v>Капитальный ремонт и модернизация  эн.блока №5</v>
          </cell>
        </row>
        <row r="357">
          <cell r="F357">
            <v>400</v>
          </cell>
          <cell r="G357" t="str">
            <v>Repair of insulation and refractory works</v>
          </cell>
          <cell r="H357" t="str">
            <v>Изготовление линзовых компенсаторов уплотнения ТЯ - 50%.</v>
          </cell>
          <cell r="I357" t="str">
            <v>Капитальный ремонт и модернизация  эн.блока №5</v>
          </cell>
        </row>
        <row r="358">
          <cell r="F358">
            <v>400</v>
          </cell>
          <cell r="G358" t="str">
            <v>Repair of boiler heating surfaces</v>
          </cell>
          <cell r="H358" t="str">
            <v>Изготовление накладок золозащиты гибовВЭ-1,2.</v>
          </cell>
          <cell r="I358" t="str">
            <v>Капитальный ремонт и модернизация  эн.блока №5</v>
          </cell>
        </row>
        <row r="359">
          <cell r="F359">
            <v>400</v>
          </cell>
          <cell r="G359" t="str">
            <v>Repair of boiler heating surfaces</v>
          </cell>
          <cell r="H359" t="str">
            <v>Изготовление форсунок впрыскивающих устройств впрыска № 2,3 - 8 штук.</v>
          </cell>
          <cell r="I359" t="str">
            <v>Капитальный ремонт и модернизация  эн.блока №5</v>
          </cell>
        </row>
        <row r="360">
          <cell r="F360">
            <v>400</v>
          </cell>
          <cell r="G360" t="str">
            <v>Repair of boiler heating surfaces</v>
          </cell>
          <cell r="H360" t="str">
            <v>Термообработка гибов труб 12Х18Н12Т,  50 гибов.</v>
          </cell>
          <cell r="I360" t="str">
            <v>Капитальный ремонт и модернизация  эн.блока №5</v>
          </cell>
        </row>
        <row r="361">
          <cell r="F361">
            <v>400</v>
          </cell>
          <cell r="H361" t="str">
            <v>Работа крановщиков.</v>
          </cell>
          <cell r="I361" t="str">
            <v>Капитальный ремонт и модернизация  эн.блока №5</v>
          </cell>
        </row>
        <row r="362">
          <cell r="F362">
            <v>400</v>
          </cell>
          <cell r="H362" t="str">
            <v>Коммандировочные расходы.</v>
          </cell>
          <cell r="I362" t="str">
            <v>Капитальный ремонт и модернизация  эн.блока №5</v>
          </cell>
        </row>
        <row r="363">
          <cell r="F363">
            <v>400</v>
          </cell>
          <cell r="H363" t="str">
            <v>Инструмент ПН, основные средства.</v>
          </cell>
          <cell r="I363" t="str">
            <v>Капитальный ремонт и модернизация  эн.блока №5</v>
          </cell>
        </row>
        <row r="365">
          <cell r="H365" t="str">
            <v>Обмуровка  и Изоляция</v>
          </cell>
        </row>
        <row r="366">
          <cell r="F366">
            <v>400</v>
          </cell>
          <cell r="H366" t="str">
            <v>Ремонт обмуровки стык  НРЧ - 1,2, ШШУ, НРЧ-СРЧ.</v>
          </cell>
          <cell r="I366" t="str">
            <v>Капитальный ремонт и модернизация  эн.блока №5</v>
          </cell>
        </row>
        <row r="367">
          <cell r="F367">
            <v>400</v>
          </cell>
          <cell r="H367" t="str">
            <v>Ремонт обмуровки ВРЧ</v>
          </cell>
          <cell r="I367" t="str">
            <v>Капитальный ремонт и модернизация  эн.блока №5</v>
          </cell>
        </row>
        <row r="368">
          <cell r="F368">
            <v>400</v>
          </cell>
          <cell r="H368" t="str">
            <v>Ремонт обмуровки тёплого ящика н.А1,А2,Б1,Б2.</v>
          </cell>
          <cell r="I368" t="str">
            <v>Капитальный ремонт и модернизация  эн.блока №5</v>
          </cell>
        </row>
        <row r="369">
          <cell r="F369">
            <v>400</v>
          </cell>
          <cell r="H369" t="str">
            <v>Монтаж обмуровки потолка и стен тёплого ящика.</v>
          </cell>
          <cell r="I369" t="str">
            <v>Капитальный ремонт и модернизация  эн.блока №5</v>
          </cell>
        </row>
        <row r="370">
          <cell r="F370">
            <v>400</v>
          </cell>
          <cell r="H370" t="str">
            <v>Монтаж межобшивной обмуровки крыши ТЯ.</v>
          </cell>
          <cell r="I370" t="str">
            <v>Капитальный ремонт и модернизация  эн.блока №5</v>
          </cell>
        </row>
        <row r="371">
          <cell r="F371">
            <v>400</v>
          </cell>
          <cell r="H371" t="str">
            <v>Ремонт обмуровки перевала</v>
          </cell>
          <cell r="I371" t="str">
            <v>Капитальный ремонт и модернизация  эн.блока №5</v>
          </cell>
        </row>
        <row r="372">
          <cell r="F372">
            <v>400</v>
          </cell>
          <cell r="H372" t="str">
            <v>Монтаж обмуровки перевала</v>
          </cell>
          <cell r="I372" t="str">
            <v>Капитальный ремонт и модернизация  эн.блока №5</v>
          </cell>
        </row>
        <row r="373">
          <cell r="F373">
            <v>400</v>
          </cell>
          <cell r="H373" t="str">
            <v>Ремонт обмуровки КШ</v>
          </cell>
          <cell r="I373" t="str">
            <v>Капитальный ремонт и модернизация  эн.блока №5</v>
          </cell>
        </row>
        <row r="374">
          <cell r="F374">
            <v>400</v>
          </cell>
          <cell r="H374" t="str">
            <v>Ремонт обмуровки бункеров КШ</v>
          </cell>
          <cell r="I374" t="str">
            <v>Капитальный ремонт и модернизация  эн.блока №5</v>
          </cell>
        </row>
        <row r="375">
          <cell r="F375">
            <v>400</v>
          </cell>
          <cell r="H375" t="str">
            <v>Ремонт обмуровки К/К КШ</v>
          </cell>
          <cell r="I375" t="str">
            <v>Капитальный ремонт и модернизация  эн.блока №5</v>
          </cell>
        </row>
        <row r="376">
          <cell r="F376">
            <v>400</v>
          </cell>
          <cell r="H376" t="str">
            <v>Ремонт обмуровки балок КШ</v>
          </cell>
          <cell r="I376" t="str">
            <v>Капитальный ремонт и модернизация  эн.блока №5</v>
          </cell>
        </row>
        <row r="377">
          <cell r="F377">
            <v>400</v>
          </cell>
          <cell r="H377" t="str">
            <v>Ремонт обмуровки топки при замене обшивки.</v>
          </cell>
          <cell r="I377" t="str">
            <v>Капитальный ремонт и модернизация  эн.блока №5</v>
          </cell>
        </row>
        <row r="378">
          <cell r="F378">
            <v>400</v>
          </cell>
          <cell r="H378" t="str">
            <v>Ремонт обмуровки горелок 24 шт..</v>
          </cell>
          <cell r="I378" t="str">
            <v>Капитальный ремонт и модернизация  эн.блока №5</v>
          </cell>
        </row>
        <row r="379">
          <cell r="F379">
            <v>400</v>
          </cell>
          <cell r="H379" t="str">
            <v>Монтаж теплоизоляции коллекторов ТЯ.</v>
          </cell>
          <cell r="I379" t="str">
            <v>Капитальный ремонт и модернизация  эн.блока №5</v>
          </cell>
        </row>
        <row r="381">
          <cell r="F381">
            <v>400</v>
          </cell>
          <cell r="H381" t="str">
            <v>Ремонт теплоизоляции ППТО.</v>
          </cell>
          <cell r="I381" t="str">
            <v>Капитальный ремонт и модернизация  эн.блока №5</v>
          </cell>
        </row>
        <row r="382">
          <cell r="F382">
            <v>400</v>
          </cell>
          <cell r="H382" t="str">
            <v>Ремонт теплоизоляции горелок.</v>
          </cell>
          <cell r="I382" t="str">
            <v>Капитальный ремонт и модернизация  эн.блока №5</v>
          </cell>
        </row>
        <row r="383">
          <cell r="F383">
            <v>400</v>
          </cell>
          <cell r="H383" t="str">
            <v>Ремонт теплоизоляции трубопроводов ряд Б-В отм. 6-29 пм.</v>
          </cell>
          <cell r="I383" t="str">
            <v>Капитальный ремонт и модернизация  эн.блока №5</v>
          </cell>
        </row>
        <row r="384">
          <cell r="F384">
            <v>400</v>
          </cell>
          <cell r="H384" t="str">
            <v>Демонтаж, монтаж теплоизоляции РР - 20.</v>
          </cell>
          <cell r="I384" t="str">
            <v>Капитальный ремонт и модернизация  эн.блока №5</v>
          </cell>
        </row>
        <row r="385">
          <cell r="F385">
            <v>400</v>
          </cell>
          <cell r="H385" t="str">
            <v>Ремонт теплоизоляции трубопроводов котельного отделения с восстановлением металлопокрытия, по акту дефектации.</v>
          </cell>
          <cell r="I385" t="str">
            <v>Капитальный ремонт и модернизация  эн.блока №5</v>
          </cell>
        </row>
        <row r="386">
          <cell r="F386">
            <v>400</v>
          </cell>
          <cell r="H386" t="str">
            <v>Ремонт теплоизоляции воздуховодов 1-го воздуха.</v>
          </cell>
          <cell r="I386" t="str">
            <v>Капитальный ремонт и модернизация  эн.блока №5</v>
          </cell>
        </row>
        <row r="387">
          <cell r="F387">
            <v>400</v>
          </cell>
          <cell r="H387" t="str">
            <v>Ремонт теплоизоляции воздуховодов  2-го воздуха.</v>
          </cell>
          <cell r="I387" t="str">
            <v>Капитальный ремонт и модернизация  эн.блока №5</v>
          </cell>
        </row>
        <row r="388">
          <cell r="F388">
            <v>400</v>
          </cell>
          <cell r="H388" t="str">
            <v>Ремонт теплоизоляции бункеров конвективных шахт.</v>
          </cell>
          <cell r="I388" t="str">
            <v>Капитальный ремонт и модернизация  эн.блока №5</v>
          </cell>
        </row>
        <row r="389">
          <cell r="F389">
            <v>400</v>
          </cell>
          <cell r="H389" t="str">
            <v>Ремонт теплоизоляции газохода перчатки "Рихтера" до ТВП.</v>
          </cell>
          <cell r="I389" t="str">
            <v>Капитальный ремонт и модернизация  эн.блока №5</v>
          </cell>
        </row>
        <row r="390">
          <cell r="F390">
            <v>400</v>
          </cell>
          <cell r="H390" t="str">
            <v>Ремонт изоляции ТВП.</v>
          </cell>
          <cell r="I390" t="str">
            <v>Капитальный ремонт и модернизация  эн.блока №5</v>
          </cell>
        </row>
        <row r="391">
          <cell r="F391">
            <v>400</v>
          </cell>
          <cell r="H391" t="str">
            <v>Ремонт теплоизоляции подъемных газоходов.</v>
          </cell>
          <cell r="I391" t="str">
            <v>Капитальный ремонт и модернизация  эн.блока №5</v>
          </cell>
        </row>
        <row r="392">
          <cell r="F392">
            <v>400</v>
          </cell>
          <cell r="H392" t="str">
            <v>Ремонт изоляции опускных газоходов.</v>
          </cell>
          <cell r="I392" t="str">
            <v>Капитальный ремонт и модернизация  эн.блока №5</v>
          </cell>
        </row>
        <row r="393">
          <cell r="F393">
            <v>400</v>
          </cell>
          <cell r="H393" t="str">
            <v>Ремонт теплоизоляции напора и всаса  ДС-А,Б в главном корпусе.</v>
          </cell>
          <cell r="I393" t="str">
            <v>Капитальный ремонт и модернизация  эн.блока №5</v>
          </cell>
        </row>
        <row r="394">
          <cell r="F394">
            <v>400</v>
          </cell>
          <cell r="H394" t="str">
            <v>Демонтаж, монтаж изоляции по программе контроля металла трубопроводов блока, эксплуатационного контроля трубопроводов в пределах котла.</v>
          </cell>
          <cell r="I394" t="str">
            <v>Капитальный ремонт и модернизация  эн.блока №5</v>
          </cell>
        </row>
        <row r="395">
          <cell r="F395">
            <v>400</v>
          </cell>
          <cell r="H395" t="str">
            <v>Ремонт теплоизоляции трубопроводов турбинного отделения с металлопокрытием, по акту дефектации.</v>
          </cell>
          <cell r="I395" t="str">
            <v>Капитальный ремонт и модернизация  эн.блока №5</v>
          </cell>
        </row>
        <row r="396">
          <cell r="F396">
            <v>400</v>
          </cell>
          <cell r="H396" t="str">
            <v>Демонтаж, монтаж теплоизоляции ЦВД, ЦСД, СК, РК ЦВД, СК, РК ЦСД,  ТПН                              - 100%.</v>
          </cell>
          <cell r="I396" t="str">
            <v>Капитальный ремонт и модернизация  эн.блока №5</v>
          </cell>
        </row>
        <row r="397">
          <cell r="F397">
            <v>400</v>
          </cell>
          <cell r="H397" t="str">
            <v>Демонтаж, монтаж теплоизоляции ТПН-А,Б - 100%.</v>
          </cell>
          <cell r="I397" t="str">
            <v>Капитальный ремонт и модернизация  эн.блока №5</v>
          </cell>
        </row>
        <row r="398">
          <cell r="F398">
            <v>400</v>
          </cell>
          <cell r="H398" t="str">
            <v>Демонтаж, монтаж изоляции ПНД - 3; 4; 5 - 100%.</v>
          </cell>
          <cell r="I398" t="str">
            <v>Капитальный ремонт и модернизация  эн.блока №5</v>
          </cell>
        </row>
        <row r="399">
          <cell r="F399">
            <v>400</v>
          </cell>
          <cell r="H399" t="str">
            <v>Реммонт теплоизоляции сепараторов мельниц</v>
          </cell>
          <cell r="I399" t="str">
            <v>Капитальный ремонт и модернизация  эн.блока №5</v>
          </cell>
        </row>
        <row r="400">
          <cell r="F400">
            <v>400</v>
          </cell>
          <cell r="H400" t="str">
            <v>Монтаж теплоизоляции прямого и обратного мазутопровода.</v>
          </cell>
          <cell r="I400" t="str">
            <v>Капитальный ремонт и модернизация  эн.блока №5</v>
          </cell>
        </row>
        <row r="401">
          <cell r="F401">
            <v>400</v>
          </cell>
          <cell r="H401" t="str">
            <v>Инструмент обмуровка и теплоизоляция, основные средства.</v>
          </cell>
          <cell r="I401" t="str">
            <v>Капитальный ремонт и модернизация  эн.блока №5</v>
          </cell>
        </row>
        <row r="403">
          <cell r="H403" t="str">
            <v>РКВО</v>
          </cell>
        </row>
        <row r="404">
          <cell r="F404">
            <v>400</v>
          </cell>
          <cell r="G404" t="str">
            <v>Replacement of air-preheaters (50%)</v>
          </cell>
          <cell r="H404" t="str">
            <v>Замена  кубов ТВП (4колонок)</v>
          </cell>
          <cell r="I404" t="str">
            <v>Капитальный ремонт и модернизация  эн.блока №5</v>
          </cell>
        </row>
        <row r="405">
          <cell r="F405">
            <v>400</v>
          </cell>
          <cell r="G405" t="str">
            <v>Replacement of ID Fan wheels</v>
          </cell>
          <cell r="H405" t="str">
            <v>Приобретение валов и рабочих колес ДС-5А,Б.</v>
          </cell>
          <cell r="I405" t="str">
            <v>Капитальный ремонт и модернизация  эн.блока №5</v>
          </cell>
        </row>
        <row r="406">
          <cell r="F406">
            <v>400</v>
          </cell>
          <cell r="G406" t="str">
            <v>Repair of boiler anciliary equipment</v>
          </cell>
          <cell r="H406" t="str">
            <v>Капитальный ремонт ТДМ бл. №5</v>
          </cell>
          <cell r="I406" t="str">
            <v>Капитальный ремонт и модернизация  эн.блока №5</v>
          </cell>
        </row>
        <row r="407">
          <cell r="F407">
            <v>400</v>
          </cell>
          <cell r="G407" t="str">
            <v>Repair of boiler anciliary equipment</v>
          </cell>
          <cell r="H407" t="str">
            <v>Реконструкция фундамента эл.двигателя ВПВ-Б.</v>
          </cell>
          <cell r="I407" t="str">
            <v>Капитальный ремонт и модернизация  эн.блока №5</v>
          </cell>
        </row>
        <row r="408">
          <cell r="F408">
            <v>400</v>
          </cell>
          <cell r="G408" t="str">
            <v>Repair of boiler anciliary equipment</v>
          </cell>
          <cell r="H408" t="str">
            <v>Ремонт улиток, газоходов на всасе и напоре ДС бл.№5</v>
          </cell>
          <cell r="I408" t="str">
            <v>Капитальный ремонт и модернизация  эн.блока №5</v>
          </cell>
        </row>
        <row r="409">
          <cell r="F409">
            <v>400</v>
          </cell>
          <cell r="G409" t="str">
            <v>Repair of boiler anciliary equipment</v>
          </cell>
          <cell r="H409" t="str">
            <v>Изготовление диффузоров и обтекателей ДС-А,Б.</v>
          </cell>
          <cell r="I409" t="str">
            <v>Капитальный ремонт и модернизация  эн.блока №5</v>
          </cell>
        </row>
        <row r="410">
          <cell r="F410">
            <v>400</v>
          </cell>
          <cell r="G410" t="str">
            <v>Repair of gas flue</v>
          </cell>
          <cell r="H410" t="str">
            <v>Замена диффузоров и обтекателей ДС-А,Б.</v>
          </cell>
          <cell r="I410" t="str">
            <v>Капитальный ремонт и модернизация  эн.блока №5</v>
          </cell>
        </row>
        <row r="411">
          <cell r="F411">
            <v>400</v>
          </cell>
          <cell r="G411" t="str">
            <v>Repair of gas flue</v>
          </cell>
          <cell r="H411" t="str">
            <v>Изготовление каллориферов (приобритение).</v>
          </cell>
          <cell r="I411" t="str">
            <v>Капитальный ремонт и модернизация  эн.блока №5</v>
          </cell>
        </row>
        <row r="412">
          <cell r="F412">
            <v>400</v>
          </cell>
          <cell r="G412" t="str">
            <v>Repair of boiler anciliary equipment</v>
          </cell>
          <cell r="H412" t="str">
            <v>Монтаж калориферов на всасе ДВ,</v>
          </cell>
          <cell r="I412" t="str">
            <v>Капитальный ремонт и модернизация  эн.блока №5</v>
          </cell>
        </row>
        <row r="413">
          <cell r="F413">
            <v>400</v>
          </cell>
          <cell r="G413" t="str">
            <v>Repair of boiler anciliary equipment</v>
          </cell>
          <cell r="H413" t="str">
            <v>Замена воздуховодов на всасе ДВ-А,Б.отм 60.</v>
          </cell>
          <cell r="I413" t="str">
            <v>Капитальный ремонт и модернизация  эн.блока №5</v>
          </cell>
        </row>
        <row r="414">
          <cell r="F414">
            <v>400</v>
          </cell>
          <cell r="G414" t="str">
            <v>Repair of boiler anciliary equipment</v>
          </cell>
          <cell r="H414" t="str">
            <v>Ремонт подъемных газоходов за ТВП</v>
          </cell>
          <cell r="I414" t="str">
            <v>Капитальный ремонт и модернизация  эн.блока №5</v>
          </cell>
        </row>
        <row r="415">
          <cell r="F415">
            <v>400</v>
          </cell>
          <cell r="H415" t="str">
            <v xml:space="preserve">Ремонт опускных газоходов </v>
          </cell>
          <cell r="I415" t="str">
            <v>Капитальный ремонт и модернизация  эн.блока №5</v>
          </cell>
        </row>
        <row r="416">
          <cell r="F416">
            <v>400</v>
          </cell>
          <cell r="H416" t="str">
            <v>Ремонт всасывающих газ-ов ДС.</v>
          </cell>
          <cell r="I416" t="str">
            <v>Капитальный ремонт и модернизация  эн.блока №5</v>
          </cell>
        </row>
        <row r="417">
          <cell r="F417">
            <v>400</v>
          </cell>
          <cell r="H417" t="str">
            <v>Ремонт напорных газоходов ДС.</v>
          </cell>
          <cell r="I417" t="str">
            <v>Капитальный ремонт и модернизация  эн.блока №5</v>
          </cell>
        </row>
        <row r="418">
          <cell r="F418">
            <v>400</v>
          </cell>
          <cell r="H418" t="str">
            <v>Ремонт коробов первичного и вторичного воздуха.</v>
          </cell>
          <cell r="I418" t="str">
            <v>Капитальный ремонт и модернизация  эн.блока №5</v>
          </cell>
        </row>
        <row r="419">
          <cell r="F419">
            <v>400</v>
          </cell>
          <cell r="G419" t="str">
            <v>Repair of boiler anciliary equipment</v>
          </cell>
          <cell r="H419" t="str">
            <v>Ремонт эрлифтов</v>
          </cell>
          <cell r="I419" t="str">
            <v>Капитальный ремонт и модернизация  эн.блока №5</v>
          </cell>
        </row>
        <row r="420">
          <cell r="F420">
            <v>400</v>
          </cell>
          <cell r="G420" t="str">
            <v>Repair of boiler anciliary equipment</v>
          </cell>
          <cell r="H420" t="str">
            <v xml:space="preserve">Ремонт ММТ </v>
          </cell>
          <cell r="I420" t="str">
            <v>Капитальный ремонт и модернизация  эн.блока №5</v>
          </cell>
        </row>
        <row r="421">
          <cell r="F421">
            <v>400</v>
          </cell>
          <cell r="G421" t="str">
            <v>Repair of boiler anciliary equipment</v>
          </cell>
          <cell r="H421" t="str">
            <v>Изготовление запчастей к ММТ и реставрация роторов.</v>
          </cell>
          <cell r="I421" t="str">
            <v>Капитальный ремонт и модернизация  эн.блока №5</v>
          </cell>
        </row>
        <row r="422">
          <cell r="F422">
            <v>400</v>
          </cell>
          <cell r="G422" t="str">
            <v>Repair of boiler anciliary equipment</v>
          </cell>
          <cell r="H422" t="str">
            <v xml:space="preserve">Ремонт ШШУ </v>
          </cell>
          <cell r="I422" t="str">
            <v>Капитальный ремонт и модернизация  эн.блока №5</v>
          </cell>
        </row>
        <row r="423">
          <cell r="F423">
            <v>400</v>
          </cell>
          <cell r="G423" t="str">
            <v>Repair of boiler anciliary equipment</v>
          </cell>
          <cell r="H423" t="str">
            <v>Изготовление корпусов ШШУ.</v>
          </cell>
          <cell r="I423" t="str">
            <v>Капитальный ремонт и модернизация  эн.блока №5</v>
          </cell>
        </row>
        <row r="424">
          <cell r="F424">
            <v>400</v>
          </cell>
          <cell r="H424" t="str">
            <v>Изготовление шнеков ШШУ.</v>
          </cell>
          <cell r="I424" t="str">
            <v>Капитальный ремонт и модернизация  эн.блока №5</v>
          </cell>
        </row>
        <row r="425">
          <cell r="F425">
            <v>400</v>
          </cell>
          <cell r="H425" t="str">
            <v>Ремонт ВУМ.</v>
          </cell>
          <cell r="I425" t="str">
            <v>Капитальный ремонт и модернизация  эн.блока №5</v>
          </cell>
        </row>
        <row r="426">
          <cell r="F426">
            <v>400</v>
          </cell>
          <cell r="H426" t="str">
            <v>Ремонт ШПСУ</v>
          </cell>
          <cell r="I426" t="str">
            <v>Капитальный ремонт и модернизация  эн.блока №5</v>
          </cell>
        </row>
        <row r="427">
          <cell r="F427">
            <v>400</v>
          </cell>
          <cell r="H427" t="str">
            <v>Изготовление  воздуховодов к горелкам.</v>
          </cell>
          <cell r="I427" t="str">
            <v>Капитальный ремонт и модернизация  эн.блока №5</v>
          </cell>
        </row>
        <row r="428">
          <cell r="F428">
            <v>400</v>
          </cell>
          <cell r="H428" t="str">
            <v>Замена воздуховодов к горелкам.</v>
          </cell>
          <cell r="I428" t="str">
            <v>Капитальный ремонт и модернизация  эн.блока №5</v>
          </cell>
        </row>
        <row r="429">
          <cell r="F429">
            <v>400</v>
          </cell>
          <cell r="H429" t="str">
            <v>Замена шиберов №1,8 и установка атмосферных клапанов.</v>
          </cell>
          <cell r="I429" t="str">
            <v>Капитальный ремонт и модернизация  эн.блока №5</v>
          </cell>
        </row>
        <row r="430">
          <cell r="F430">
            <v>400</v>
          </cell>
          <cell r="H430" t="str">
            <v>Замена шибера присадки холодного воздуха</v>
          </cell>
          <cell r="I430" t="str">
            <v>Капитальный ремонт и модернизация  эн.блока №5</v>
          </cell>
        </row>
        <row r="431">
          <cell r="F431">
            <v>400</v>
          </cell>
          <cell r="H431" t="str">
            <v>Изготовление пылепроводов</v>
          </cell>
          <cell r="I431" t="str">
            <v>Капитальный ремонт и модернизация  эн.блока №5</v>
          </cell>
        </row>
        <row r="432">
          <cell r="F432">
            <v>400</v>
          </cell>
          <cell r="H432" t="str">
            <v>Замена пылепроводов</v>
          </cell>
          <cell r="I432" t="str">
            <v>Капитальный ремонт и модернизация  эн.блока №5</v>
          </cell>
        </row>
        <row r="433">
          <cell r="F433">
            <v>400</v>
          </cell>
          <cell r="H433" t="str">
            <v>Изготовление коробовТСУ</v>
          </cell>
          <cell r="I433" t="str">
            <v>Капитальный ремонт и модернизация  эн.блока №5</v>
          </cell>
        </row>
        <row r="434">
          <cell r="F434">
            <v>400</v>
          </cell>
          <cell r="H434" t="str">
            <v>Замена коробов ТСУ</v>
          </cell>
          <cell r="I434" t="str">
            <v>Капитальный ремонт и модернизация  эн.блока №5</v>
          </cell>
        </row>
        <row r="435">
          <cell r="F435">
            <v>400</v>
          </cell>
          <cell r="H435" t="str">
            <v>Демонтаж и монтаж ПВТ ММТ.</v>
          </cell>
          <cell r="I435" t="str">
            <v>Капитальный ремонт и модернизация  эн.блока №5</v>
          </cell>
        </row>
        <row r="436">
          <cell r="F436">
            <v>400</v>
          </cell>
          <cell r="H436" t="str">
            <v>Изготовление всас и напор ВРПВ,ВРВВ.</v>
          </cell>
          <cell r="I436" t="str">
            <v>Капитальный ремонт и модернизация  эн.блока №5</v>
          </cell>
        </row>
        <row r="437">
          <cell r="F437">
            <v>400</v>
          </cell>
          <cell r="H437" t="str">
            <v>Замена всас и напор ВРПВ,ВРВВ.</v>
          </cell>
          <cell r="I437" t="str">
            <v>Капитальный ремонт и модернизация  эн.блока №5</v>
          </cell>
        </row>
        <row r="438">
          <cell r="F438">
            <v>400</v>
          </cell>
          <cell r="H438" t="str">
            <v>Замена коллектора линии НОК ряд Г.</v>
          </cell>
          <cell r="I438" t="str">
            <v>Капитальный ремонт и модернизация  эн.блока №5</v>
          </cell>
        </row>
        <row r="439">
          <cell r="F439">
            <v>400</v>
          </cell>
          <cell r="H439" t="str">
            <v>Замена коллектора пожарной воды ряд Г.</v>
          </cell>
          <cell r="I439" t="str">
            <v>Капитальный ремонт и модернизация  эн.блока №5</v>
          </cell>
        </row>
        <row r="440">
          <cell r="F440">
            <v>400</v>
          </cell>
          <cell r="H440" t="str">
            <v xml:space="preserve">Ремонт каналов ГЗУ и полов  отм.0-21, блок 5, </v>
          </cell>
          <cell r="I440" t="str">
            <v>Капитальный ремонт и модернизация  эн.блока №5</v>
          </cell>
        </row>
        <row r="444">
          <cell r="H444" t="str">
            <v>РСАТ</v>
          </cell>
        </row>
        <row r="445">
          <cell r="H445" t="str">
            <v>Ремонт бл№6</v>
          </cell>
        </row>
        <row r="446">
          <cell r="F446">
            <v>400</v>
          </cell>
          <cell r="H446" t="str">
            <v xml:space="preserve">Ремонт Д-7 ата. </v>
          </cell>
          <cell r="I446" t="str">
            <v>Капитальный ремонт и модернизация  эн.блока №5</v>
          </cell>
        </row>
        <row r="447">
          <cell r="F447">
            <v>400</v>
          </cell>
          <cell r="H447" t="str">
            <v>Изготовление крепежа ПНД,ОБ,ПБ</v>
          </cell>
          <cell r="I447" t="str">
            <v>Капитальный ремонт и модернизация  эн.блока №5</v>
          </cell>
        </row>
        <row r="448">
          <cell r="F448">
            <v>400</v>
          </cell>
          <cell r="H448" t="str">
            <v xml:space="preserve">Изготовление 2-х ОГЦ </v>
          </cell>
          <cell r="I448" t="str">
            <v>Капитальный ремонт и модернизация  эн.блока №5</v>
          </cell>
        </row>
        <row r="449">
          <cell r="F449">
            <v>400</v>
          </cell>
          <cell r="H449" t="str">
            <v xml:space="preserve">Замена и ремонт ОГЦ </v>
          </cell>
          <cell r="I449" t="str">
            <v>Капитальный ремонт и модернизация  эн.блока №5</v>
          </cell>
        </row>
        <row r="450">
          <cell r="F450">
            <v>400</v>
          </cell>
          <cell r="H450" t="str">
            <v>ПНД 1,2,3(инспекторская), 4-5 (после опрессовки)</v>
          </cell>
          <cell r="I450" t="str">
            <v>Капитальный ремонт и модернизация  эн.блока №5</v>
          </cell>
        </row>
        <row r="451">
          <cell r="F451">
            <v>400</v>
          </cell>
          <cell r="H451" t="str">
            <v>Ремонт ОГК-А,Б</v>
          </cell>
          <cell r="I451" t="str">
            <v>Капитальный ремонт и модернизация  эн.блока №5</v>
          </cell>
        </row>
        <row r="452">
          <cell r="F452">
            <v>400</v>
          </cell>
          <cell r="H452" t="str">
            <v>Замена трубопровода пожарной воды и ЗПТ</v>
          </cell>
          <cell r="I452" t="str">
            <v>Капитальный ремонт и модернизация  эн.блока №5</v>
          </cell>
        </row>
        <row r="453">
          <cell r="F453">
            <v>400</v>
          </cell>
          <cell r="H453" t="str">
            <v>Ремонт напорных и сбросных циркводоводов ТГ, ТПН</v>
          </cell>
          <cell r="I453" t="str">
            <v>Капитальный ремонт и модернизация  эн.блока №5</v>
          </cell>
        </row>
        <row r="454">
          <cell r="F454">
            <v>400</v>
          </cell>
          <cell r="H454" t="str">
            <v>Монтаж сеток в напорные ц/в  ТГ</v>
          </cell>
          <cell r="I454" t="str">
            <v>Капитальный ремонт и модернизация  эн.блока №5</v>
          </cell>
        </row>
        <row r="455">
          <cell r="F455">
            <v>400</v>
          </cell>
          <cell r="H455" t="str">
            <v>Замена п/о точек и ремонт холодильников</v>
          </cell>
          <cell r="I455" t="str">
            <v>Капитальный ремонт и модернизация  эн.блока №5</v>
          </cell>
        </row>
        <row r="456">
          <cell r="F456">
            <v>400</v>
          </cell>
          <cell r="H456" t="str">
            <v xml:space="preserve">Изготовление трубных пучков ОЭ-А,Б  ТГ </v>
          </cell>
          <cell r="I456" t="str">
            <v>Капитальный ремонт и модернизация  эн.блока №5</v>
          </cell>
        </row>
        <row r="457">
          <cell r="F457">
            <v>400</v>
          </cell>
          <cell r="H457" t="str">
            <v xml:space="preserve">Замена ОЭ-А,Б  ТГ </v>
          </cell>
          <cell r="I457" t="str">
            <v>Капитальный ремонт и модернизация  эн.блока №5</v>
          </cell>
        </row>
        <row r="458">
          <cell r="F458">
            <v>400</v>
          </cell>
          <cell r="H458" t="str">
            <v xml:space="preserve">Изготовление трубного пучка ЭУ  ТГ </v>
          </cell>
          <cell r="I458" t="str">
            <v>Капитальный ремонт и модернизация  эн.блока №5</v>
          </cell>
        </row>
        <row r="459">
          <cell r="F459">
            <v>400</v>
          </cell>
          <cell r="H459" t="str">
            <v xml:space="preserve">Замена ЭУ  ТГ </v>
          </cell>
          <cell r="I459" t="str">
            <v>Капитальный ремонт и модернизация  эн.блока №5</v>
          </cell>
        </row>
        <row r="460">
          <cell r="F460">
            <v>400</v>
          </cell>
          <cell r="H460" t="str">
            <v xml:space="preserve">Замена деф. трубок конденсаторов ТГ,ТПН </v>
          </cell>
          <cell r="I460" t="str">
            <v>Капитальный ремонт и модернизация  эн.блока №5</v>
          </cell>
        </row>
        <row r="461">
          <cell r="F461">
            <v>400</v>
          </cell>
          <cell r="H461" t="str">
            <v>Ремонт конденсаторов ТГ,ТПН (замена жестких связей)</v>
          </cell>
          <cell r="I461" t="str">
            <v>Капитальный ремонт и модернизация  эн.блока №5</v>
          </cell>
        </row>
        <row r="462">
          <cell r="F462">
            <v>400</v>
          </cell>
          <cell r="H462" t="str">
            <v>Бронировка БНТ</v>
          </cell>
          <cell r="I462" t="str">
            <v>Капитальный ремонт и модернизация  эн.блока №5</v>
          </cell>
        </row>
        <row r="463">
          <cell r="F463">
            <v>400</v>
          </cell>
          <cell r="H463" t="str">
            <v>Ремонт ограждений и площадок обслуживания</v>
          </cell>
          <cell r="I463" t="str">
            <v>Капитальный ремонт и модернизация  эн.блока №5</v>
          </cell>
        </row>
        <row r="464">
          <cell r="F464">
            <v>400</v>
          </cell>
          <cell r="H464" t="str">
            <v xml:space="preserve">Замена трубопр-дов  отм.35 до -4,2, </v>
          </cell>
          <cell r="I464" t="str">
            <v>Капитальный ремонт и модернизация  эн.блока №5</v>
          </cell>
        </row>
        <row r="465">
          <cell r="F465">
            <v>400</v>
          </cell>
          <cell r="H465" t="str">
            <v>Основные средства (Электроинструмент)</v>
          </cell>
          <cell r="I465" t="str">
            <v>Капитальный ремонт и модернизация  эн.блока №5</v>
          </cell>
        </row>
        <row r="467">
          <cell r="H467" t="str">
            <v>ОПС</v>
          </cell>
        </row>
        <row r="468">
          <cell r="F468">
            <v>400</v>
          </cell>
          <cell r="H468" t="str">
            <v>Ремонт трубопроводов, замена арматуры</v>
          </cell>
          <cell r="I468" t="str">
            <v>Капитальный ремонт и модернизация  эн.блока №5</v>
          </cell>
        </row>
        <row r="469">
          <cell r="F469">
            <v>400</v>
          </cell>
          <cell r="H469" t="str">
            <v xml:space="preserve"> Замена паровых коробок ЦВД</v>
          </cell>
          <cell r="I469" t="str">
            <v>Капитальный ремонт и модернизация  эн.блока №5</v>
          </cell>
        </row>
        <row r="470">
          <cell r="F470">
            <v>400</v>
          </cell>
          <cell r="H470" t="str">
            <v>Ремонт ОПС трубопроводов котла и турбины.</v>
          </cell>
          <cell r="I470" t="str">
            <v>Капитальный ремонт и модернизация  эн.блока №5</v>
          </cell>
        </row>
        <row r="471">
          <cell r="F471">
            <v>400</v>
          </cell>
          <cell r="H471" t="str">
            <v>Наладка ОПС трубопроводов котла и турбины.</v>
          </cell>
          <cell r="I471" t="str">
            <v>Капитальный ремонт и модернизация  эн.блока №5</v>
          </cell>
        </row>
        <row r="472">
          <cell r="F472">
            <v>400</v>
          </cell>
          <cell r="H472" t="str">
            <v xml:space="preserve">Подготовка  к контролю металла, ремонт стыков </v>
          </cell>
          <cell r="I472" t="str">
            <v>Капитальный ремонт и модернизация  эн.блока №5</v>
          </cell>
        </row>
        <row r="473">
          <cell r="F473">
            <v>400</v>
          </cell>
          <cell r="H473" t="str">
            <v xml:space="preserve"> Замена трубопровода сброса с РР-20 в к-р и ц/водовод</v>
          </cell>
          <cell r="I473" t="str">
            <v>Капитальный ремонт и модернизация  эн.блока №5</v>
          </cell>
        </row>
        <row r="474">
          <cell r="F474">
            <v>400</v>
          </cell>
          <cell r="H474" t="str">
            <v xml:space="preserve"> Демонтаж и монтаж сварочной сети</v>
          </cell>
          <cell r="I474" t="str">
            <v>Капитальный ремонт и модернизация  эн.блока №5</v>
          </cell>
        </row>
        <row r="475">
          <cell r="F475">
            <v>400</v>
          </cell>
          <cell r="H475" t="str">
            <v>Термообработка сварочных стыков</v>
          </cell>
          <cell r="I475" t="str">
            <v>Капитальный ремонт и модернизация  эн.блока №5</v>
          </cell>
        </row>
        <row r="476">
          <cell r="F476">
            <v>400</v>
          </cell>
          <cell r="H476" t="str">
            <v xml:space="preserve"> Основные средства(эл/инструмент)</v>
          </cell>
          <cell r="I476" t="str">
            <v>Капитальный ремонт и модернизация  эн.блока №5</v>
          </cell>
        </row>
        <row r="477">
          <cell r="H477" t="str">
            <v>Арматура</v>
          </cell>
        </row>
        <row r="478">
          <cell r="F478">
            <v>400</v>
          </cell>
          <cell r="H478" t="str">
            <v xml:space="preserve">Кап. ремонт арматуры  </v>
          </cell>
          <cell r="I478" t="str">
            <v>Капитальный ремонт и модернизация  эн.блока №5</v>
          </cell>
        </row>
        <row r="479">
          <cell r="F479">
            <v>400</v>
          </cell>
          <cell r="H479" t="str">
            <v>Заводской ремонт арматуры и изготовление запчастей</v>
          </cell>
          <cell r="I479" t="str">
            <v>Капитальный ремонт и модернизация  эн.блока №5</v>
          </cell>
        </row>
        <row r="480">
          <cell r="F480">
            <v>400</v>
          </cell>
          <cell r="H480" t="str">
            <v xml:space="preserve">Арматура впрысков блока </v>
          </cell>
          <cell r="I480" t="str">
            <v>Капитальный ремонт и модернизация  эн.блока №5</v>
          </cell>
        </row>
        <row r="481">
          <cell r="F481">
            <v>400</v>
          </cell>
          <cell r="H481" t="str">
            <v>Основные средства (электроинструмент и т.д.)</v>
          </cell>
          <cell r="I481" t="str">
            <v>Капитальный ремонт и модернизация  эн.блока №5</v>
          </cell>
        </row>
        <row r="482">
          <cell r="F482">
            <v>444</v>
          </cell>
          <cell r="H482" t="str">
            <v>Оборудование в арматурный участок</v>
          </cell>
          <cell r="I482" t="str">
            <v>Капитальный ремонт и модернизация  эн.блока №5</v>
          </cell>
        </row>
        <row r="486">
          <cell r="H486" t="str">
            <v>Общестанционное оборудование</v>
          </cell>
        </row>
        <row r="487">
          <cell r="F487">
            <v>400</v>
          </cell>
          <cell r="H487" t="str">
            <v xml:space="preserve">Приобретение, монтаж грузового лифта бл.№5, ряд Г, котельное отделение. </v>
          </cell>
          <cell r="I487" t="str">
            <v>Капитальный ремонт и модернизация  эн.блока №5</v>
          </cell>
        </row>
        <row r="488">
          <cell r="F488">
            <v>400</v>
          </cell>
          <cell r="H488" t="str">
            <v>Приобретение  и монтаж тельферов и кран балок. (бл.№5 4 шт.)</v>
          </cell>
          <cell r="I488" t="str">
            <v>Капитальный ремонт и модернизация  эн.блока №5</v>
          </cell>
        </row>
        <row r="489">
          <cell r="F489">
            <v>400</v>
          </cell>
          <cell r="H489" t="str">
            <v>Монтаж грузо пассажирского лифта ось 24 К/О.</v>
          </cell>
          <cell r="I489" t="str">
            <v>Капитальный ремонт и модернизация  эн.блока №5</v>
          </cell>
        </row>
        <row r="490">
          <cell r="F490">
            <v>430</v>
          </cell>
          <cell r="H490" t="str">
            <v>Приобретение кислородно-азотной станции и демонтаж СКДС - 1, монтаж АжКж-0,06, наладка и пуск АжКж - 0,06.</v>
          </cell>
          <cell r="I490" t="str">
            <v>Прочие</v>
          </cell>
        </row>
        <row r="491">
          <cell r="F491">
            <v>437</v>
          </cell>
          <cell r="H491" t="str">
            <v>Приобретение и замена секций приточных камер в т/о № 7, 8</v>
          </cell>
          <cell r="I491" t="str">
            <v>Прочие</v>
          </cell>
        </row>
        <row r="492">
          <cell r="F492">
            <v>442</v>
          </cell>
          <cell r="H492" t="str">
            <v>Приобретение отопительных агрегатов (АО 10 шт  ,СТД 10 шт )</v>
          </cell>
          <cell r="I492" t="str">
            <v>Прочие</v>
          </cell>
        </row>
        <row r="493">
          <cell r="F493">
            <v>400</v>
          </cell>
          <cell r="H493" t="str">
            <v>Ремонт системы отопления бл.№5, ряд К, отм +21.00.</v>
          </cell>
          <cell r="I493" t="str">
            <v>Прочие</v>
          </cell>
        </row>
        <row r="497">
          <cell r="H497" t="str">
            <v>СТР</v>
          </cell>
        </row>
        <row r="498">
          <cell r="F498">
            <v>416</v>
          </cell>
          <cell r="H498" t="str">
            <v>Демонтаж электрофильтров / Demolition  ESPs</v>
          </cell>
        </row>
        <row r="499">
          <cell r="F499">
            <v>356</v>
          </cell>
          <cell r="H499" t="str">
            <v>Демонтаж электрофильтров / Demolition  ESPs</v>
          </cell>
        </row>
        <row r="500">
          <cell r="F500">
            <v>458</v>
          </cell>
          <cell r="H500" t="str">
            <v>Демонтаж скрубберов</v>
          </cell>
        </row>
        <row r="501">
          <cell r="F501">
            <v>336</v>
          </cell>
          <cell r="H501" t="str">
            <v>Монтаж ЭФ</v>
          </cell>
          <cell r="I501" t="str">
            <v>Реконструкция электрофильтра бл№5</v>
          </cell>
        </row>
        <row r="502">
          <cell r="F502">
            <v>477</v>
          </cell>
          <cell r="H502" t="str">
            <v>Монтаж ЭФ</v>
          </cell>
          <cell r="I502" t="str">
            <v>Предоплата за реконструкция электрофильтра бл№3</v>
          </cell>
        </row>
        <row r="503">
          <cell r="F503">
            <v>488</v>
          </cell>
          <cell r="H503" t="str">
            <v>Демонтаж электрофильтров / Demolition  ESPs</v>
          </cell>
          <cell r="I503" t="str">
            <v>ЗиС</v>
          </cell>
        </row>
        <row r="504">
          <cell r="F504">
            <v>448</v>
          </cell>
          <cell r="H504" t="str">
            <v>Оборудование складов для оборудования электрофильтров</v>
          </cell>
        </row>
        <row r="505">
          <cell r="F505">
            <v>421</v>
          </cell>
          <cell r="H505" t="str">
            <v>Монтаж оборудования блоков 1,</v>
          </cell>
        </row>
        <row r="506">
          <cell r="F506">
            <v>380</v>
          </cell>
          <cell r="H506" t="str">
            <v>Монтаж оборудования блоков 2</v>
          </cell>
        </row>
        <row r="507">
          <cell r="F507">
            <v>427</v>
          </cell>
          <cell r="H507" t="str">
            <v>Ремонт турбинного и вспомогательного оборудования</v>
          </cell>
          <cell r="I507" t="str">
            <v>Востановление бл№8</v>
          </cell>
        </row>
        <row r="508">
          <cell r="F508">
            <v>427</v>
          </cell>
          <cell r="H508" t="str">
            <v>Генератор</v>
          </cell>
        </row>
        <row r="509">
          <cell r="F509">
            <v>427</v>
          </cell>
          <cell r="H509" t="str">
            <v>Ремонт котельного и вспомогательного оборудования</v>
          </cell>
        </row>
        <row r="510">
          <cell r="F510">
            <v>427</v>
          </cell>
          <cell r="H510" t="str">
            <v>Разное</v>
          </cell>
        </row>
        <row r="511">
          <cell r="F511">
            <v>427</v>
          </cell>
          <cell r="H511" t="str">
            <v>Строительная часть</v>
          </cell>
        </row>
        <row r="512">
          <cell r="F512">
            <v>282</v>
          </cell>
          <cell r="H512" t="str">
            <v>Реконструкция системы НГЗУ блока 5</v>
          </cell>
          <cell r="I512" t="str">
            <v>ЗиС</v>
          </cell>
        </row>
        <row r="513">
          <cell r="F513">
            <v>427</v>
          </cell>
          <cell r="H513" t="str">
            <v>КИПиА</v>
          </cell>
        </row>
        <row r="514">
          <cell r="F514">
            <v>427</v>
          </cell>
          <cell r="H514" t="str">
            <v>Электрическая часть Блока №8</v>
          </cell>
        </row>
        <row r="515">
          <cell r="F515">
            <v>445</v>
          </cell>
          <cell r="H515" t="str">
            <v>Золоотвал</v>
          </cell>
          <cell r="I515" t="str">
            <v>ЗиС</v>
          </cell>
        </row>
        <row r="516">
          <cell r="F516">
            <v>3</v>
          </cell>
          <cell r="H516" t="str">
            <v>Услуги консультантов</v>
          </cell>
          <cell r="I516" t="str">
            <v>Прочие</v>
          </cell>
        </row>
        <row r="523">
          <cell r="H523" t="str">
            <v>Итого</v>
          </cell>
        </row>
        <row r="525">
          <cell r="H525" t="str">
            <v>Бюджет 2008</v>
          </cell>
        </row>
        <row r="527">
          <cell r="F527">
            <v>300</v>
          </cell>
          <cell r="H527" t="str">
            <v>Ротора</v>
          </cell>
        </row>
        <row r="528">
          <cell r="F528">
            <v>300</v>
          </cell>
          <cell r="H528" t="str">
            <v>Порверхности нагрева</v>
          </cell>
        </row>
        <row r="529">
          <cell r="F529">
            <v>300</v>
          </cell>
          <cell r="H529" t="str">
            <v>обмуровка изоляция</v>
          </cell>
        </row>
        <row r="530">
          <cell r="F530">
            <v>300</v>
          </cell>
          <cell r="H530" t="str">
            <v>газо воздушный тракт+зуу</v>
          </cell>
        </row>
        <row r="531">
          <cell r="F531">
            <v>300</v>
          </cell>
          <cell r="H531" t="str">
            <v>Кап ремонт КВО</v>
          </cell>
        </row>
        <row r="532">
          <cell r="F532">
            <v>300</v>
          </cell>
          <cell r="H532" t="str">
            <v>Кап ремонт турбины (ЦВД, ЦСД, ЦНД 1,2)</v>
          </cell>
        </row>
        <row r="533">
          <cell r="F533">
            <v>300</v>
          </cell>
          <cell r="H533" t="str">
            <v>Замена ТПН А, Б на модернизированные</v>
          </cell>
        </row>
        <row r="534">
          <cell r="F534">
            <v>300</v>
          </cell>
          <cell r="H534" t="str">
            <v xml:space="preserve">Кап ремонт САР ТГ,ТПН </v>
          </cell>
        </row>
        <row r="535">
          <cell r="F535">
            <v>300</v>
          </cell>
          <cell r="H535" t="str">
            <v>Кап ремонт ТВО</v>
          </cell>
        </row>
        <row r="536">
          <cell r="F536">
            <v>300</v>
          </cell>
          <cell r="H536" t="str">
            <v>Замена 6кв выключателей на модернизированные</v>
          </cell>
        </row>
        <row r="537">
          <cell r="F537">
            <v>300</v>
          </cell>
          <cell r="H537" t="str">
            <v>Кабельное хозяйство</v>
          </cell>
        </row>
        <row r="538">
          <cell r="F538">
            <v>300</v>
          </cell>
          <cell r="H538" t="str">
            <v>Замена акумляторной батарей</v>
          </cell>
        </row>
        <row r="539">
          <cell r="F539">
            <v>316</v>
          </cell>
          <cell r="H539" t="str">
            <v>Замена системы АСУ ТП</v>
          </cell>
        </row>
        <row r="540">
          <cell r="F540">
            <v>428</v>
          </cell>
          <cell r="H540" t="str">
            <v>ЦН</v>
          </cell>
          <cell r="I540" t="str">
            <v>Модернизация Циркуляционной системы блоков</v>
          </cell>
        </row>
        <row r="541">
          <cell r="F541">
            <v>235</v>
          </cell>
          <cell r="H541" t="str">
            <v>Покупка транспортерной ленты</v>
          </cell>
        </row>
        <row r="542">
          <cell r="F542">
            <v>236</v>
          </cell>
          <cell r="H542" t="str">
            <v>Освещение ЛК 21А,Б;ЛК25/3; ЛК25/2;ЛК 26/1 ЛК 22АБ;ЛК 23/1АБ;ЛК 23/2АБ;ЛК14 А.</v>
          </cell>
        </row>
        <row r="543">
          <cell r="F543">
            <v>241</v>
          </cell>
          <cell r="H543" t="str">
            <v>Система аспирации</v>
          </cell>
        </row>
        <row r="544">
          <cell r="F544">
            <v>244</v>
          </cell>
          <cell r="H544" t="str">
            <v>Капитальный ремонт ЛК-46А,Б</v>
          </cell>
        </row>
        <row r="545">
          <cell r="F545">
            <v>242</v>
          </cell>
          <cell r="H545" t="str">
            <v>Покупка редукторов для ЛК-11Б; ЛК 21Б</v>
          </cell>
        </row>
        <row r="546">
          <cell r="F546">
            <v>243</v>
          </cell>
          <cell r="H546" t="str">
            <v>Инструменты.Аппарат  вулканизации лент.</v>
          </cell>
        </row>
        <row r="547">
          <cell r="F547">
            <v>245</v>
          </cell>
          <cell r="H547" t="str">
            <v>Покупка АТРК на РПМ 1-2</v>
          </cell>
        </row>
        <row r="548">
          <cell r="F548">
            <v>246</v>
          </cell>
          <cell r="H548" t="str">
            <v>Ремонт МБ№3</v>
          </cell>
        </row>
        <row r="549">
          <cell r="F549">
            <v>247</v>
          </cell>
          <cell r="H549" t="str">
            <v>Ремонт душевых помещений СТЗ</v>
          </cell>
        </row>
        <row r="550">
          <cell r="F550">
            <v>248</v>
          </cell>
          <cell r="H550" t="str">
            <v>Капитальный ремонт бульдозера</v>
          </cell>
        </row>
        <row r="551">
          <cell r="F551">
            <v>249</v>
          </cell>
          <cell r="H551" t="str">
            <v>Ремонт вагоноопрокидывателя 2Б</v>
          </cell>
        </row>
        <row r="552">
          <cell r="F552">
            <v>250</v>
          </cell>
          <cell r="H552" t="str">
            <v>Приобретение редукторов вагонотолкателя</v>
          </cell>
        </row>
        <row r="553">
          <cell r="F553">
            <v>253</v>
          </cell>
          <cell r="H553" t="str">
            <v>Ж/Д путь №35</v>
          </cell>
        </row>
        <row r="554">
          <cell r="F554">
            <v>254</v>
          </cell>
          <cell r="H554" t="str">
            <v>Замена стрелочного перевода №67</v>
          </cell>
        </row>
        <row r="555">
          <cell r="F555">
            <v>255</v>
          </cell>
          <cell r="H555" t="str">
            <v>Кран КС-4372</v>
          </cell>
        </row>
        <row r="556">
          <cell r="F556">
            <v>256</v>
          </cell>
          <cell r="H556" t="str">
            <v xml:space="preserve">Капитальный ремонт двигателей  </v>
          </cell>
        </row>
        <row r="557">
          <cell r="F557">
            <v>257</v>
          </cell>
          <cell r="H557" t="str">
            <v>Покупка ДВС</v>
          </cell>
        </row>
        <row r="558">
          <cell r="F558">
            <v>259</v>
          </cell>
          <cell r="H558" t="str">
            <v>Покупка автовышки L= 30 м.</v>
          </cell>
        </row>
        <row r="559">
          <cell r="F559">
            <v>260</v>
          </cell>
          <cell r="H559" t="str">
            <v>Покупка погрузчика  В-125</v>
          </cell>
        </row>
        <row r="560">
          <cell r="F560">
            <v>261</v>
          </cell>
          <cell r="H560" t="str">
            <v>Покупка экскаватора  ЭО</v>
          </cell>
        </row>
        <row r="561">
          <cell r="F561">
            <v>262</v>
          </cell>
          <cell r="H561" t="str">
            <v>Трактор МТЗ-82(102)</v>
          </cell>
        </row>
        <row r="562">
          <cell r="F562">
            <v>263</v>
          </cell>
          <cell r="H562" t="str">
            <v>Трактор ВТЗ-30 СШ</v>
          </cell>
        </row>
        <row r="563">
          <cell r="F563">
            <v>264</v>
          </cell>
          <cell r="H563" t="str">
            <v>Ремонт БЩУ-3  релейных щитов ( КРУ 0,4-6кВ,секци.кабельные полуэтажи +4.2,5,4.-4,2)</v>
          </cell>
        </row>
        <row r="564">
          <cell r="F564">
            <v>266</v>
          </cell>
          <cell r="H564" t="str">
            <v>Ремонт стенового ограждения и световых проемов ряд "А" ось 38-46</v>
          </cell>
        </row>
        <row r="565">
          <cell r="F565">
            <v>267</v>
          </cell>
          <cell r="H565" t="str">
            <v>Ремонт стенового ограждения и световых проемов ряд "Г" ось 38-46</v>
          </cell>
        </row>
        <row r="566">
          <cell r="F566">
            <v>268</v>
          </cell>
          <cell r="H566" t="str">
            <v xml:space="preserve">Разработка проекта трубопроводов ГЗУ </v>
          </cell>
        </row>
        <row r="567">
          <cell r="F567">
            <v>269</v>
          </cell>
          <cell r="H567" t="str">
            <v>Разработка проекта пропускной системы</v>
          </cell>
        </row>
        <row r="568">
          <cell r="F568">
            <v>274</v>
          </cell>
          <cell r="H568" t="str">
            <v>Установка багерных насосов ряд К Бл3-4</v>
          </cell>
        </row>
        <row r="569">
          <cell r="F569">
            <v>276</v>
          </cell>
          <cell r="H569" t="str">
            <v>покупка химической мебели</v>
          </cell>
        </row>
        <row r="570">
          <cell r="F570">
            <v>277</v>
          </cell>
          <cell r="H570" t="str">
            <v>покупка  приборов</v>
          </cell>
        </row>
        <row r="571">
          <cell r="F571">
            <v>279</v>
          </cell>
          <cell r="H571" t="str">
            <v>автоматизация  хим контроля  ХВО</v>
          </cell>
        </row>
        <row r="572">
          <cell r="F572">
            <v>280</v>
          </cell>
          <cell r="H572" t="str">
            <v>Приобретение  оборудования</v>
          </cell>
        </row>
        <row r="573">
          <cell r="F573">
            <v>281</v>
          </cell>
          <cell r="H573" t="str">
            <v>Приобретение мебели</v>
          </cell>
        </row>
        <row r="574">
          <cell r="F574">
            <v>282</v>
          </cell>
          <cell r="H574" t="str">
            <v>Реконструкция системы НГЗУ</v>
          </cell>
          <cell r="I574" t="str">
            <v>ЗиС</v>
          </cell>
        </row>
        <row r="575">
          <cell r="F575">
            <v>283</v>
          </cell>
          <cell r="H575" t="str">
            <v>Фотоаппарат цифровой</v>
          </cell>
          <cell r="I575" t="str">
            <v>Прочие</v>
          </cell>
        </row>
        <row r="576">
          <cell r="F576">
            <v>284</v>
          </cell>
          <cell r="H576" t="str">
            <v>Оргтехника</v>
          </cell>
          <cell r="I576" t="str">
            <v>Прочие</v>
          </cell>
        </row>
        <row r="577">
          <cell r="F577">
            <v>285</v>
          </cell>
          <cell r="H577" t="str">
            <v xml:space="preserve">Покупка инвентарных облегченных строительно-монтажных лесов </v>
          </cell>
          <cell r="I577" t="str">
            <v>ЗиС</v>
          </cell>
        </row>
        <row r="578">
          <cell r="F578">
            <v>287</v>
          </cell>
          <cell r="H578" t="str">
            <v>Закупка лестниц и подмостей</v>
          </cell>
          <cell r="I578" t="str">
            <v>Прочие</v>
          </cell>
        </row>
        <row r="579">
          <cell r="F579">
            <v>288</v>
          </cell>
          <cell r="H579" t="str">
            <v xml:space="preserve">Покупка LCD проектроов </v>
          </cell>
          <cell r="I579" t="str">
            <v>Прочие</v>
          </cell>
        </row>
        <row r="580">
          <cell r="F580">
            <v>289</v>
          </cell>
          <cell r="H580" t="str">
            <v>Система аудио озвучивания  в актовом зале</v>
          </cell>
          <cell r="I580" t="str">
            <v>Прочие</v>
          </cell>
        </row>
        <row r="581">
          <cell r="F581">
            <v>290</v>
          </cell>
          <cell r="H581" t="str">
            <v>Монтаж охранно-пожарной сигнализации ,складов,ИБК, АБК,ОВК.</v>
          </cell>
          <cell r="I581" t="str">
            <v>Прочие</v>
          </cell>
        </row>
        <row r="582">
          <cell r="F582">
            <v>291</v>
          </cell>
          <cell r="H582" t="str">
            <v>Золоотвал</v>
          </cell>
          <cell r="I582" t="str">
            <v>ЗиС</v>
          </cell>
        </row>
        <row r="583">
          <cell r="F583">
            <v>292</v>
          </cell>
          <cell r="H583" t="str">
            <v>Апараты на сжатом воздухе "  противогазы Драгер"РА 94 Рlus Basic</v>
          </cell>
          <cell r="I583" t="str">
            <v>Прочие</v>
          </cell>
        </row>
        <row r="584">
          <cell r="F584">
            <v>293</v>
          </cell>
          <cell r="H584" t="str">
            <v xml:space="preserve">Покупка оборудования для ФИЗИОкабинета </v>
          </cell>
          <cell r="I584" t="str">
            <v>Прочие</v>
          </cell>
        </row>
        <row r="585">
          <cell r="F585">
            <v>295</v>
          </cell>
          <cell r="H585" t="str">
            <v>Замена ячеек ВА(Б)-1</v>
          </cell>
          <cell r="I585" t="str">
            <v>Капитальный ремонт и модернизация  ОРУ-500</v>
          </cell>
        </row>
        <row r="586">
          <cell r="F586">
            <v>296</v>
          </cell>
          <cell r="H586" t="str">
            <v>Замена защит тр-ра 01Т</v>
          </cell>
          <cell r="I586" t="str">
            <v>Капитальный ремонт и модернизация  ОРУ-500</v>
          </cell>
        </row>
        <row r="587">
          <cell r="F587">
            <v>297</v>
          </cell>
          <cell r="H587" t="str">
            <v>Замена защит ДЗО и УРОВ бл.4</v>
          </cell>
          <cell r="I587" t="str">
            <v>Капитальный ремонт и модернизация  ОРУ-500</v>
          </cell>
        </row>
        <row r="588">
          <cell r="F588">
            <v>298</v>
          </cell>
          <cell r="H588" t="str">
            <v>Приобретение образцового оборудования в ЭТЛ</v>
          </cell>
          <cell r="I588" t="str">
            <v>Прочие</v>
          </cell>
        </row>
        <row r="589">
          <cell r="F589">
            <v>299</v>
          </cell>
          <cell r="H589" t="str">
            <v>Замена кабеля отТН I,II CШ ОРУ-220 до счетчиков (небаланс)</v>
          </cell>
          <cell r="I589" t="str">
            <v>Капитальный ремонт и модернизация  ОРУ-500</v>
          </cell>
        </row>
        <row r="590">
          <cell r="F590">
            <v>302</v>
          </cell>
          <cell r="H590" t="str">
            <v>Приобр. РЕТОМ-11М, РЕТ-ВАХ, Программы к РЕТОМ 51</v>
          </cell>
          <cell r="I590" t="str">
            <v>Капитальный ремонт и модернизация  ОРУ-500</v>
          </cell>
        </row>
        <row r="591">
          <cell r="F591">
            <v>304</v>
          </cell>
          <cell r="H591" t="str">
            <v>Приобретение эл.двигателей</v>
          </cell>
          <cell r="I591" t="str">
            <v>Прочие</v>
          </cell>
        </row>
        <row r="592">
          <cell r="F592">
            <v>305</v>
          </cell>
          <cell r="H592" t="str">
            <v>Модернизация РЗА</v>
          </cell>
          <cell r="I592" t="str">
            <v>Капитальный ремонт и модернизация  ОРУ-500</v>
          </cell>
        </row>
        <row r="593">
          <cell r="F593">
            <v>306</v>
          </cell>
          <cell r="H593" t="str">
            <v>Кап. ремонт выкл. ВНВ-500 3шт.</v>
          </cell>
          <cell r="I593" t="str">
            <v>Капитальный ремонт и модернизация  ОРУ-500</v>
          </cell>
        </row>
        <row r="594">
          <cell r="F594">
            <v>307</v>
          </cell>
          <cell r="H594" t="str">
            <v>Кап. ремонт выкл. ВВД-220 2 шт.</v>
          </cell>
          <cell r="I594" t="str">
            <v>Капитальный ремонт и модернизация  ОРУ-500</v>
          </cell>
        </row>
        <row r="595">
          <cell r="F595">
            <v>309</v>
          </cell>
          <cell r="H595" t="str">
            <v>Проектирование компрессорной №2</v>
          </cell>
          <cell r="I595" t="str">
            <v>Капитальный ремонт и модернизация  ОРУ-500</v>
          </cell>
        </row>
        <row r="596">
          <cell r="F596">
            <v>310</v>
          </cell>
          <cell r="H596" t="str">
            <v>Ремонт реактора ВЛ-512 с заменой ввода-1шт.</v>
          </cell>
          <cell r="I596" t="str">
            <v>Капитальный ремонт и модернизация  ОРУ-500</v>
          </cell>
        </row>
        <row r="597">
          <cell r="F597">
            <v>311</v>
          </cell>
          <cell r="H597" t="str">
            <v>Кап.ремонт разъеденителей ОРУ-220</v>
          </cell>
          <cell r="I597" t="str">
            <v>Капитальный ремонт и модернизация  ОРУ-500</v>
          </cell>
        </row>
        <row r="598">
          <cell r="F598">
            <v>313</v>
          </cell>
          <cell r="H598" t="str">
            <v xml:space="preserve">Ремонт заземляющих устройств ОРУ-500 </v>
          </cell>
          <cell r="I598" t="str">
            <v>Капитальный ремонт и модернизация  ОРУ-500</v>
          </cell>
        </row>
        <row r="599">
          <cell r="F599">
            <v>316</v>
          </cell>
          <cell r="H599" t="str">
            <v>Компьютерная сеть СКС</v>
          </cell>
          <cell r="I599" t="str">
            <v>Прочие</v>
          </cell>
        </row>
        <row r="600">
          <cell r="F600" t="str">
            <v>317</v>
          </cell>
          <cell r="H600" t="str">
            <v>Программное обеспечение</v>
          </cell>
          <cell r="I600" t="str">
            <v>Прочие</v>
          </cell>
        </row>
        <row r="601">
          <cell r="F601">
            <v>319</v>
          </cell>
          <cell r="H601" t="str">
            <v>Программное обеспечение станционное (блоки)</v>
          </cell>
          <cell r="I601" t="str">
            <v>Прочие</v>
          </cell>
        </row>
        <row r="602">
          <cell r="F602">
            <v>320</v>
          </cell>
          <cell r="H602" t="str">
            <v>Оргтехника (блоки)</v>
          </cell>
          <cell r="I602" t="str">
            <v>Прочие</v>
          </cell>
        </row>
        <row r="603">
          <cell r="F603">
            <v>321</v>
          </cell>
          <cell r="H603" t="str">
            <v>Монтаж Ж/Д путей</v>
          </cell>
          <cell r="I603" t="str">
            <v>ЗиС</v>
          </cell>
        </row>
        <row r="604">
          <cell r="F604">
            <v>322</v>
          </cell>
          <cell r="H604" t="str">
            <v>Ремонт кабинета(руководитель)</v>
          </cell>
          <cell r="I604" t="str">
            <v>ЗиС</v>
          </cell>
        </row>
        <row r="605">
          <cell r="F605">
            <v>323</v>
          </cell>
          <cell r="H605" t="str">
            <v>Весы автомобильные</v>
          </cell>
          <cell r="I605" t="str">
            <v>Прочие</v>
          </cell>
        </row>
        <row r="606">
          <cell r="F606">
            <v>324</v>
          </cell>
          <cell r="H606" t="str">
            <v>Площадка СВХ</v>
          </cell>
          <cell r="I606" t="str">
            <v>ЗиС</v>
          </cell>
        </row>
        <row r="607">
          <cell r="F607">
            <v>332</v>
          </cell>
          <cell r="H607" t="str">
            <v>Ремонт ПВД бл.7</v>
          </cell>
          <cell r="I607" t="str">
            <v>ЗиС</v>
          </cell>
        </row>
        <row r="608">
          <cell r="F608">
            <v>333</v>
          </cell>
          <cell r="H608" t="str">
            <v>Приобретение компрессора АВШ 3,7/200</v>
          </cell>
          <cell r="I608" t="str">
            <v>Прочие</v>
          </cell>
        </row>
        <row r="609">
          <cell r="F609">
            <v>334</v>
          </cell>
          <cell r="H609" t="str">
            <v>Приобретение и монтаж кислородно-азотной станции.</v>
          </cell>
          <cell r="I609" t="str">
            <v>ЗиС</v>
          </cell>
        </row>
        <row r="610">
          <cell r="F610">
            <v>335</v>
          </cell>
          <cell r="H610" t="str">
            <v>Приобретение и замена секций приточных камер в т/о № 3,4,8</v>
          </cell>
          <cell r="I610" t="str">
            <v>Прочие</v>
          </cell>
        </row>
        <row r="611">
          <cell r="F611">
            <v>336</v>
          </cell>
          <cell r="H611" t="str">
            <v>Монтаж электрофильтров блока 5</v>
          </cell>
          <cell r="I611" t="str">
            <v>ЗиС</v>
          </cell>
        </row>
        <row r="612">
          <cell r="F612">
            <v>336</v>
          </cell>
          <cell r="H612" t="str">
            <v>Монтаж электрофильтров блока 6</v>
          </cell>
          <cell r="I612" t="str">
            <v>Реконструкция электрофильтра бл№5</v>
          </cell>
        </row>
        <row r="613">
          <cell r="F613">
            <v>337</v>
          </cell>
          <cell r="H613" t="str">
            <v>Оборудование складов для оборудования электрофильтров</v>
          </cell>
          <cell r="I613" t="str">
            <v>ЗиС</v>
          </cell>
        </row>
        <row r="614">
          <cell r="F614">
            <v>228</v>
          </cell>
          <cell r="H614" t="str">
            <v>Монтаж блока 8</v>
          </cell>
        </row>
        <row r="615">
          <cell r="F615">
            <v>488</v>
          </cell>
          <cell r="H615" t="str">
            <v>Электрофильтр бл№8</v>
          </cell>
        </row>
        <row r="616">
          <cell r="F616">
            <v>339</v>
          </cell>
          <cell r="H616" t="str">
            <v xml:space="preserve">Реконструкция дома AES </v>
          </cell>
          <cell r="I616" t="str">
            <v>ЗиС</v>
          </cell>
        </row>
        <row r="617">
          <cell r="F617">
            <v>340</v>
          </cell>
          <cell r="H617" t="str">
            <v>Восстановление многоквартирного дома в Экибастузе</v>
          </cell>
          <cell r="I617" t="str">
            <v>ЗиС</v>
          </cell>
        </row>
        <row r="618">
          <cell r="F618">
            <v>291</v>
          </cell>
          <cell r="H618" t="str">
            <v>Золоотвал</v>
          </cell>
          <cell r="I618" t="str">
            <v>ЗиС</v>
          </cell>
        </row>
        <row r="619">
          <cell r="F619">
            <v>228</v>
          </cell>
          <cell r="H619" t="str">
            <v>Консультанты</v>
          </cell>
          <cell r="I619" t="str">
            <v>Прочие</v>
          </cell>
        </row>
        <row r="623">
          <cell r="H623" t="str">
            <v>Бюджет 2010</v>
          </cell>
        </row>
        <row r="624">
          <cell r="H624" t="str">
            <v>Экология</v>
          </cell>
        </row>
        <row r="625">
          <cell r="F625" t="str">
            <v>б/н</v>
          </cell>
          <cell r="H625" t="str">
            <v>Благоустройство территории</v>
          </cell>
        </row>
        <row r="627">
          <cell r="H627" t="str">
            <v>Топливо транспортный цех</v>
          </cell>
        </row>
        <row r="628">
          <cell r="H628" t="str">
            <v>Топливо транспортный цех</v>
          </cell>
        </row>
        <row r="629">
          <cell r="F629" t="str">
            <v>б/н</v>
          </cell>
          <cell r="H629" t="str">
            <v>Покупка транспортерной ленты</v>
          </cell>
        </row>
        <row r="630">
          <cell r="F630" t="str">
            <v>б/н</v>
          </cell>
          <cell r="H630" t="str">
            <v>Покупка дренажных насосов</v>
          </cell>
        </row>
        <row r="631">
          <cell r="F631" t="str">
            <v>б/н</v>
          </cell>
          <cell r="H631" t="str">
            <v>Ремонт молотковой дробилки МД-23</v>
          </cell>
        </row>
        <row r="632">
          <cell r="F632" t="str">
            <v>б/н</v>
          </cell>
          <cell r="H632" t="str">
            <v>Покупка ГПМ на ЛК21; ЛК 11.( лебёдки)</v>
          </cell>
        </row>
        <row r="633">
          <cell r="F633" t="str">
            <v>б/н</v>
          </cell>
          <cell r="H633" t="str">
            <v>Покупка эл. двигателей ЛК 16/2АБ;ЛП;КП;В/Т.</v>
          </cell>
        </row>
        <row r="634">
          <cell r="F634" t="str">
            <v>б/н</v>
          </cell>
          <cell r="H634" t="str">
            <v>Разраб. проекта устан. аспирации наУП 1-2;ДК1-2;БП1-2.</v>
          </cell>
        </row>
        <row r="635">
          <cell r="F635" t="str">
            <v>б/н</v>
          </cell>
          <cell r="H635" t="str">
            <v>Покупка редукторов для ЛК-16/2; .</v>
          </cell>
        </row>
        <row r="636">
          <cell r="F636" t="str">
            <v>б/н</v>
          </cell>
          <cell r="H636" t="str">
            <v>Инструменты.</v>
          </cell>
        </row>
        <row r="637">
          <cell r="F637" t="str">
            <v>б/н</v>
          </cell>
          <cell r="H637" t="str">
            <v>Капитальный ремонт ЛК-44А,Б</v>
          </cell>
        </row>
        <row r="638">
          <cell r="F638" t="str">
            <v>б/н</v>
          </cell>
          <cell r="H638" t="str">
            <v>Установки выключателей 6 КВ. РОБ 7-8;9-10.</v>
          </cell>
        </row>
        <row r="639">
          <cell r="F639" t="str">
            <v>б/н</v>
          </cell>
          <cell r="H639" t="str">
            <v>Парообеспылевание</v>
          </cell>
        </row>
        <row r="640">
          <cell r="F640" t="str">
            <v>б/н</v>
          </cell>
          <cell r="H640" t="str">
            <v>Ремонт гидросмывов блока № 1-2</v>
          </cell>
        </row>
        <row r="641">
          <cell r="F641" t="str">
            <v>б/н</v>
          </cell>
          <cell r="H641" t="str">
            <v>Установка радиопоисковой связи и телефонов на тподачи</v>
          </cell>
        </row>
        <row r="642">
          <cell r="F642" t="str">
            <v>б/н</v>
          </cell>
          <cell r="H642" t="str">
            <v>Покупка бульдозера</v>
          </cell>
        </row>
        <row r="643">
          <cell r="F643" t="str">
            <v>б/н</v>
          </cell>
          <cell r="H643" t="str">
            <v>Капитальный ремонт ТЭМ2  №58</v>
          </cell>
        </row>
        <row r="644">
          <cell r="F644" t="str">
            <v>б/н</v>
          </cell>
          <cell r="H644" t="str">
            <v>Капитальный ремонт Мазутного бака №5</v>
          </cell>
        </row>
        <row r="645">
          <cell r="F645" t="str">
            <v>б/н</v>
          </cell>
          <cell r="H645" t="str">
            <v xml:space="preserve">Покупка редуктора на конвейер стрелы РПМ-1 </v>
          </cell>
        </row>
        <row r="646">
          <cell r="F646" t="str">
            <v>б/н</v>
          </cell>
          <cell r="H646" t="str">
            <v>Покупка редуктора на конвейер моста РПМ-1</v>
          </cell>
        </row>
        <row r="647">
          <cell r="F647" t="str">
            <v>б/н</v>
          </cell>
          <cell r="H647" t="str">
            <v>Покупка редуктора на ротор РПМ-1</v>
          </cell>
        </row>
        <row r="648">
          <cell r="F648" t="str">
            <v>б/н</v>
          </cell>
          <cell r="H648" t="str">
            <v>Покупка откланяющих барабанов на РПМ-1</v>
          </cell>
        </row>
        <row r="649">
          <cell r="F649" t="str">
            <v>б/н</v>
          </cell>
          <cell r="H649" t="str">
            <v>Капитальный ремонт ж/д пути №30</v>
          </cell>
        </row>
        <row r="650">
          <cell r="F650" t="str">
            <v>б/н</v>
          </cell>
          <cell r="H650" t="str">
            <v>Капитальный ремонт ж/д пути №31</v>
          </cell>
        </row>
        <row r="651">
          <cell r="F651" t="str">
            <v>б/н</v>
          </cell>
          <cell r="H651" t="str">
            <v xml:space="preserve">Капитальный ремонт ж/д пути №40, №41 и стр.пер. №69 </v>
          </cell>
        </row>
        <row r="652">
          <cell r="F652" t="str">
            <v>б/н</v>
          </cell>
          <cell r="H652" t="str">
            <v>Капитальный ремонт стр. пер. №30</v>
          </cell>
        </row>
        <row r="653">
          <cell r="F653" t="str">
            <v>б/н</v>
          </cell>
          <cell r="H653" t="str">
            <v>Покупка редукторов на ротор вагоноопрокидывателей</v>
          </cell>
        </row>
        <row r="654">
          <cell r="F654" t="str">
            <v>б/н</v>
          </cell>
          <cell r="H654" t="str">
            <v>Капитальный ремонт кач. питателя №14</v>
          </cell>
        </row>
        <row r="655">
          <cell r="F655" t="str">
            <v>б/н</v>
          </cell>
          <cell r="H655" t="str">
            <v>Покупка насоса НШ-40х18  на ММХ</v>
          </cell>
        </row>
        <row r="657">
          <cell r="H657" t="str">
            <v>Автотранспортная группа</v>
          </cell>
        </row>
        <row r="658">
          <cell r="F658" t="str">
            <v>б/н</v>
          </cell>
          <cell r="H658" t="str">
            <v xml:space="preserve">Капитальный ремонт двигателей  </v>
          </cell>
        </row>
        <row r="659">
          <cell r="F659" t="str">
            <v>б/н</v>
          </cell>
          <cell r="H659" t="str">
            <v>Покупка ДВС</v>
          </cell>
        </row>
        <row r="660">
          <cell r="F660" t="str">
            <v>б/н</v>
          </cell>
          <cell r="H660" t="str">
            <v xml:space="preserve">Покупка погрузчика ПН-1 </v>
          </cell>
        </row>
        <row r="661">
          <cell r="F661" t="str">
            <v>б/н</v>
          </cell>
          <cell r="H661" t="str">
            <v xml:space="preserve">Капитальный ремонт А\М КАМАЗ-5511  </v>
          </cell>
        </row>
        <row r="666">
          <cell r="H666" t="str">
            <v>Инженерная группа</v>
          </cell>
        </row>
        <row r="667">
          <cell r="F667">
            <v>500</v>
          </cell>
          <cell r="H667" t="str">
            <v>Ремонт фундамента ТГ, ТПН бл.№ 3 ( демон.непроектных м/к, пробивка отверстий, установка шпилек, заглушек, восст.деформ.швов, реконструкция и усиление консольных участков в р-не возбудителя)</v>
          </cell>
          <cell r="I667" t="str">
            <v>Предоплата бл№3</v>
          </cell>
        </row>
        <row r="668">
          <cell r="F668">
            <v>500</v>
          </cell>
          <cell r="H668" t="str">
            <v>Антикоррозионная защита кровли Т/О ( внутр.часть)</v>
          </cell>
          <cell r="I668" t="str">
            <v>Предоплата бл№3</v>
          </cell>
        </row>
        <row r="669">
          <cell r="F669">
            <v>500</v>
          </cell>
          <cell r="H669" t="str">
            <v>Антикоррозионная защита кровли К/О( внутренная часть)</v>
          </cell>
          <cell r="I669" t="str">
            <v>Предоплата бл№3</v>
          </cell>
        </row>
        <row r="670">
          <cell r="F670" t="str">
            <v>б/н</v>
          </cell>
          <cell r="H670" t="str">
            <v>Ремонт ДТ №1</v>
          </cell>
        </row>
        <row r="671">
          <cell r="F671" t="str">
            <v>б/н</v>
          </cell>
          <cell r="H671" t="str">
            <v>Ремонт опор эстакадов технол.трубопроводов</v>
          </cell>
        </row>
        <row r="672">
          <cell r="F672" t="str">
            <v>б/н</v>
          </cell>
          <cell r="H672" t="str">
            <v>Перетрассировка трубопроводов ГЗУ</v>
          </cell>
        </row>
        <row r="673">
          <cell r="F673" t="str">
            <v>б/н</v>
          </cell>
          <cell r="H673" t="str">
            <v>Ремонт стен. ограждения ряд и световых проемов Б оси 28÷46</v>
          </cell>
        </row>
        <row r="674">
          <cell r="F674" t="str">
            <v>б/н</v>
          </cell>
          <cell r="H674" t="str">
            <v>Ремонт автодорог</v>
          </cell>
        </row>
        <row r="675">
          <cell r="F675" t="str">
            <v>б/н</v>
          </cell>
          <cell r="H675" t="str">
            <v>Благоустройство временного торца, район ОВК</v>
          </cell>
        </row>
        <row r="676">
          <cell r="F676" t="str">
            <v>б/н</v>
          </cell>
          <cell r="H676" t="str">
            <v>Дефектоскоп УД3-204</v>
          </cell>
        </row>
        <row r="677">
          <cell r="F677" t="str">
            <v>б/н</v>
          </cell>
          <cell r="H677" t="str">
            <v>Твердомер МЭТ-У1</v>
          </cell>
        </row>
        <row r="678">
          <cell r="F678" t="str">
            <v>б/н</v>
          </cell>
          <cell r="H678" t="str">
            <v>Титровальный стол Лаб- РRО-ст 90-РР900 х 650 х 900</v>
          </cell>
        </row>
        <row r="679">
          <cell r="F679" t="str">
            <v>б/н</v>
          </cell>
          <cell r="H679" t="str">
            <v>Шкаф хранения реактивов Лаб-РRО ШР-40  400х565х2100</v>
          </cell>
        </row>
        <row r="680">
          <cell r="F680" t="str">
            <v>б/н</v>
          </cell>
          <cell r="H680" t="str">
            <v>Комплект  СОП</v>
          </cell>
        </row>
        <row r="683">
          <cell r="H683" t="str">
            <v>Эксплуатация</v>
          </cell>
        </row>
        <row r="684">
          <cell r="H684" t="str">
            <v>ЭКО</v>
          </cell>
        </row>
        <row r="686">
          <cell r="F686" t="str">
            <v>б/н</v>
          </cell>
          <cell r="H686" t="str">
            <v>Создание тренажёрного центра</v>
          </cell>
        </row>
        <row r="690">
          <cell r="H690" t="str">
            <v>ЭТО</v>
          </cell>
        </row>
        <row r="691">
          <cell r="F691">
            <v>500</v>
          </cell>
          <cell r="H691" t="str">
            <v>Модернизация САР турбины</v>
          </cell>
          <cell r="I691" t="str">
            <v>Предоплата бл№3</v>
          </cell>
        </row>
        <row r="692">
          <cell r="F692" t="str">
            <v>б/н</v>
          </cell>
          <cell r="H692" t="str">
            <v>Покупка и установка сетчатых фильтров на циркводоводы</v>
          </cell>
        </row>
        <row r="693">
          <cell r="F693">
            <v>500</v>
          </cell>
          <cell r="H693" t="str">
            <v>Приобретение масла ТП-22С</v>
          </cell>
          <cell r="I693" t="str">
            <v>Предоплата бл№3</v>
          </cell>
        </row>
        <row r="694">
          <cell r="F694">
            <v>500</v>
          </cell>
          <cell r="H694" t="str">
            <v>Приобретение масла ОМТИ</v>
          </cell>
          <cell r="I694" t="str">
            <v>Предоплата бл№3</v>
          </cell>
        </row>
        <row r="696">
          <cell r="H696" t="str">
            <v>ЭОО</v>
          </cell>
        </row>
        <row r="697">
          <cell r="F697" t="str">
            <v>б/н</v>
          </cell>
          <cell r="H697" t="str">
            <v>Замена фильтрующего материала на ХВП</v>
          </cell>
        </row>
        <row r="701">
          <cell r="H701" t="str">
            <v>АХГ</v>
          </cell>
        </row>
        <row r="702">
          <cell r="F702" t="str">
            <v>б/н</v>
          </cell>
          <cell r="H702" t="str">
            <v>Столовая</v>
          </cell>
        </row>
        <row r="703">
          <cell r="F703" t="str">
            <v>б/н</v>
          </cell>
          <cell r="H703" t="str">
            <v>Покупка мебели</v>
          </cell>
        </row>
        <row r="704">
          <cell r="F704" t="str">
            <v>б/н</v>
          </cell>
          <cell r="H704" t="str">
            <v>Покупка бытовых приборов</v>
          </cell>
        </row>
        <row r="708">
          <cell r="H708" t="str">
            <v>ТБ</v>
          </cell>
        </row>
        <row r="709">
          <cell r="F709" t="str">
            <v>б/н</v>
          </cell>
          <cell r="H709" t="str">
            <v xml:space="preserve">Покупка инвентарных облегченных строительно-монтажных лесов </v>
          </cell>
        </row>
        <row r="710">
          <cell r="F710" t="str">
            <v>б/н</v>
          </cell>
          <cell r="H710" t="str">
            <v>Закупка лестниц и подмостей</v>
          </cell>
        </row>
        <row r="711">
          <cell r="F711" t="str">
            <v>б/н</v>
          </cell>
          <cell r="H711" t="str">
            <v>Установки оповещения  о чрезвычайных ситуациях на вглавном корпусе</v>
          </cell>
        </row>
        <row r="712">
          <cell r="F712" t="str">
            <v>б/н</v>
          </cell>
          <cell r="H712" t="str">
            <v>Компрессор высокого давления для аппаротов Драгер</v>
          </cell>
        </row>
        <row r="713">
          <cell r="F713" t="str">
            <v>б/н</v>
          </cell>
          <cell r="H713" t="str">
            <v>Покупка  пробоотборного  зонда  с  принадлежностями </v>
          </cell>
        </row>
        <row r="714">
          <cell r="F714" t="str">
            <v>б/н</v>
          </cell>
          <cell r="H714" t="str">
            <v>Покупка оборудования для проекта "ЛОТО"оборудование</v>
          </cell>
        </row>
        <row r="715">
          <cell r="F715" t="str">
            <v>б/н</v>
          </cell>
          <cell r="H715" t="str">
            <v>Спасательное оборудование</v>
          </cell>
        </row>
        <row r="716">
          <cell r="F716" t="str">
            <v>б/н</v>
          </cell>
          <cell r="H716" t="str">
            <v xml:space="preserve">Насосы типа  ГНОМ </v>
          </cell>
        </row>
        <row r="718">
          <cell r="H718" t="str">
            <v>Электроцех</v>
          </cell>
        </row>
        <row r="719">
          <cell r="F719">
            <v>500</v>
          </cell>
          <cell r="H719" t="str">
            <v>Замена КРУ 5-6 РОБ (27 ячеек)</v>
          </cell>
          <cell r="I719" t="str">
            <v>Предоплата бл№3</v>
          </cell>
        </row>
        <row r="720">
          <cell r="F720">
            <v>500</v>
          </cell>
          <cell r="H720" t="str">
            <v>Замена секционного выкл. ВСА-2,3 и ВСБ-2,3</v>
          </cell>
          <cell r="I720" t="str">
            <v>Предоплата бл№3</v>
          </cell>
        </row>
        <row r="721">
          <cell r="F721">
            <v>500</v>
          </cell>
          <cell r="H721" t="str">
            <v>Модернизация резервного шинопровода</v>
          </cell>
          <cell r="I721" t="str">
            <v>Предоплата бл№3</v>
          </cell>
        </row>
        <row r="722">
          <cell r="F722">
            <v>500</v>
          </cell>
          <cell r="H722" t="str">
            <v>Замена секции 53А,Б,И и ЩПТ-3</v>
          </cell>
          <cell r="I722" t="str">
            <v>Предоплата бл№3</v>
          </cell>
        </row>
        <row r="723">
          <cell r="F723">
            <v>500</v>
          </cell>
          <cell r="H723" t="str">
            <v>Разработка проекта на реконструкцию бл.№3 и 5-6 РОБ</v>
          </cell>
          <cell r="I723" t="str">
            <v>Предоплата бл№3</v>
          </cell>
        </row>
        <row r="724">
          <cell r="F724">
            <v>500</v>
          </cell>
          <cell r="H724" t="str">
            <v>Приобретение каб. продукции на бл.№3</v>
          </cell>
          <cell r="I724" t="str">
            <v>Предоплата бл№3</v>
          </cell>
        </row>
        <row r="725">
          <cell r="F725">
            <v>500</v>
          </cell>
          <cell r="H725" t="str">
            <v>Монтаж АБ на 1-ую и 2-ую очереди ТП</v>
          </cell>
          <cell r="I725" t="str">
            <v>Предоплата бл№3</v>
          </cell>
        </row>
        <row r="726">
          <cell r="F726">
            <v>500</v>
          </cell>
          <cell r="H726" t="str">
            <v>Замена панелей ДЗО бл.№3</v>
          </cell>
          <cell r="I726" t="str">
            <v>Предоплата бл№3</v>
          </cell>
        </row>
        <row r="727">
          <cell r="F727">
            <v>500</v>
          </cell>
          <cell r="H727" t="str">
            <v>Модернизация РЗА БЩУ-3</v>
          </cell>
          <cell r="I727" t="str">
            <v>Предоплата бл№3</v>
          </cell>
        </row>
        <row r="728">
          <cell r="F728">
            <v>500</v>
          </cell>
          <cell r="H728" t="str">
            <v>Наладка ТВ-3,  ДЗО и защит блока</v>
          </cell>
          <cell r="I728" t="str">
            <v>Предоплата бл№3</v>
          </cell>
        </row>
        <row r="729">
          <cell r="F729">
            <v>500</v>
          </cell>
          <cell r="H729" t="str">
            <v>Приобретение и замена тиристорного возбуждения бл.№3</v>
          </cell>
          <cell r="I729" t="str">
            <v>Предоплата бл№3</v>
          </cell>
        </row>
        <row r="730">
          <cell r="F730">
            <v>500</v>
          </cell>
          <cell r="H730" t="str">
            <v>Кап. ремонт ТГ-3</v>
          </cell>
          <cell r="I730" t="str">
            <v>Предоплата бл№3</v>
          </cell>
        </row>
        <row r="731">
          <cell r="F731">
            <v>500</v>
          </cell>
          <cell r="H731" t="str">
            <v>Реконструкция охлаждения ротора генератора ТГ-3</v>
          </cell>
          <cell r="I731" t="str">
            <v>Предоплата бл№3</v>
          </cell>
        </row>
        <row r="732">
          <cell r="F732">
            <v>500</v>
          </cell>
          <cell r="H732" t="str">
            <v>Приобретение электродвигателей</v>
          </cell>
          <cell r="I732" t="str">
            <v>Предоплата бл№3</v>
          </cell>
        </row>
        <row r="733">
          <cell r="F733">
            <v>500</v>
          </cell>
          <cell r="H733" t="str">
            <v>Заводской ремонт статора ТГВ-500</v>
          </cell>
          <cell r="I733" t="str">
            <v>Предоплата бл№3</v>
          </cell>
        </row>
        <row r="734">
          <cell r="F734" t="str">
            <v>б/н</v>
          </cell>
          <cell r="H734" t="str">
            <v>Модернизация защит ОРУ</v>
          </cell>
        </row>
        <row r="735">
          <cell r="F735" t="str">
            <v>б/н</v>
          </cell>
          <cell r="H735" t="str">
            <v>Модернизация ячеек №1,2 ОРУ-500</v>
          </cell>
        </row>
        <row r="736">
          <cell r="F736" t="str">
            <v>б/н</v>
          </cell>
          <cell r="H736" t="str">
            <v>Монтаж компрессорной  БВС2</v>
          </cell>
        </row>
        <row r="739">
          <cell r="H739" t="str">
            <v>Юридическая группа</v>
          </cell>
        </row>
        <row r="740">
          <cell r="F740" t="str">
            <v>б/н</v>
          </cell>
          <cell r="H740" t="str">
            <v>файл-сервер</v>
          </cell>
        </row>
        <row r="741">
          <cell r="F741" t="str">
            <v>б/н</v>
          </cell>
          <cell r="H741" t="str">
            <v>стулья</v>
          </cell>
        </row>
        <row r="742">
          <cell r="F742" t="str">
            <v>б/н</v>
          </cell>
          <cell r="H742" t="str">
            <v>компьютер</v>
          </cell>
        </row>
        <row r="747">
          <cell r="H747" t="str">
            <v>ЦТАИ</v>
          </cell>
        </row>
        <row r="748">
          <cell r="F748">
            <v>500</v>
          </cell>
          <cell r="H748" t="str">
            <v>Замена системы АСУ ТП   (блок №3)</v>
          </cell>
          <cell r="I748" t="str">
            <v>Предоплата бл№3</v>
          </cell>
        </row>
        <row r="749">
          <cell r="F749" t="str">
            <v>б/н</v>
          </cell>
          <cell r="H749" t="str">
            <v xml:space="preserve">Модернизация СКС и телефонной связи </v>
          </cell>
        </row>
        <row r="750">
          <cell r="F750" t="str">
            <v>б/н</v>
          </cell>
          <cell r="H750" t="str">
            <v>Программное обеспечение</v>
          </cell>
        </row>
        <row r="754">
          <cell r="H754" t="str">
            <v>Снабжение</v>
          </cell>
        </row>
        <row r="755">
          <cell r="F755" t="str">
            <v>б/н</v>
          </cell>
          <cell r="H755" t="str">
            <v>Бетонирование открыт площадки</v>
          </cell>
        </row>
        <row r="756">
          <cell r="F756" t="str">
            <v>б/н</v>
          </cell>
          <cell r="H756" t="str">
            <v>Покупка оборудования и орг.тех</v>
          </cell>
        </row>
        <row r="758">
          <cell r="H758" t="str">
            <v>ОППР</v>
          </cell>
        </row>
        <row r="759">
          <cell r="F759">
            <v>412</v>
          </cell>
          <cell r="H759" t="str">
            <v>Ремонт резервных роторов РНД-1 ХТГЗ, РНД-2 ЛМЗ, РСД</v>
          </cell>
          <cell r="I759" t="str">
            <v>Ремонт резервных роторов РНД-1,2, РСД</v>
          </cell>
        </row>
        <row r="760">
          <cell r="F760">
            <v>412</v>
          </cell>
          <cell r="H760" t="str">
            <v>Отправка резервных роторов на ремонт</v>
          </cell>
          <cell r="I760" t="str">
            <v>Ремонт резервных роторов РНД-1,2, РСД</v>
          </cell>
        </row>
        <row r="761">
          <cell r="F761">
            <v>412</v>
          </cell>
          <cell r="H761" t="str">
            <v>Упаковка резервных роторов</v>
          </cell>
          <cell r="I761" t="str">
            <v>Ремонт резервных роторов РНД-1,2, РСД</v>
          </cell>
        </row>
        <row r="763">
          <cell r="H763" t="str">
            <v>Тех.ремонт</v>
          </cell>
        </row>
        <row r="764">
          <cell r="H764" t="str">
            <v>РТО</v>
          </cell>
        </row>
        <row r="765">
          <cell r="F765">
            <v>500</v>
          </cell>
          <cell r="H765" t="str">
            <v>Кап.ремонт ТА бл.№3</v>
          </cell>
          <cell r="I765" t="str">
            <v>Предоплата бл№3</v>
          </cell>
        </row>
        <row r="766">
          <cell r="F766">
            <v>500</v>
          </cell>
          <cell r="H766" t="str">
            <v>Шеф-контроль по ремонту ТГ-3</v>
          </cell>
          <cell r="I766" t="str">
            <v>Предоплата бл№3</v>
          </cell>
        </row>
        <row r="767">
          <cell r="F767">
            <v>500</v>
          </cell>
          <cell r="H767" t="str">
            <v>Ремонт  обшивки ТГ и ТПН бл. 3</v>
          </cell>
          <cell r="I767" t="str">
            <v>Предоплата бл№3</v>
          </cell>
        </row>
        <row r="768">
          <cell r="F768">
            <v>500</v>
          </cell>
          <cell r="H768" t="str">
            <v>Ремонт площадок ТГ-3</v>
          </cell>
          <cell r="I768" t="str">
            <v>Предоплата бл№3</v>
          </cell>
        </row>
        <row r="769">
          <cell r="F769">
            <v>500</v>
          </cell>
          <cell r="H769" t="str">
            <v>Пескоструйная очистка роторов и диафрагм ТГ-3 и ТПН-3А,Б.</v>
          </cell>
          <cell r="I769" t="str">
            <v>Предоплата бл№3</v>
          </cell>
        </row>
        <row r="770">
          <cell r="F770">
            <v>500</v>
          </cell>
          <cell r="H770" t="str">
            <v>Изготовление деталей ТГ-3 и ТПН-3А,Б мех. обработкой</v>
          </cell>
          <cell r="I770" t="str">
            <v>Предоплата бл№3</v>
          </cell>
        </row>
        <row r="771">
          <cell r="F771">
            <v>500</v>
          </cell>
          <cell r="H771" t="str">
            <v>Инструменты</v>
          </cell>
          <cell r="I771" t="str">
            <v>Предоплата бл№3</v>
          </cell>
        </row>
        <row r="772">
          <cell r="F772">
            <v>500</v>
          </cell>
          <cell r="H772" t="str">
            <v xml:space="preserve">Кап.ремонт ОК-18 ПУ ТПН-3А, Б </v>
          </cell>
          <cell r="I772" t="str">
            <v>Предоплата бл№3</v>
          </cell>
        </row>
        <row r="773">
          <cell r="F773">
            <v>500</v>
          </cell>
          <cell r="H773" t="str">
            <v>Капремонт ПЧ ПН-1500-350</v>
          </cell>
          <cell r="I773" t="str">
            <v>Предоплата бл№3</v>
          </cell>
        </row>
        <row r="774">
          <cell r="F774">
            <v>500</v>
          </cell>
          <cell r="H774" t="str">
            <v>Приобретение ПЧ ПН-1500-350-4М  ПТН-3А,Б</v>
          </cell>
          <cell r="I774" t="str">
            <v>Предоплата бл№3</v>
          </cell>
        </row>
        <row r="775">
          <cell r="F775">
            <v>500</v>
          </cell>
          <cell r="H775" t="str">
            <v>Капитальный ремонт САР ТГ-3</v>
          </cell>
          <cell r="I775" t="str">
            <v>Предоплата бл№3</v>
          </cell>
        </row>
        <row r="776">
          <cell r="F776">
            <v>500</v>
          </cell>
          <cell r="H776" t="str">
            <v>Капитальный ремонт САР ТПН-3А,Б</v>
          </cell>
          <cell r="I776" t="str">
            <v>Предоплата бл№3</v>
          </cell>
        </row>
        <row r="777">
          <cell r="F777">
            <v>500</v>
          </cell>
          <cell r="H777" t="str">
            <v>Изготовление, мех.обработка деталей для кап.ремонта САР ТГ-3</v>
          </cell>
          <cell r="I777" t="str">
            <v>Предоплата бл№3</v>
          </cell>
        </row>
        <row r="778">
          <cell r="F778">
            <v>500</v>
          </cell>
          <cell r="H778" t="str">
            <v xml:space="preserve">Заводской ремонт ПК ЦВД </v>
          </cell>
          <cell r="I778" t="str">
            <v>Предоплата бл№3</v>
          </cell>
        </row>
        <row r="779">
          <cell r="F779">
            <v>500</v>
          </cell>
          <cell r="H779" t="str">
            <v>Инструменты</v>
          </cell>
          <cell r="I779" t="str">
            <v>Предоплата бл№3</v>
          </cell>
        </row>
        <row r="780">
          <cell r="F780">
            <v>500</v>
          </cell>
          <cell r="H780" t="str">
            <v>Кап. ремонт насосного оборудования и маслосистемы блока №3</v>
          </cell>
          <cell r="I780" t="str">
            <v>Предоплата бл№3</v>
          </cell>
        </row>
        <row r="781">
          <cell r="F781">
            <v>500</v>
          </cell>
          <cell r="H781" t="str">
            <v>Ремонт фундаментов ЦН-3А,Б</v>
          </cell>
          <cell r="I781" t="str">
            <v>Предоплата бл№3</v>
          </cell>
        </row>
        <row r="782">
          <cell r="F782">
            <v>500</v>
          </cell>
          <cell r="H782" t="str">
            <v xml:space="preserve">Заводской ремонт насосов КЭН 1 ступ. и Сл. ПНД-2 </v>
          </cell>
          <cell r="I782" t="str">
            <v>Предоплата бл№3</v>
          </cell>
        </row>
        <row r="783">
          <cell r="F783">
            <v>500</v>
          </cell>
          <cell r="H783" t="str">
            <v>Ремонт РУК ТГ</v>
          </cell>
          <cell r="I783" t="str">
            <v>Предоплата бл№3</v>
          </cell>
        </row>
        <row r="784">
          <cell r="F784">
            <v>500</v>
          </cell>
          <cell r="H784" t="str">
            <v>Инструменты</v>
          </cell>
          <cell r="I784" t="str">
            <v>Предоплата бл№3</v>
          </cell>
        </row>
        <row r="785">
          <cell r="F785" t="str">
            <v>станок</v>
          </cell>
          <cell r="H785" t="str">
            <v>Приобретение металлообрабатывающих станков 1М65-6, 16А20Ф3 с ЧПУ НЦ-31-02, 2Р22 или NC200, 2Н125.</v>
          </cell>
          <cell r="I785" t="str">
            <v>Капитальный ремонт и модернизация  эн.блока №5</v>
          </cell>
        </row>
        <row r="786">
          <cell r="F786" t="str">
            <v>б/н</v>
          </cell>
          <cell r="H786" t="str">
            <v>Инструменты</v>
          </cell>
        </row>
        <row r="789">
          <cell r="H789" t="str">
            <v>РКО</v>
          </cell>
        </row>
        <row r="790">
          <cell r="H790" t="str">
            <v>ПН</v>
          </cell>
        </row>
        <row r="791">
          <cell r="F791">
            <v>500</v>
          </cell>
          <cell r="H791" t="str">
            <v>Преобретение секций ППТО - 31 секций.</v>
          </cell>
          <cell r="I791" t="str">
            <v>Предоплата бл№3</v>
          </cell>
        </row>
        <row r="792">
          <cell r="F792">
            <v>500</v>
          </cell>
          <cell r="H792" t="str">
            <v>Замена секций ППТО -31 секций.</v>
          </cell>
          <cell r="I792" t="str">
            <v>Предоплата бл№3</v>
          </cell>
        </row>
        <row r="793">
          <cell r="F793">
            <v>500</v>
          </cell>
          <cell r="H793" t="str">
            <v>Контрольные вырезки, контроль металла коллекторов КПП, панелей НРЧ.</v>
          </cell>
          <cell r="I793" t="str">
            <v>Предоплата бл№3</v>
          </cell>
        </row>
        <row r="794">
          <cell r="F794">
            <v>500</v>
          </cell>
          <cell r="H794" t="str">
            <v>Контроль металла угловых стыков входных коллекторов КПП, замер прогиба.</v>
          </cell>
          <cell r="I794" t="str">
            <v>Предоплата бл№3</v>
          </cell>
        </row>
        <row r="795">
          <cell r="F795">
            <v>500</v>
          </cell>
          <cell r="H795" t="str">
            <v>Эксплутационный контроль трубопроводов в пределах котла.</v>
          </cell>
          <cell r="I795" t="str">
            <v>Предоплата бл№3</v>
          </cell>
        </row>
        <row r="796">
          <cell r="F796">
            <v>500</v>
          </cell>
          <cell r="H796" t="str">
            <v>Преобретение панелей НРЧ-2 ( 24 блоков ).</v>
          </cell>
          <cell r="I796" t="str">
            <v>Предоплата бл№3</v>
          </cell>
        </row>
        <row r="797">
          <cell r="F797">
            <v>500</v>
          </cell>
          <cell r="H797" t="str">
            <v>Изготовление блоков отглушенных труб НРЧ-1,2, гибов обводов лючков, лазов, ремонтных люков - 14 отглушенных и прилегающих труб.</v>
          </cell>
          <cell r="I797" t="str">
            <v>Предоплата бл№3</v>
          </cell>
        </row>
        <row r="798">
          <cell r="F798">
            <v>500</v>
          </cell>
          <cell r="H798" t="str">
            <v>Ремонт НРЧ-1,2, замена 24 блоков панелей, замена уток, отглушенных труб, восстановление газоплотности панелей.</v>
          </cell>
          <cell r="I798" t="str">
            <v>Предоплата бл№3</v>
          </cell>
        </row>
        <row r="799">
          <cell r="F799">
            <v>500</v>
          </cell>
          <cell r="H799" t="str">
            <v>Ремонт НРЧ-1,2 - СРЧ-1,2, контроль металла гибов - 100%, отм. 30м, стык НРЧ-СРЧ.</v>
          </cell>
          <cell r="I799" t="str">
            <v>Предоплата бл№3</v>
          </cell>
        </row>
        <row r="800">
          <cell r="F800">
            <v>500</v>
          </cell>
          <cell r="H800" t="str">
            <v>Замена дефектных гибов НРЧ-1,2, СРЧ-1,2 стык НРЧ-СРЧ отм. 30м, - 25%.</v>
          </cell>
          <cell r="I800" t="str">
            <v>Предоплата бл№3</v>
          </cell>
        </row>
        <row r="801">
          <cell r="F801">
            <v>500</v>
          </cell>
          <cell r="H801" t="str">
            <v>Ремонт панелей ПЭ, восстановление газоплотности, демонтаж уток.</v>
          </cell>
          <cell r="I801" t="str">
            <v>Предоплата бл№3</v>
          </cell>
        </row>
        <row r="802">
          <cell r="F802">
            <v>500</v>
          </cell>
          <cell r="H802" t="str">
            <v xml:space="preserve">Ремонт СРЧ-1,2 ( замена креплений панелей на перевале ) - 100%.) </v>
          </cell>
          <cell r="I802" t="str">
            <v>Предоплата бл№3</v>
          </cell>
        </row>
        <row r="803">
          <cell r="F803">
            <v>500</v>
          </cell>
          <cell r="H803" t="str">
            <v>Ремонт ОПС ТЯ.</v>
          </cell>
          <cell r="I803" t="str">
            <v>Предоплата бл№3</v>
          </cell>
        </row>
        <row r="804">
          <cell r="F804">
            <v>500</v>
          </cell>
          <cell r="H804" t="str">
            <v>Ремонт бункера КШ, перчатки "Рихтера".</v>
          </cell>
          <cell r="I804" t="str">
            <v>Предоплата бл№3</v>
          </cell>
        </row>
        <row r="805">
          <cell r="F805">
            <v>500</v>
          </cell>
          <cell r="H805" t="str">
            <v>Замена днища камер коллекторов ВЭ-1 - 100%.</v>
          </cell>
          <cell r="I805" t="str">
            <v>Предоплата бл№3</v>
          </cell>
        </row>
        <row r="806">
          <cell r="F806">
            <v>500</v>
          </cell>
          <cell r="H806" t="str">
            <v>Уплотнение балок, пароперепускных труб, мест прохода коллекторов - 100%.</v>
          </cell>
          <cell r="I806" t="str">
            <v>Предоплата бл№3</v>
          </cell>
        </row>
        <row r="807">
          <cell r="F807">
            <v>500</v>
          </cell>
          <cell r="H807" t="str">
            <v>Ремонт СРЧ -1,2, изготовление блоков панелей отглушенных труб, замена оглушенных и прилегающих к ним труб СРЧ - 18 труб.</v>
          </cell>
          <cell r="I807" t="str">
            <v>Предоплата бл№3</v>
          </cell>
        </row>
        <row r="808">
          <cell r="F808">
            <v>500</v>
          </cell>
          <cell r="H808" t="str">
            <v>Изготовление каркаса крыши ТЯ.</v>
          </cell>
          <cell r="I808" t="str">
            <v>Предоплата бл№3</v>
          </cell>
        </row>
        <row r="809">
          <cell r="F809">
            <v>500</v>
          </cell>
          <cell r="H809" t="str">
            <v>Замена каркаса боковых стен ТЯ.</v>
          </cell>
          <cell r="I809" t="str">
            <v>Предоплата бл№3</v>
          </cell>
        </row>
        <row r="810">
          <cell r="F810">
            <v>500</v>
          </cell>
          <cell r="H810" t="str">
            <v>Замена обшивки  боковых стен ТЯ.</v>
          </cell>
          <cell r="I810" t="str">
            <v>Предоплата бл№3</v>
          </cell>
        </row>
        <row r="811">
          <cell r="F811">
            <v>500</v>
          </cell>
          <cell r="H811" t="str">
            <v>Замена каркаса тыловой, фронтовой стены ТЯ.</v>
          </cell>
          <cell r="I811" t="str">
            <v>Предоплата бл№3</v>
          </cell>
        </row>
        <row r="812">
          <cell r="F812">
            <v>500</v>
          </cell>
          <cell r="H812" t="str">
            <v>Замена обшивки  тыловой, фронтовой стены ТЯ.</v>
          </cell>
          <cell r="I812" t="str">
            <v>Предоплата бл№3</v>
          </cell>
        </row>
        <row r="813">
          <cell r="F813">
            <v>500</v>
          </cell>
          <cell r="H813" t="str">
            <v>Замена каркаса крыши ТЯ, демонтаж 2-го слоя обшивки ТЯ.</v>
          </cell>
          <cell r="I813" t="str">
            <v>Предоплата бл№3</v>
          </cell>
        </row>
        <row r="814">
          <cell r="F814">
            <v>500</v>
          </cell>
          <cell r="H814" t="str">
            <v>Замена обшивки крыши ТЯ.</v>
          </cell>
          <cell r="I814" t="str">
            <v>Предоплата бл№3</v>
          </cell>
        </row>
        <row r="815">
          <cell r="F815">
            <v>500</v>
          </cell>
          <cell r="H815" t="str">
            <v>Ремонт наружной обшивы крыши ТЯ, боковых, тыловых, фронтовых стен.</v>
          </cell>
          <cell r="I815" t="str">
            <v>Предоплата бл№3</v>
          </cell>
        </row>
        <row r="816">
          <cell r="F816">
            <v>500</v>
          </cell>
          <cell r="H816" t="str">
            <v>Реконструкция металлоконструкций (МК) под обмуровку потолка тёплого ящика.</v>
          </cell>
          <cell r="I816" t="str">
            <v>Предоплата бл№3</v>
          </cell>
        </row>
        <row r="817">
          <cell r="F817">
            <v>500</v>
          </cell>
          <cell r="H817" t="str">
            <v>Реконструкция металлоконструкций (МК) под обмуровку боковых стен тёплого ящика.</v>
          </cell>
          <cell r="I817" t="str">
            <v>Предоплата бл№3</v>
          </cell>
        </row>
        <row r="818">
          <cell r="F818">
            <v>500</v>
          </cell>
          <cell r="H818" t="str">
            <v>Реконструкция металлоконструкций (МК) под обмуровку задней,фронтовой стен тёплого ящика.</v>
          </cell>
          <cell r="I818" t="str">
            <v>Предоплата бл№3</v>
          </cell>
        </row>
        <row r="819">
          <cell r="F819">
            <v>500</v>
          </cell>
          <cell r="H819" t="str">
            <v>Уплотнение периметра ТЯ.</v>
          </cell>
          <cell r="I819" t="str">
            <v>Предоплата бл№3</v>
          </cell>
        </row>
        <row r="820">
          <cell r="F820">
            <v>500</v>
          </cell>
          <cell r="H820" t="str">
            <v>Уплотнение мест прохода ширм, фестонов, технологических проемов, термоконтроля через панели ПЭ.</v>
          </cell>
          <cell r="I820" t="str">
            <v>Предоплата бл№3</v>
          </cell>
        </row>
        <row r="821">
          <cell r="F821">
            <v>500</v>
          </cell>
          <cell r="H821" t="str">
            <v>Уплотнение центрального шва ТЯ.</v>
          </cell>
          <cell r="I821" t="str">
            <v>Предоплата бл№3</v>
          </cell>
        </row>
        <row r="822">
          <cell r="F822">
            <v>500</v>
          </cell>
          <cell r="H822" t="str">
            <v>Замена узлов уплотнения труб коллекторов ТЯ.</v>
          </cell>
          <cell r="I822" t="str">
            <v>Предоплата бл№3</v>
          </cell>
        </row>
        <row r="823">
          <cell r="F823">
            <v>500</v>
          </cell>
          <cell r="H823" t="str">
            <v>Уплотнение продольной оси ТЯ.</v>
          </cell>
          <cell r="I823" t="str">
            <v>Предоплата бл№3</v>
          </cell>
        </row>
        <row r="824">
          <cell r="F824">
            <v>500</v>
          </cell>
          <cell r="H824" t="str">
            <v>Усиление балки перевала со стороны топки.</v>
          </cell>
          <cell r="I824" t="str">
            <v>Предоплата бл№3</v>
          </cell>
        </row>
        <row r="825">
          <cell r="F825">
            <v>500</v>
          </cell>
          <cell r="H825" t="str">
            <v>Монтаж металлоконструкций отсечения балки перевала со стороны топки от обмуровки перевала.</v>
          </cell>
          <cell r="I825" t="str">
            <v>Предоплата бл№3</v>
          </cell>
        </row>
        <row r="826">
          <cell r="F826">
            <v>500</v>
          </cell>
          <cell r="H826" t="str">
            <v>Реконструкция металлоконструкций (МК) под обмуровку перевала.</v>
          </cell>
          <cell r="I826" t="str">
            <v>Предоплата бл№3</v>
          </cell>
        </row>
        <row r="827">
          <cell r="F827">
            <v>500</v>
          </cell>
          <cell r="H827" t="str">
            <v>Ремонт опорных пластин каркаса ТЯ, ОПС ПЭ.</v>
          </cell>
          <cell r="I827" t="str">
            <v>Предоплата бл№3</v>
          </cell>
        </row>
        <row r="828">
          <cell r="F828">
            <v>500</v>
          </cell>
          <cell r="H828" t="str">
            <v>Ремонт обшивки, каркаса перевала.</v>
          </cell>
          <cell r="I828" t="str">
            <v>Предоплата бл№3</v>
          </cell>
        </row>
        <row r="829">
          <cell r="F829">
            <v>500</v>
          </cell>
          <cell r="H829" t="str">
            <v>Изготовление деталей для реконструкции перевала.</v>
          </cell>
          <cell r="I829" t="str">
            <v>Предоплата бл№3</v>
          </cell>
        </row>
        <row r="830">
          <cell r="F830">
            <v>500</v>
          </cell>
          <cell r="H830" t="str">
            <v>Ремонт СРЧ-1,2  ( замена змеек, рихтовка труб ) - 100%.</v>
          </cell>
          <cell r="I830" t="str">
            <v>Предоплата бл№3</v>
          </cell>
        </row>
        <row r="831">
          <cell r="F831">
            <v>500</v>
          </cell>
          <cell r="H831" t="str">
            <v xml:space="preserve">Контроль угловых стыков ШПП-1,2, переврезка дефектных - 100 гибов. </v>
          </cell>
          <cell r="I831" t="str">
            <v>Предоплата бл№3</v>
          </cell>
        </row>
        <row r="832">
          <cell r="F832">
            <v>500</v>
          </cell>
          <cell r="H832" t="str">
            <v>Восстановление проектного положения труб ШПП-1,2, креплений труб ШПП-1,2.</v>
          </cell>
          <cell r="I832" t="str">
            <v>Предоплата бл№3</v>
          </cell>
        </row>
        <row r="833">
          <cell r="F833">
            <v>500</v>
          </cell>
          <cell r="H833" t="str">
            <v>Ремонт ШПП-1,2, замена деформированных штуцеров коллекторов - 100 труб.</v>
          </cell>
          <cell r="I833" t="str">
            <v>Предоплата бл№3</v>
          </cell>
        </row>
        <row r="834">
          <cell r="F834">
            <v>500</v>
          </cell>
          <cell r="H834" t="str">
            <v>Замена отглушенных труб ШПП-1,2, 3 ширмы - 100%, 17 змеевиков.</v>
          </cell>
          <cell r="I834" t="str">
            <v>Предоплата бл№3</v>
          </cell>
        </row>
        <row r="835">
          <cell r="F835">
            <v>500</v>
          </cell>
          <cell r="H835" t="str">
            <v>Ремонт ВРЧ, восстановление проектного положения труб ВРЧ - 200 труб, замена дефектных креплений труб, дефектных креплений микропанелей.</v>
          </cell>
          <cell r="I835" t="str">
            <v>Предоплата бл№3</v>
          </cell>
        </row>
        <row r="836">
          <cell r="F836">
            <v>500</v>
          </cell>
          <cell r="H836" t="str">
            <v>Ремонт ВРЧ, замена труб в обмуровке перевала - 220 труб.</v>
          </cell>
          <cell r="I836" t="str">
            <v>Предоплата бл№3</v>
          </cell>
        </row>
        <row r="837">
          <cell r="F837">
            <v>500</v>
          </cell>
          <cell r="H837" t="str">
            <v>Ремонт КПП, замена отглушенных  змеевиков - 15 змеевиков.</v>
          </cell>
          <cell r="I837" t="str">
            <v>Предоплата бл№3</v>
          </cell>
        </row>
        <row r="838">
          <cell r="F838">
            <v>500</v>
          </cell>
          <cell r="H838" t="str">
            <v>Ремонт КПП, замена дефектных участков труб золового износа на 1 балке - 100 труб.</v>
          </cell>
          <cell r="I838" t="str">
            <v>Предоплата бл№3</v>
          </cell>
        </row>
        <row r="839">
          <cell r="F839">
            <v>500</v>
          </cell>
          <cell r="H839" t="str">
            <v>Ремонт КПП ( замена стоек 100%, востановление разделительной перегородки 100%, восстановление золозащиты стоек 100% ).</v>
          </cell>
          <cell r="I839" t="str">
            <v>Предоплата бл№3</v>
          </cell>
        </row>
        <row r="840">
          <cell r="F840">
            <v>500</v>
          </cell>
          <cell r="H840" t="str">
            <v>Приобретение выходных коллекторов  КПП - 4 коллектора.</v>
          </cell>
          <cell r="I840" t="str">
            <v>Предоплата бл№3</v>
          </cell>
        </row>
        <row r="841">
          <cell r="F841">
            <v>500</v>
          </cell>
          <cell r="H841" t="str">
            <v>Замена выходных коллекторов КПП - 4 коллектора.</v>
          </cell>
          <cell r="I841" t="str">
            <v>Предоплата бл№3</v>
          </cell>
        </row>
        <row r="842">
          <cell r="F842">
            <v>500</v>
          </cell>
          <cell r="H842" t="str">
            <v>Изготовление, монтаж золозащиты труб КПП на рассечке котла и 1 балке - 100%.</v>
          </cell>
          <cell r="I842" t="str">
            <v>Предоплата бл№3</v>
          </cell>
        </row>
        <row r="843">
          <cell r="F843">
            <v>500</v>
          </cell>
          <cell r="H843" t="str">
            <v>Преобретение пакетов КВПП-2 - 100%.</v>
          </cell>
          <cell r="I843" t="str">
            <v>Предоплата бл№3</v>
          </cell>
        </row>
        <row r="844">
          <cell r="F844">
            <v>500</v>
          </cell>
          <cell r="H844" t="str">
            <v>Преобретение коллекторов КВПП-2 - 4 коллектора.</v>
          </cell>
          <cell r="I844" t="str">
            <v>Предоплата бл№3</v>
          </cell>
        </row>
        <row r="845">
          <cell r="F845">
            <v>500</v>
          </cell>
          <cell r="H845" t="str">
            <v>Замена пакетов, коллекторов, листов "Ж", "Д", уплотнительных перегородок КВПП -2.</v>
          </cell>
          <cell r="I845" t="str">
            <v>Предоплата бл№3</v>
          </cell>
        </row>
        <row r="846">
          <cell r="F846">
            <v>500</v>
          </cell>
          <cell r="H846" t="str">
            <v>Рихтовка пакетов КВПП-1 - 100%, замена рихтовка листов "Д", "Ж" - 100%.</v>
          </cell>
          <cell r="I846" t="str">
            <v>Предоплата бл№3</v>
          </cell>
        </row>
        <row r="847">
          <cell r="F847">
            <v>500</v>
          </cell>
          <cell r="H847" t="str">
            <v>Преобретение пакетов ВЭ-1 - 100%.</v>
          </cell>
          <cell r="I847" t="str">
            <v>Предоплата бл№3</v>
          </cell>
        </row>
        <row r="848">
          <cell r="F848">
            <v>500</v>
          </cell>
          <cell r="H848" t="str">
            <v>Приобретение коллекторов ВЭ-1 - 8 коллекторов.</v>
          </cell>
          <cell r="I848" t="str">
            <v>Предоплата бл№3</v>
          </cell>
        </row>
        <row r="849">
          <cell r="F849">
            <v>500</v>
          </cell>
          <cell r="H849" t="str">
            <v>Замена пакетов, коллекторов, листов "Ж", "Д" ВЭ-1 - 100%.</v>
          </cell>
          <cell r="I849" t="str">
            <v>Предоплата бл№3</v>
          </cell>
        </row>
        <row r="850">
          <cell r="F850">
            <v>500</v>
          </cell>
          <cell r="H850" t="str">
            <v>Преобретение пакетов ВЭ-2 - 100%.</v>
          </cell>
          <cell r="I850" t="str">
            <v>Предоплата бл№3</v>
          </cell>
        </row>
        <row r="851">
          <cell r="F851">
            <v>500</v>
          </cell>
          <cell r="H851" t="str">
            <v>Приобретение коллекторов ВЭ-2 - 8 коллекторов.</v>
          </cell>
          <cell r="I851" t="str">
            <v>Предоплата бл№3</v>
          </cell>
        </row>
        <row r="852">
          <cell r="F852">
            <v>500</v>
          </cell>
          <cell r="H852" t="str">
            <v>Замена пакетов, коллекторов ВЭ-2 - 100%.</v>
          </cell>
          <cell r="I852" t="str">
            <v>Предоплата бл№3</v>
          </cell>
        </row>
        <row r="853">
          <cell r="F853">
            <v>500</v>
          </cell>
          <cell r="H853" t="str">
            <v>Ремонт ВЭ-1,2  изготовление, замена золозащиты труб на 1 балке и рассечке котла.</v>
          </cell>
          <cell r="I853" t="str">
            <v>Предоплата бл№3</v>
          </cell>
        </row>
        <row r="854">
          <cell r="F854">
            <v>500</v>
          </cell>
          <cell r="H854" t="str">
            <v>Ремонт импульсных линий.</v>
          </cell>
          <cell r="I854" t="str">
            <v>Предоплата бл№3</v>
          </cell>
        </row>
        <row r="855">
          <cell r="F855">
            <v>500</v>
          </cell>
          <cell r="H855" t="str">
            <v>Ремонт пробоотборных линий.</v>
          </cell>
          <cell r="I855" t="str">
            <v>Предоплата бл№3</v>
          </cell>
        </row>
        <row r="856">
          <cell r="F856">
            <v>500</v>
          </cell>
          <cell r="H856" t="str">
            <v>Ремонт дренажей.</v>
          </cell>
          <cell r="I856" t="str">
            <v>Предоплата бл№3</v>
          </cell>
        </row>
        <row r="857">
          <cell r="F857">
            <v>500</v>
          </cell>
          <cell r="H857" t="str">
            <v>Ремонт воздушников.</v>
          </cell>
          <cell r="I857" t="str">
            <v>Предоплата бл№3</v>
          </cell>
        </row>
        <row r="858">
          <cell r="F858">
            <v>500</v>
          </cell>
          <cell r="H858" t="str">
            <v>Контроль металла, ремонт паромазутного кольца, замков, подводов форсунок.</v>
          </cell>
          <cell r="I858" t="str">
            <v>Предоплата бл№3</v>
          </cell>
        </row>
        <row r="859">
          <cell r="F859">
            <v>500</v>
          </cell>
          <cell r="H859" t="str">
            <v>Ремонт обшивы топки котла, КШ ( 800 м2 ).</v>
          </cell>
          <cell r="I859" t="str">
            <v>Предоплата бл№3</v>
          </cell>
        </row>
        <row r="860">
          <cell r="F860">
            <v>500</v>
          </cell>
          <cell r="H860" t="str">
            <v>Ремонт горелок - 24 горелки.</v>
          </cell>
          <cell r="I860" t="str">
            <v>Предоплата бл№3</v>
          </cell>
        </row>
        <row r="861">
          <cell r="F861">
            <v>500</v>
          </cell>
          <cell r="H861" t="str">
            <v>Ревизия механизма крутки лопаток вторичного воздуха горелочных устройств - 24 горелки.</v>
          </cell>
          <cell r="I861" t="str">
            <v>Предоплата бл№3</v>
          </cell>
        </row>
        <row r="862">
          <cell r="F862">
            <v>500</v>
          </cell>
          <cell r="H862" t="str">
            <v>Замена компенсаторов примыкания к котлу горелочных устройств - 24 компенсатора.</v>
          </cell>
          <cell r="I862" t="str">
            <v>Предоплата бл№3</v>
          </cell>
        </row>
        <row r="863">
          <cell r="F863">
            <v>500</v>
          </cell>
          <cell r="H863" t="str">
            <v>Ремонт опор коллекторов- 100%.</v>
          </cell>
          <cell r="I863" t="str">
            <v>Предоплата бл№3</v>
          </cell>
        </row>
        <row r="864">
          <cell r="F864">
            <v>500</v>
          </cell>
          <cell r="H864" t="str">
            <v>Ремонт гарнитуры котла.</v>
          </cell>
          <cell r="I864" t="str">
            <v>Предоплата бл№3</v>
          </cell>
        </row>
        <row r="865">
          <cell r="F865">
            <v>500</v>
          </cell>
          <cell r="H865" t="str">
            <v>Ремонт площадок обслуживания котла.</v>
          </cell>
          <cell r="I865" t="str">
            <v>Предоплата бл№3</v>
          </cell>
        </row>
        <row r="866">
          <cell r="F866">
            <v>500</v>
          </cell>
          <cell r="H866" t="str">
            <v>Техническое освидетельствование Р-20.</v>
          </cell>
          <cell r="I866" t="str">
            <v>Предоплата бл№3</v>
          </cell>
        </row>
        <row r="867">
          <cell r="F867">
            <v>500</v>
          </cell>
          <cell r="H867" t="str">
            <v>Демонтаж непроектных металлоконструкций.</v>
          </cell>
          <cell r="I867" t="str">
            <v>Предоплата бл№3</v>
          </cell>
        </row>
        <row r="868">
          <cell r="F868">
            <v>500</v>
          </cell>
          <cell r="H868" t="str">
            <v>Преобретение пароакустических форсунок производства НПП                                              "Внедрение" тип ФУЗ-4500.</v>
          </cell>
          <cell r="I868" t="str">
            <v>Предоплата бл№3</v>
          </cell>
        </row>
        <row r="869">
          <cell r="F869">
            <v>500</v>
          </cell>
          <cell r="H869" t="str">
            <v>Изготовление стоек КПП - 2640 штук.</v>
          </cell>
          <cell r="I869" t="str">
            <v>Предоплата бл№3</v>
          </cell>
        </row>
        <row r="870">
          <cell r="F870">
            <v>500</v>
          </cell>
          <cell r="H870" t="str">
            <v>Изготовление элементов уплотнительной перегородки 1 балки КПП, 536 элементов.</v>
          </cell>
          <cell r="I870" t="str">
            <v>Предоплата бл№3</v>
          </cell>
        </row>
        <row r="871">
          <cell r="F871">
            <v>500</v>
          </cell>
          <cell r="H871" t="str">
            <v>Изготовление элементов уплотнительной перегородки 1 балки КВПП-2, 536 элементов.</v>
          </cell>
          <cell r="I871" t="str">
            <v>Предоплата бл№3</v>
          </cell>
        </row>
        <row r="872">
          <cell r="F872">
            <v>500</v>
          </cell>
          <cell r="H872" t="str">
            <v>Изготовление конусов, 24 штуки.</v>
          </cell>
          <cell r="I872" t="str">
            <v>Предоплата бл№3</v>
          </cell>
        </row>
        <row r="873">
          <cell r="F873">
            <v>500</v>
          </cell>
          <cell r="H873" t="str">
            <v>Изготовление обечаек первичного воздуха, 20Х23Н18Т - 24 штуки.</v>
          </cell>
          <cell r="I873" t="str">
            <v>Предоплата бл№3</v>
          </cell>
        </row>
        <row r="874">
          <cell r="F874">
            <v>500</v>
          </cell>
          <cell r="H874" t="str">
            <v>Изготовление обечаек первичного воздуха, Ст.3. - 24 штуки.</v>
          </cell>
          <cell r="I874" t="str">
            <v>Предоплата бл№3</v>
          </cell>
        </row>
        <row r="875">
          <cell r="F875">
            <v>500</v>
          </cell>
          <cell r="H875" t="str">
            <v>Изготовление обечаек вторичного воздуха,  24 штуки, 20Х23Н18Т.</v>
          </cell>
          <cell r="I875" t="str">
            <v>Предоплата бл№3</v>
          </cell>
        </row>
        <row r="876">
          <cell r="F876">
            <v>500</v>
          </cell>
          <cell r="H876" t="str">
            <v>Изготовление обечаек вторичного воздуха, 24 штуки, Ст.3.</v>
          </cell>
          <cell r="I876" t="str">
            <v>Предоплата бл№3</v>
          </cell>
        </row>
        <row r="877">
          <cell r="F877">
            <v>500</v>
          </cell>
          <cell r="H877" t="str">
            <v>Изготовление лопаток первичного воздуха, 192 штуки.</v>
          </cell>
          <cell r="I877" t="str">
            <v>Предоплата бл№3</v>
          </cell>
        </row>
        <row r="878">
          <cell r="F878">
            <v>500</v>
          </cell>
          <cell r="H878" t="str">
            <v>Изготовление змеек ВРЧ, ШПП, фестонов, 5000 штук.</v>
          </cell>
          <cell r="I878" t="str">
            <v>Предоплата бл№3</v>
          </cell>
        </row>
        <row r="879">
          <cell r="F879">
            <v>500</v>
          </cell>
          <cell r="H879" t="str">
            <v>Изготовление листов "Ж" - 54 листа.</v>
          </cell>
          <cell r="I879" t="str">
            <v>Предоплата бл№3</v>
          </cell>
        </row>
        <row r="880">
          <cell r="F880">
            <v>500</v>
          </cell>
          <cell r="H880" t="str">
            <v>Изготовление компенсаторов примыкания горелок к котлу - 12 штук.</v>
          </cell>
          <cell r="I880" t="str">
            <v>Предоплата бл№3</v>
          </cell>
        </row>
        <row r="881">
          <cell r="F881">
            <v>500</v>
          </cell>
          <cell r="H881" t="str">
            <v>Изготовление линзовых компенсаторов уплотнения ТЯ - 50%.</v>
          </cell>
          <cell r="I881" t="str">
            <v>Предоплата бл№3</v>
          </cell>
        </row>
        <row r="882">
          <cell r="F882">
            <v>500</v>
          </cell>
          <cell r="H882" t="str">
            <v>Изготовление накладок золозащиты гибовВЭ-1,2.</v>
          </cell>
          <cell r="I882" t="str">
            <v>Предоплата бл№3</v>
          </cell>
        </row>
        <row r="883">
          <cell r="F883">
            <v>500</v>
          </cell>
          <cell r="H883" t="str">
            <v>Изготовление форсунок впрыскивающих устройств впрыска № 2,3 - 8 штук.</v>
          </cell>
          <cell r="I883" t="str">
            <v>Предоплата бл№3</v>
          </cell>
        </row>
        <row r="884">
          <cell r="F884">
            <v>500</v>
          </cell>
          <cell r="H884" t="str">
            <v>Термообработка гибов труб 12Х18Н12Т,  50 гибов.</v>
          </cell>
          <cell r="I884" t="str">
            <v>Предоплата бл№3</v>
          </cell>
        </row>
        <row r="885">
          <cell r="F885">
            <v>500</v>
          </cell>
          <cell r="H885" t="str">
            <v>Работа крановщиков.</v>
          </cell>
          <cell r="I885" t="str">
            <v>Предоплата бл№3</v>
          </cell>
        </row>
        <row r="886">
          <cell r="F886">
            <v>500</v>
          </cell>
          <cell r="H886" t="str">
            <v>Коммандировочные расходы.</v>
          </cell>
          <cell r="I886" t="str">
            <v>Предоплата бл№3</v>
          </cell>
        </row>
        <row r="887">
          <cell r="F887">
            <v>500</v>
          </cell>
          <cell r="H887" t="str">
            <v>Инструмент ПН, основные средства.</v>
          </cell>
          <cell r="I887" t="str">
            <v>Предоплата бл№3</v>
          </cell>
        </row>
        <row r="889">
          <cell r="H889" t="str">
            <v>Обмуровка  и Изоляция</v>
          </cell>
        </row>
        <row r="890">
          <cell r="F890">
            <v>500</v>
          </cell>
          <cell r="H890" t="str">
            <v>Ремонт обмуровки стык  НРЧ - 1,2, ШШУ, НРЧ-СРЧ.</v>
          </cell>
          <cell r="I890" t="str">
            <v>Предоплата бл№3</v>
          </cell>
        </row>
        <row r="891">
          <cell r="F891">
            <v>500</v>
          </cell>
          <cell r="H891" t="str">
            <v>Ремонт обмуровки ВРЧ</v>
          </cell>
          <cell r="I891" t="str">
            <v>Предоплата бл№3</v>
          </cell>
        </row>
        <row r="892">
          <cell r="F892">
            <v>500</v>
          </cell>
          <cell r="H892" t="str">
            <v>Демонтаж обмуровки тёплого ящика н.А1,А2,Б1,Б2.</v>
          </cell>
          <cell r="I892" t="str">
            <v>Предоплата бл№3</v>
          </cell>
        </row>
        <row r="893">
          <cell r="F893">
            <v>500</v>
          </cell>
          <cell r="H893" t="str">
            <v>Монтаж обмуровки потолка и стен тёплого ящика.</v>
          </cell>
          <cell r="I893" t="str">
            <v>Предоплата бл№3</v>
          </cell>
        </row>
        <row r="894">
          <cell r="F894">
            <v>500</v>
          </cell>
          <cell r="H894" t="str">
            <v>Монтаж межобшивной обмуровки крыши ТЯ.</v>
          </cell>
          <cell r="I894" t="str">
            <v>Предоплата бл№3</v>
          </cell>
        </row>
        <row r="895">
          <cell r="F895">
            <v>500</v>
          </cell>
          <cell r="H895" t="str">
            <v>Демонтаж обмуровки перевала</v>
          </cell>
          <cell r="I895" t="str">
            <v>Предоплата бл№3</v>
          </cell>
        </row>
        <row r="896">
          <cell r="F896">
            <v>500</v>
          </cell>
          <cell r="H896" t="str">
            <v>Монтаж обмуровки перевала</v>
          </cell>
          <cell r="I896" t="str">
            <v>Предоплата бл№3</v>
          </cell>
        </row>
        <row r="897">
          <cell r="F897">
            <v>500</v>
          </cell>
          <cell r="H897" t="str">
            <v>Ремонт обмуровки КШ</v>
          </cell>
          <cell r="I897" t="str">
            <v>Предоплата бл№3</v>
          </cell>
        </row>
        <row r="898">
          <cell r="F898">
            <v>500</v>
          </cell>
          <cell r="H898" t="str">
            <v>Ремонт обмуровки бункеров КШ</v>
          </cell>
          <cell r="I898" t="str">
            <v>Предоплата бл№3</v>
          </cell>
        </row>
        <row r="899">
          <cell r="F899">
            <v>500</v>
          </cell>
          <cell r="H899" t="str">
            <v>Ремонт обмуровки К/К КШ</v>
          </cell>
          <cell r="I899" t="str">
            <v>Предоплата бл№3</v>
          </cell>
        </row>
        <row r="900">
          <cell r="F900">
            <v>500</v>
          </cell>
          <cell r="H900" t="str">
            <v>Ремонт обмуровки балок КШ</v>
          </cell>
          <cell r="I900" t="str">
            <v>Предоплата бл№3</v>
          </cell>
        </row>
        <row r="901">
          <cell r="F901">
            <v>500</v>
          </cell>
          <cell r="H901" t="str">
            <v>Ремонт обмуровки топки при замене обшивки.</v>
          </cell>
          <cell r="I901" t="str">
            <v>Предоплата бл№3</v>
          </cell>
        </row>
        <row r="902">
          <cell r="F902">
            <v>500</v>
          </cell>
          <cell r="H902" t="str">
            <v>Ремонт обмуровки горелок 24 шт..</v>
          </cell>
          <cell r="I902" t="str">
            <v>Предоплата бл№3</v>
          </cell>
        </row>
        <row r="903">
          <cell r="F903">
            <v>500</v>
          </cell>
          <cell r="H903" t="str">
            <v>Монтаж теплоизоляции коллекторов ТЯ.</v>
          </cell>
          <cell r="I903" t="str">
            <v>Предоплата бл№3</v>
          </cell>
        </row>
        <row r="904">
          <cell r="F904">
            <v>500</v>
          </cell>
          <cell r="H904" t="str">
            <v>Ремонт теплоизоляции ППТО.</v>
          </cell>
          <cell r="I904" t="str">
            <v>Предоплата бл№3</v>
          </cell>
        </row>
        <row r="905">
          <cell r="F905">
            <v>500</v>
          </cell>
          <cell r="H905" t="str">
            <v>Ремонт теплоизоляции горелок.</v>
          </cell>
          <cell r="I905" t="str">
            <v>Предоплата бл№3</v>
          </cell>
        </row>
        <row r="906">
          <cell r="F906">
            <v>500</v>
          </cell>
          <cell r="H906" t="str">
            <v>Ремонт теплоизоляции трубопроводов ряд Б-В отм. 6-29 пм.</v>
          </cell>
          <cell r="I906" t="str">
            <v>Предоплата бл№3</v>
          </cell>
        </row>
        <row r="907">
          <cell r="F907">
            <v>500</v>
          </cell>
          <cell r="H907" t="str">
            <v>Демонтаж, монтаж теплоизоляции РР - 20.</v>
          </cell>
          <cell r="I907" t="str">
            <v>Предоплата бл№3</v>
          </cell>
        </row>
        <row r="908">
          <cell r="F908">
            <v>500</v>
          </cell>
          <cell r="H908" t="str">
            <v>Ремонт теплоизоляции трубопроводов котельного отделения с восстановлением металлопокрытия, по акту дефектации.</v>
          </cell>
          <cell r="I908" t="str">
            <v>Предоплата бл№3</v>
          </cell>
        </row>
        <row r="909">
          <cell r="F909">
            <v>500</v>
          </cell>
          <cell r="H909" t="str">
            <v>Ремонт теплоизоляции воздуховодов 1-го воздуха.</v>
          </cell>
          <cell r="I909" t="str">
            <v>Предоплата бл№3</v>
          </cell>
        </row>
        <row r="910">
          <cell r="F910">
            <v>500</v>
          </cell>
          <cell r="H910" t="str">
            <v>Ремонт теплоизоляции воздуховодов  2-го воздуха.</v>
          </cell>
          <cell r="I910" t="str">
            <v>Предоплата бл№3</v>
          </cell>
        </row>
        <row r="911">
          <cell r="F911">
            <v>500</v>
          </cell>
          <cell r="H911" t="str">
            <v>Ремонт теплоизоляции бункеров конвективных шахт.</v>
          </cell>
          <cell r="I911" t="str">
            <v>Предоплата бл№3</v>
          </cell>
        </row>
        <row r="912">
          <cell r="F912">
            <v>500</v>
          </cell>
          <cell r="H912" t="str">
            <v>Ремонт теплоизоляции газохода перчатки "Рихтера" до ТВП.</v>
          </cell>
          <cell r="I912" t="str">
            <v>Предоплата бл№3</v>
          </cell>
        </row>
        <row r="913">
          <cell r="F913">
            <v>500</v>
          </cell>
          <cell r="H913" t="str">
            <v>Ремонт изоляции ТВП.</v>
          </cell>
          <cell r="I913" t="str">
            <v>Предоплата бл№3</v>
          </cell>
        </row>
        <row r="914">
          <cell r="F914">
            <v>500</v>
          </cell>
          <cell r="H914" t="str">
            <v>Ремонт теплоизоляции подъемных газоходов.</v>
          </cell>
          <cell r="I914" t="str">
            <v>Предоплата бл№3</v>
          </cell>
        </row>
        <row r="915">
          <cell r="F915">
            <v>500</v>
          </cell>
          <cell r="H915" t="str">
            <v>Ремонт изоляции опускных газоходов.</v>
          </cell>
          <cell r="I915" t="str">
            <v>Предоплата бл№3</v>
          </cell>
        </row>
        <row r="916">
          <cell r="F916">
            <v>500</v>
          </cell>
          <cell r="H916" t="str">
            <v>Ремонт теплоизоляции напора и всаса  ДС-А,Б в главном корпусе.</v>
          </cell>
          <cell r="I916" t="str">
            <v>Предоплата бл№3</v>
          </cell>
        </row>
        <row r="917">
          <cell r="F917">
            <v>500</v>
          </cell>
          <cell r="H917" t="str">
            <v>Демонтаж, монтаж изоляции по программе контроля металла трубопроводов блока, эксплуатационного контроля трубопроводов в пределах котла.</v>
          </cell>
          <cell r="I917" t="str">
            <v>Предоплата бл№3</v>
          </cell>
        </row>
        <row r="918">
          <cell r="F918">
            <v>500</v>
          </cell>
          <cell r="H918" t="str">
            <v>Ремонт теплоизоляции трубопроводов турбинного отделения с металлопокрытием, по акту дефектации.</v>
          </cell>
          <cell r="I918" t="str">
            <v>Предоплата бл№3</v>
          </cell>
        </row>
        <row r="919">
          <cell r="F919">
            <v>500</v>
          </cell>
          <cell r="H919" t="str">
            <v>Демонтаж, монтаж теплоизоляции ЦВД, ЦСД, СК, РК ЦВД, СК, РК ЦСД,  ТПН                              - 100%.</v>
          </cell>
          <cell r="I919" t="str">
            <v>Предоплата бл№3</v>
          </cell>
        </row>
        <row r="920">
          <cell r="F920">
            <v>500</v>
          </cell>
          <cell r="H920" t="str">
            <v>Демонтаж, монтаж теплоизоляции ТПН-А,Б - 100%.</v>
          </cell>
          <cell r="I920" t="str">
            <v>Предоплата бл№3</v>
          </cell>
        </row>
        <row r="921">
          <cell r="F921">
            <v>500</v>
          </cell>
          <cell r="H921" t="str">
            <v>Демонтаж, монтаж изоляции ПНД - 3; 4; 5 - 100%.</v>
          </cell>
          <cell r="I921" t="str">
            <v>Предоплата бл№3</v>
          </cell>
        </row>
        <row r="922">
          <cell r="F922">
            <v>500</v>
          </cell>
          <cell r="H922" t="str">
            <v>Реммонт теплоизоляции сепараторов мельниц</v>
          </cell>
          <cell r="I922" t="str">
            <v>Предоплата бл№3</v>
          </cell>
        </row>
        <row r="923">
          <cell r="F923">
            <v>500</v>
          </cell>
          <cell r="H923" t="str">
            <v>Ремонт теплоизоляции общестанционных магистральных мазутопроводов</v>
          </cell>
          <cell r="I923" t="str">
            <v>Предоплата бл№3</v>
          </cell>
        </row>
        <row r="924">
          <cell r="F924">
            <v>500</v>
          </cell>
          <cell r="H924" t="str">
            <v>Монтаж металлопоерытия корпусов ПВД -7,8,9 блока № 4,5,6,7.</v>
          </cell>
          <cell r="I924" t="str">
            <v>Предоплата бл№3</v>
          </cell>
        </row>
        <row r="925">
          <cell r="F925">
            <v>500</v>
          </cell>
          <cell r="H925" t="str">
            <v>Инструмент обмуровка и теплоизоляция, основные средства.</v>
          </cell>
          <cell r="I925" t="str">
            <v>Предоплата бл№3</v>
          </cell>
        </row>
        <row r="929">
          <cell r="H929" t="str">
            <v>РКВО</v>
          </cell>
        </row>
        <row r="930">
          <cell r="F930">
            <v>500</v>
          </cell>
          <cell r="H930" t="str">
            <v>Замена  кубов ТВП (4колонок).</v>
          </cell>
          <cell r="I930" t="str">
            <v>Предоплата бл№3</v>
          </cell>
        </row>
        <row r="931">
          <cell r="F931">
            <v>500</v>
          </cell>
          <cell r="H931" t="str">
            <v>Приобретение валов и рабочих колес ДС-3А,Б.</v>
          </cell>
          <cell r="I931" t="str">
            <v>Предоплата бл№3</v>
          </cell>
        </row>
        <row r="932">
          <cell r="F932">
            <v>500</v>
          </cell>
          <cell r="H932" t="str">
            <v>Капитальный ремонт ТДМ бл. №3</v>
          </cell>
          <cell r="I932" t="str">
            <v>Предоплата бл№3</v>
          </cell>
        </row>
        <row r="933">
          <cell r="F933">
            <v>500</v>
          </cell>
          <cell r="H933" t="str">
            <v>Реконструкция фундамента эл.двигателя ВПВ-Б.</v>
          </cell>
          <cell r="I933" t="str">
            <v>Предоплата бл№3</v>
          </cell>
        </row>
        <row r="934">
          <cell r="F934">
            <v>500</v>
          </cell>
          <cell r="H934" t="str">
            <v>Ремонт улиток, газоходов на всасе и напоре ДС бл.№3</v>
          </cell>
          <cell r="I934" t="str">
            <v>Предоплата бл№3</v>
          </cell>
        </row>
        <row r="935">
          <cell r="F935">
            <v>500</v>
          </cell>
          <cell r="H935" t="str">
            <v>Изготовление диффузоров и обтекателей ДС-А,Б.</v>
          </cell>
          <cell r="I935" t="str">
            <v>Предоплата бл№3</v>
          </cell>
        </row>
        <row r="936">
          <cell r="F936">
            <v>500</v>
          </cell>
          <cell r="H936" t="str">
            <v>Замена диффузоров и обтекателей ДС-А,Б.</v>
          </cell>
          <cell r="I936" t="str">
            <v>Предоплата бл№3</v>
          </cell>
        </row>
        <row r="937">
          <cell r="F937">
            <v>500</v>
          </cell>
          <cell r="H937" t="str">
            <v>Изготовление каллориферов (приобритение).</v>
          </cell>
          <cell r="I937" t="str">
            <v>Предоплата бл№3</v>
          </cell>
        </row>
        <row r="938">
          <cell r="F938">
            <v>500</v>
          </cell>
          <cell r="H938" t="str">
            <v>Монтаж калориферов на всасе ДВ,</v>
          </cell>
          <cell r="I938" t="str">
            <v>Предоплата бл№3</v>
          </cell>
        </row>
        <row r="939">
          <cell r="F939">
            <v>500</v>
          </cell>
          <cell r="H939" t="str">
            <v>Замена воздуховодов на всасе ДВ-А,Б.отм 60.</v>
          </cell>
          <cell r="I939" t="str">
            <v>Предоплата бл№3</v>
          </cell>
        </row>
        <row r="940">
          <cell r="F940">
            <v>500</v>
          </cell>
          <cell r="H940" t="str">
            <v>Ремонт подъемных газоходов за ТВП</v>
          </cell>
          <cell r="I940" t="str">
            <v>Предоплата бл№3</v>
          </cell>
        </row>
        <row r="941">
          <cell r="F941">
            <v>500</v>
          </cell>
          <cell r="H941" t="str">
            <v xml:space="preserve">Ремонт опускных газоходов </v>
          </cell>
          <cell r="I941" t="str">
            <v>Предоплата бл№3</v>
          </cell>
        </row>
        <row r="942">
          <cell r="F942">
            <v>500</v>
          </cell>
          <cell r="H942" t="str">
            <v>Ремонт всасывающих газ-ов ДС.</v>
          </cell>
          <cell r="I942" t="str">
            <v>Предоплата бл№3</v>
          </cell>
        </row>
        <row r="943">
          <cell r="F943">
            <v>500</v>
          </cell>
          <cell r="H943" t="str">
            <v>Ремонт напорных газоходов ДС.</v>
          </cell>
          <cell r="I943" t="str">
            <v>Предоплата бл№3</v>
          </cell>
        </row>
        <row r="944">
          <cell r="F944">
            <v>500</v>
          </cell>
          <cell r="H944" t="str">
            <v>Ремонт коробов первичного и вторичного воздуха.</v>
          </cell>
          <cell r="I944" t="str">
            <v>Предоплата бл№3</v>
          </cell>
        </row>
        <row r="945">
          <cell r="F945">
            <v>500</v>
          </cell>
          <cell r="H945" t="str">
            <v>Ремонт эрлифтов</v>
          </cell>
          <cell r="I945" t="str">
            <v>Предоплата бл№3</v>
          </cell>
        </row>
        <row r="946">
          <cell r="F946">
            <v>500</v>
          </cell>
          <cell r="H946" t="str">
            <v xml:space="preserve">Ремонт ММТ </v>
          </cell>
          <cell r="I946" t="str">
            <v>Предоплата бл№3</v>
          </cell>
        </row>
        <row r="947">
          <cell r="F947">
            <v>500</v>
          </cell>
          <cell r="H947" t="str">
            <v>Изготовление запчастей к ММТ и реставрация роторов.</v>
          </cell>
          <cell r="I947" t="str">
            <v>Предоплата бл№3</v>
          </cell>
        </row>
        <row r="948">
          <cell r="F948">
            <v>500</v>
          </cell>
          <cell r="H948" t="str">
            <v xml:space="preserve">Ремонт ШШУ </v>
          </cell>
          <cell r="I948" t="str">
            <v>Предоплата бл№3</v>
          </cell>
        </row>
        <row r="949">
          <cell r="F949">
            <v>500</v>
          </cell>
          <cell r="H949" t="str">
            <v>Ремонт ВУМ.</v>
          </cell>
          <cell r="I949" t="str">
            <v>Предоплата бл№3</v>
          </cell>
        </row>
        <row r="950">
          <cell r="F950">
            <v>500</v>
          </cell>
          <cell r="H950" t="str">
            <v>Ремонт ШПСУ</v>
          </cell>
          <cell r="I950" t="str">
            <v>Предоплата бл№3</v>
          </cell>
        </row>
        <row r="951">
          <cell r="F951">
            <v>500</v>
          </cell>
          <cell r="H951" t="str">
            <v>Изготовление  воздуховодов к горелкам.</v>
          </cell>
          <cell r="I951" t="str">
            <v>Предоплата бл№3</v>
          </cell>
        </row>
        <row r="952">
          <cell r="F952">
            <v>500</v>
          </cell>
          <cell r="H952" t="str">
            <v>Замена воздуховодов к горелкам.</v>
          </cell>
          <cell r="I952" t="str">
            <v>Предоплата бл№3</v>
          </cell>
        </row>
        <row r="953">
          <cell r="F953">
            <v>500</v>
          </cell>
          <cell r="H953" t="str">
            <v>Замена шиберов №1,8 и установка атмосферных клапанов.</v>
          </cell>
          <cell r="I953" t="str">
            <v>Предоплата бл№3</v>
          </cell>
        </row>
        <row r="954">
          <cell r="F954">
            <v>500</v>
          </cell>
          <cell r="H954" t="str">
            <v>Замена шибера присадки холодного воздуха</v>
          </cell>
          <cell r="I954" t="str">
            <v>Предоплата бл№3</v>
          </cell>
        </row>
        <row r="955">
          <cell r="F955">
            <v>500</v>
          </cell>
          <cell r="H955" t="str">
            <v>Изготовление пылепроводов</v>
          </cell>
          <cell r="I955" t="str">
            <v>Предоплата бл№3</v>
          </cell>
        </row>
        <row r="956">
          <cell r="F956">
            <v>500</v>
          </cell>
          <cell r="H956" t="str">
            <v>Замена пылепроводов</v>
          </cell>
          <cell r="I956" t="str">
            <v>Предоплата бл№3</v>
          </cell>
        </row>
        <row r="957">
          <cell r="F957">
            <v>500</v>
          </cell>
          <cell r="H957" t="str">
            <v>Изготовление коробовТСУ</v>
          </cell>
          <cell r="I957" t="str">
            <v>Предоплата бл№3</v>
          </cell>
        </row>
        <row r="958">
          <cell r="F958">
            <v>500</v>
          </cell>
          <cell r="H958" t="str">
            <v>Замена коробов ТСУ</v>
          </cell>
          <cell r="I958" t="str">
            <v>Предоплата бл№3</v>
          </cell>
        </row>
        <row r="959">
          <cell r="F959">
            <v>500</v>
          </cell>
          <cell r="H959" t="str">
            <v>Демонтаж и монтаж ПВТ ММТ.</v>
          </cell>
          <cell r="I959" t="str">
            <v>Предоплата бл№3</v>
          </cell>
        </row>
        <row r="960">
          <cell r="F960">
            <v>500</v>
          </cell>
          <cell r="H960" t="str">
            <v>Изготовление всас и напор ВРПВ,ВРВВ.</v>
          </cell>
          <cell r="I960" t="str">
            <v>Предоплата бл№3</v>
          </cell>
        </row>
        <row r="961">
          <cell r="F961">
            <v>500</v>
          </cell>
          <cell r="H961" t="str">
            <v>Замена всас и напор ВРПВ,ВРВВ.</v>
          </cell>
          <cell r="I961" t="str">
            <v>Предоплата бл№3</v>
          </cell>
        </row>
        <row r="962">
          <cell r="F962">
            <v>500</v>
          </cell>
          <cell r="H962" t="str">
            <v>Замена коллектора линии НОК ряд Г.</v>
          </cell>
          <cell r="I962" t="str">
            <v>Предоплата бл№3</v>
          </cell>
        </row>
        <row r="963">
          <cell r="F963">
            <v>500</v>
          </cell>
          <cell r="H963" t="str">
            <v xml:space="preserve">Ремонт каналов ГЗУ и полов  отм.0-21, блок 3, </v>
          </cell>
          <cell r="I963" t="str">
            <v>Предоплата бл№3</v>
          </cell>
        </row>
        <row r="966">
          <cell r="H966" t="str">
            <v>РСАТ</v>
          </cell>
        </row>
        <row r="967">
          <cell r="H967" t="str">
            <v>Регенирация</v>
          </cell>
        </row>
        <row r="968">
          <cell r="F968" t="str">
            <v>ПВД</v>
          </cell>
          <cell r="H968" t="str">
            <v xml:space="preserve"> Ремонт ПВД бл.№7.</v>
          </cell>
          <cell r="I968" t="str">
            <v>Капитальный ремонт и модернизация  эн.блока №5</v>
          </cell>
        </row>
        <row r="969">
          <cell r="F969">
            <v>500</v>
          </cell>
          <cell r="H969" t="str">
            <v xml:space="preserve">Ремонт Д-7 ата. </v>
          </cell>
          <cell r="I969" t="str">
            <v>Предоплата бл№3</v>
          </cell>
        </row>
        <row r="970">
          <cell r="F970">
            <v>500</v>
          </cell>
          <cell r="H970" t="str">
            <v>Изготовление крепежа ПНД,ОБ,ПБ</v>
          </cell>
          <cell r="I970" t="str">
            <v>Предоплата бл№3</v>
          </cell>
        </row>
        <row r="971">
          <cell r="F971">
            <v>500</v>
          </cell>
          <cell r="H971" t="str">
            <v xml:space="preserve">Изготовление ОГЦ </v>
          </cell>
          <cell r="I971" t="str">
            <v>Предоплата бл№3</v>
          </cell>
        </row>
        <row r="972">
          <cell r="F972">
            <v>500</v>
          </cell>
          <cell r="H972" t="str">
            <v xml:space="preserve">Замена и ремонт ОГЦ </v>
          </cell>
          <cell r="I972" t="str">
            <v>Предоплата бл№3</v>
          </cell>
        </row>
        <row r="973">
          <cell r="F973">
            <v>500</v>
          </cell>
          <cell r="H973" t="str">
            <v>ПНД 1,2,3(инспекторская), 4-5 (после опрессовки)</v>
          </cell>
          <cell r="I973" t="str">
            <v>Предоплата бл№3</v>
          </cell>
        </row>
        <row r="974">
          <cell r="F974">
            <v>500</v>
          </cell>
          <cell r="H974" t="str">
            <v>Ремонт ОГК-А,Б</v>
          </cell>
          <cell r="I974" t="str">
            <v>Предоплата бл№3</v>
          </cell>
        </row>
        <row r="975">
          <cell r="F975">
            <v>500</v>
          </cell>
          <cell r="H975" t="str">
            <v>Замена трубопровода пожарной воды и ЗПТ</v>
          </cell>
          <cell r="I975" t="str">
            <v>Предоплата бл№3</v>
          </cell>
        </row>
        <row r="976">
          <cell r="F976">
            <v>500</v>
          </cell>
          <cell r="H976" t="str">
            <v>Ремонт напорных и сбросных циркводоводов ТГ, ТПН</v>
          </cell>
          <cell r="I976" t="str">
            <v>Предоплата бл№3</v>
          </cell>
        </row>
        <row r="977">
          <cell r="F977">
            <v>500</v>
          </cell>
          <cell r="H977" t="str">
            <v>Монтаж сеток в напорные ц/в  ТГ</v>
          </cell>
          <cell r="I977" t="str">
            <v>Предоплата бл№3</v>
          </cell>
        </row>
        <row r="978">
          <cell r="F978">
            <v>500</v>
          </cell>
          <cell r="H978" t="str">
            <v xml:space="preserve">Изготовление трубных пучков ОЭ-А,Б  ТГ </v>
          </cell>
          <cell r="I978" t="str">
            <v>Предоплата бл№3</v>
          </cell>
        </row>
        <row r="979">
          <cell r="F979">
            <v>500</v>
          </cell>
          <cell r="H979" t="str">
            <v xml:space="preserve">Замена ОЭ-А,Б  ТГ </v>
          </cell>
          <cell r="I979" t="str">
            <v>Предоплата бл№3</v>
          </cell>
        </row>
        <row r="980">
          <cell r="F980">
            <v>500</v>
          </cell>
          <cell r="H980" t="str">
            <v xml:space="preserve">Изготовление трубного пучка ЭУ  ТГ </v>
          </cell>
          <cell r="I980" t="str">
            <v>Предоплата бл№3</v>
          </cell>
        </row>
        <row r="981">
          <cell r="F981">
            <v>500</v>
          </cell>
          <cell r="H981" t="str">
            <v xml:space="preserve">Замена ЭУ  ТГ </v>
          </cell>
          <cell r="I981" t="str">
            <v>Предоплата бл№3</v>
          </cell>
        </row>
        <row r="982">
          <cell r="F982">
            <v>500</v>
          </cell>
          <cell r="H982" t="str">
            <v xml:space="preserve">Замена деф. трубок конденсаторов ТГ,ТПН </v>
          </cell>
          <cell r="I982" t="str">
            <v>Предоплата бл№3</v>
          </cell>
        </row>
        <row r="983">
          <cell r="F983">
            <v>500</v>
          </cell>
          <cell r="H983" t="str">
            <v>Ремонт конденсаторов ТГ,ТПН (замена жестких связей)</v>
          </cell>
          <cell r="I983" t="str">
            <v>Предоплата бл№3</v>
          </cell>
        </row>
        <row r="984">
          <cell r="F984">
            <v>500</v>
          </cell>
          <cell r="H984" t="str">
            <v>Бронировка БНТ</v>
          </cell>
          <cell r="I984" t="str">
            <v>Предоплата бл№3</v>
          </cell>
        </row>
        <row r="985">
          <cell r="F985">
            <v>500</v>
          </cell>
          <cell r="H985" t="str">
            <v>Ремонт ограждений и площадок обслуживания</v>
          </cell>
          <cell r="I985" t="str">
            <v>Предоплата бл№3</v>
          </cell>
        </row>
        <row r="986">
          <cell r="F986">
            <v>500</v>
          </cell>
          <cell r="H986" t="str">
            <v xml:space="preserve">Замена трубопр-дов  отм.35 до -4,2, </v>
          </cell>
          <cell r="I986" t="str">
            <v>Предоплата бл№3</v>
          </cell>
        </row>
        <row r="987">
          <cell r="F987">
            <v>500</v>
          </cell>
          <cell r="H987" t="str">
            <v>Основные средства (Электроинструмент)</v>
          </cell>
          <cell r="I987" t="str">
            <v>Предоплата бл№3</v>
          </cell>
        </row>
        <row r="990">
          <cell r="H990" t="str">
            <v>ОПС</v>
          </cell>
        </row>
        <row r="991">
          <cell r="F991">
            <v>500</v>
          </cell>
          <cell r="H991" t="str">
            <v>Ремонт трубопроводов, замена арматуры</v>
          </cell>
          <cell r="I991" t="str">
            <v>Предоплата бл№3</v>
          </cell>
        </row>
        <row r="992">
          <cell r="F992">
            <v>500</v>
          </cell>
          <cell r="H992" t="str">
            <v xml:space="preserve"> Замена паровых коробок ЦВД</v>
          </cell>
          <cell r="I992" t="str">
            <v>Предоплата бл№3</v>
          </cell>
        </row>
        <row r="993">
          <cell r="F993">
            <v>500</v>
          </cell>
          <cell r="H993" t="str">
            <v>Ремонт ОПС трубопроводов котла и турбины.</v>
          </cell>
          <cell r="I993" t="str">
            <v>Предоплата бл№3</v>
          </cell>
        </row>
        <row r="994">
          <cell r="F994">
            <v>500</v>
          </cell>
          <cell r="H994" t="str">
            <v>Наладка ОПС трубопроводов котла и турбины.</v>
          </cell>
          <cell r="I994" t="str">
            <v>Предоплата бл№3</v>
          </cell>
        </row>
        <row r="995">
          <cell r="F995">
            <v>500</v>
          </cell>
          <cell r="H995" t="str">
            <v xml:space="preserve">Подготовка  к контролю металла, ремонт стыков </v>
          </cell>
          <cell r="I995" t="str">
            <v>Предоплата бл№3</v>
          </cell>
        </row>
        <row r="996">
          <cell r="F996">
            <v>500</v>
          </cell>
          <cell r="H996" t="str">
            <v xml:space="preserve"> Замена трубопровода сброса с РР-20 в к-р и ц/водовод</v>
          </cell>
          <cell r="I996" t="str">
            <v>Предоплата бл№3</v>
          </cell>
        </row>
        <row r="997">
          <cell r="F997">
            <v>500</v>
          </cell>
          <cell r="H997" t="str">
            <v xml:space="preserve"> Демонтаж и монтаж сварочной сети</v>
          </cell>
          <cell r="I997" t="str">
            <v>Предоплата бл№3</v>
          </cell>
        </row>
        <row r="998">
          <cell r="F998">
            <v>500</v>
          </cell>
          <cell r="H998" t="str">
            <v>Термообработка сварочных стыков</v>
          </cell>
          <cell r="I998" t="str">
            <v>Предоплата бл№3</v>
          </cell>
        </row>
        <row r="999">
          <cell r="F999">
            <v>500</v>
          </cell>
          <cell r="H999" t="str">
            <v xml:space="preserve"> Основные средства(эл/инструмент)</v>
          </cell>
          <cell r="I999" t="str">
            <v>Предоплата бл№3</v>
          </cell>
        </row>
        <row r="1000">
          <cell r="H1000" t="str">
            <v>Арматура</v>
          </cell>
        </row>
        <row r="1001">
          <cell r="F1001">
            <v>500</v>
          </cell>
          <cell r="H1001" t="str">
            <v xml:space="preserve">Кап. ремонт арматуры  </v>
          </cell>
          <cell r="I1001" t="str">
            <v>Предоплата бл№3</v>
          </cell>
        </row>
        <row r="1002">
          <cell r="F1002">
            <v>500</v>
          </cell>
          <cell r="H1002" t="str">
            <v>Заводской ремонт арматуры и изготовление запчастей</v>
          </cell>
          <cell r="I1002" t="str">
            <v>Предоплата бл№3</v>
          </cell>
        </row>
        <row r="1003">
          <cell r="F1003">
            <v>500</v>
          </cell>
          <cell r="H1003" t="str">
            <v xml:space="preserve">Арматура впрысков блока </v>
          </cell>
          <cell r="I1003" t="str">
            <v>Предоплата бл№3</v>
          </cell>
        </row>
        <row r="1004">
          <cell r="F1004">
            <v>500</v>
          </cell>
          <cell r="H1004" t="str">
            <v>Основные средства (электроинструмент и т.д.)</v>
          </cell>
          <cell r="I1004" t="str">
            <v>Предоплата бл№3</v>
          </cell>
        </row>
        <row r="1005">
          <cell r="F1005">
            <v>500</v>
          </cell>
          <cell r="H1005" t="str">
            <v>Оборудование в арматурный участок</v>
          </cell>
          <cell r="I1005" t="str">
            <v>Предоплата бл№3</v>
          </cell>
        </row>
        <row r="1007">
          <cell r="H1007" t="str">
            <v>Общестанционное оборудование</v>
          </cell>
        </row>
        <row r="1008">
          <cell r="F1008">
            <v>500</v>
          </cell>
          <cell r="H1008" t="str">
            <v>Приобретение, монтаж грузового лифта бл.№3, ряд Г К/О</v>
          </cell>
          <cell r="I1008" t="str">
            <v>Предоплата бл№3</v>
          </cell>
        </row>
        <row r="1009">
          <cell r="F1009">
            <v>500</v>
          </cell>
          <cell r="H1009" t="str">
            <v>Монтаж пассажирского лифта №30.</v>
          </cell>
          <cell r="I1009" t="str">
            <v>Предоплата бл№3</v>
          </cell>
        </row>
        <row r="1010">
          <cell r="F1010">
            <v>500</v>
          </cell>
          <cell r="H1010" t="str">
            <v>Приобретение  и монтаж тельферов и кран балок. - ( 6 шт.)</v>
          </cell>
          <cell r="I1010" t="str">
            <v>Предоплата бл№3</v>
          </cell>
        </row>
        <row r="1011">
          <cell r="F1011" t="str">
            <v>б/н</v>
          </cell>
          <cell r="H1011" t="str">
            <v>Приобретение компрессора АВШ 3,7/200 или ВШ 4,2/200 (1 шт)</v>
          </cell>
        </row>
        <row r="1012">
          <cell r="F1012" t="str">
            <v>б/н</v>
          </cell>
          <cell r="H1012" t="str">
            <v>Приобретение и замена секций приточных камер в т/о 44 шт.</v>
          </cell>
        </row>
        <row r="1013">
          <cell r="F1013" t="str">
            <v>б/н</v>
          </cell>
          <cell r="H1013" t="str">
            <v>Приобретение отопительных агрегатов (АО 10 шт  ,СТД 10 шт )</v>
          </cell>
        </row>
        <row r="1014">
          <cell r="F1014" t="str">
            <v>б/н</v>
          </cell>
          <cell r="H1014" t="str">
            <v>Ремонт трубопровода ГЗУ нитка №2.</v>
          </cell>
        </row>
        <row r="1015">
          <cell r="F1015" t="str">
            <v>б/н</v>
          </cell>
          <cell r="H1015" t="str">
            <v>Замена подземных комуникаций питьевого и пожарного трубопровода со вскрытием грунта 2,1 км. (угольное поле)</v>
          </cell>
        </row>
        <row r="1018">
          <cell r="H1018" t="str">
            <v>СТР</v>
          </cell>
        </row>
        <row r="1019">
          <cell r="F1019">
            <v>427</v>
          </cell>
          <cell r="H1019" t="str">
            <v>Ремонт турбинного и вспомогательного оборудования</v>
          </cell>
        </row>
        <row r="1020">
          <cell r="F1020">
            <v>427</v>
          </cell>
          <cell r="H1020" t="str">
            <v>Генератор</v>
          </cell>
        </row>
        <row r="1021">
          <cell r="F1021">
            <v>427</v>
          </cell>
          <cell r="H1021" t="str">
            <v>Ремонт котельного и вспомогательного оборудования</v>
          </cell>
        </row>
        <row r="1022">
          <cell r="F1022">
            <v>427</v>
          </cell>
          <cell r="H1022" t="str">
            <v>Строительная часть</v>
          </cell>
        </row>
        <row r="1023">
          <cell r="F1023">
            <v>427</v>
          </cell>
          <cell r="H1023" t="str">
            <v>КИПиА</v>
          </cell>
        </row>
        <row r="1024">
          <cell r="F1024">
            <v>427</v>
          </cell>
          <cell r="H1024" t="str">
            <v>Электрическая часть Блока №8</v>
          </cell>
        </row>
        <row r="1025">
          <cell r="H1025" t="str">
            <v>Реконструкция системы НГЗУ</v>
          </cell>
        </row>
        <row r="1026">
          <cell r="H1026" t="str">
            <v>Демонтаж скрубберов блока 3</v>
          </cell>
        </row>
        <row r="1027">
          <cell r="F1027">
            <v>477</v>
          </cell>
          <cell r="H1027" t="str">
            <v xml:space="preserve">Монтаж электрофильтров блока 3 </v>
          </cell>
        </row>
        <row r="1028">
          <cell r="F1028">
            <v>488</v>
          </cell>
          <cell r="H1028" t="str">
            <v>Монтаж электрофильтров блока  8</v>
          </cell>
        </row>
        <row r="1029">
          <cell r="F1029">
            <v>544</v>
          </cell>
          <cell r="H1029" t="str">
            <v>Монтаж электрофильтров блока 4</v>
          </cell>
          <cell r="I1029" t="str">
            <v>Предоплата за реконструкция электрофильтра бл№4</v>
          </cell>
        </row>
      </sheetData>
      <sheetData sheetId="12" refreshError="1"/>
      <sheetData sheetId="13" refreshError="1"/>
      <sheetData sheetId="14" refreshError="1"/>
      <sheetData sheetId="15" refreshError="1"/>
      <sheetData sheetId="16"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жет"/>
      <sheetName val="ФОТ"/>
      <sheetName val="Ком. расходы"/>
      <sheetName val="Обучение сотрудников"/>
      <sheetName val="Транспортные расходы"/>
      <sheetName val="Канц. товары"/>
      <sheetName val="Услуги связи и ПД"/>
      <sheetName val="Расходные материалы и прочие"/>
      <sheetName val="PTC Consum and other"/>
      <sheetName val="Аренда офиса"/>
      <sheetName val="СМИ"/>
      <sheetName val="Входные данные"/>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Расчет"/>
      <sheetName val="Рез-т"/>
      <sheetName val="Тр-т"/>
      <sheetName val="Отрезать"/>
      <sheetName val="Рез-т-график"/>
      <sheetName val="Задание"/>
      <sheetName val="Расход матер"/>
      <sheetName val="Макро"/>
      <sheetName val="Погрузчик"/>
      <sheetName val="Погр-к-вЗаписку"/>
      <sheetName val="Рез_т"/>
      <sheetName val="Const"/>
      <sheetName val="Лист3"/>
      <sheetName val="МЭМР"/>
      <sheetName val="прогноз"/>
      <sheetName val="Статьи"/>
      <sheetName val="Ком. расходы"/>
      <sheetName val="Currency &amp; Location Shee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ЖДЦ"/>
      <sheetName val="Крепь"/>
      <sheetName val="Пилорама"/>
      <sheetName val="Столярка"/>
      <sheetName val="СМУ(УКР,РБУ,АБЗ)"/>
      <sheetName val="СМУ(УКР)"/>
      <sheetName val="АБЗ"/>
      <sheetName val="РБУ"/>
      <sheetName val="ОТК"/>
      <sheetName val="КиПиА"/>
      <sheetName val="Химлаборатория"/>
      <sheetName val="РСА"/>
      <sheetName val="Охрана"/>
      <sheetName val="Закладка"/>
      <sheetName val="Добыча"/>
      <sheetName val="ЗТО"/>
      <sheetName val="УСО"/>
      <sheetName val="База"/>
      <sheetName val="Debt"/>
      <sheetName val="PYTB"/>
      <sheetName val="Лист3"/>
      <sheetName val="МЭМР"/>
      <sheetName val="прогноз"/>
      <sheetName val="ао"/>
      <sheetName val="Рез_т"/>
      <sheetName val="Фактическая  1998г смета затрат"/>
      <sheetName val="Рез-т"/>
      <sheetName val="цена"/>
      <sheetName val="Перечень связанных сторон"/>
      <sheetName val="Шаблон"/>
      <sheetName val="Рентгенлаборатория"/>
      <sheetName val="ЯНВАРЬ"/>
      <sheetName val="INFO"/>
      <sheetName val="Осн. параметры"/>
      <sheetName val="Объемы"/>
      <sheetName val="АА"/>
      <sheetName val="Сводная по цехам"/>
      <sheetName val="Форма2"/>
      <sheetName val="Факт"/>
      <sheetName val="Калькуляция"/>
      <sheetName val="Потребители"/>
      <sheetName val="DATA"/>
      <sheetName val="КУР"/>
      <sheetName val="Фактическая__1998г_смета_затрат"/>
      <sheetName val="Перечень_связанных_сторон"/>
      <sheetName val="Сомн.треб общие"/>
      <sheetName val="Бюджет 2018"/>
      <sheetName val="Обучение сотрудников"/>
      <sheetName val="Ком. расходы"/>
      <sheetName val="вход.параметры"/>
      <sheetName val="project proforma"/>
      <sheetName val="Sum Statement"/>
      <sheetName val="capital"/>
      <sheetName val="prod stats"/>
      <sheetName val="prod value"/>
      <sheetName val="tax"/>
      <sheetName val="Parameters"/>
      <sheetName val="ФИНПЛАН"/>
      <sheetName val="pft chapter"/>
      <sheetName val="U5.1_Расшифровка по 650 стр."/>
      <sheetName val="план"/>
      <sheetName val="Россия-экспорт"/>
      <sheetName val="rozvaha"/>
      <sheetName val="КлассНТМК"/>
      <sheetName val="MAIN_page"/>
      <sheetName val="устойчивость"/>
      <sheetName val="2 Параметры"/>
      <sheetName val="14 Итоги"/>
      <sheetName val="credit"/>
      <sheetName val="КлассЗСМК"/>
      <sheetName val="rem"/>
      <sheetName val="Заявки"/>
      <sheetName val="Источники"/>
      <sheetName val="ЗСМК-ЕАХ"/>
      <sheetName val="model"/>
      <sheetName val="БДДС month (ф)"/>
      <sheetName val="БДДС month (п)"/>
      <sheetName val="станции дороги"/>
      <sheetName val="wacc"/>
      <sheetName val="system"/>
      <sheetName val="Control"/>
      <sheetName val="US Dollar 2003"/>
      <sheetName val="SDR 2003"/>
      <sheetName val="Общая_информация"/>
      <sheetName val="Лист1"/>
    </sheetNames>
    <sheetDataSet>
      <sheetData sheetId="0">
        <row r="4">
          <cell r="X4">
            <v>103.9</v>
          </cell>
        </row>
      </sheetData>
      <sheetData sheetId="1">
        <row r="4">
          <cell r="X4">
            <v>103.9</v>
          </cell>
        </row>
      </sheetData>
      <sheetData sheetId="2">
        <row r="4">
          <cell r="X4">
            <v>103.9</v>
          </cell>
        </row>
      </sheetData>
      <sheetData sheetId="3">
        <row r="4">
          <cell r="X4">
            <v>103.9</v>
          </cell>
        </row>
      </sheetData>
      <sheetData sheetId="4">
        <row r="4">
          <cell r="X4">
            <v>103.9</v>
          </cell>
        </row>
      </sheetData>
      <sheetData sheetId="5">
        <row r="4">
          <cell r="X4">
            <v>103.9</v>
          </cell>
        </row>
      </sheetData>
      <sheetData sheetId="6">
        <row r="4">
          <cell r="X4">
            <v>103.9</v>
          </cell>
        </row>
      </sheetData>
      <sheetData sheetId="7" refreshError="1">
        <row r="4">
          <cell r="X4">
            <v>103.9</v>
          </cell>
        </row>
      </sheetData>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_Гора_численность"/>
      <sheetName val="1.2_Численность фабрика"/>
      <sheetName val="1.3_Числ.администр."/>
      <sheetName val="1.4_Числ инфраструкт."/>
      <sheetName val="1.5_Численность Певек"/>
      <sheetName val="1.6_Сумарн.ч."/>
      <sheetName val="1.7_K_перехода"/>
      <sheetName val="1.8_Коэф_Перераб"/>
      <sheetName val="1.9_Структура"/>
      <sheetName val="1.10_Капзатраты"/>
      <sheetName val="1.11_Горное оборудование"/>
      <sheetName val="1.12_Карьер_стоимость_мат"/>
      <sheetName val="1.13_Мат Зиф"/>
      <sheetName val="1.14_Электр_и_ГСМ"/>
      <sheetName val="1.15_Карьер_клкл"/>
      <sheetName val="1.16_Кальк фабр"/>
      <sheetName val="1.17_Общехоз_кальк"/>
      <sheetName val="1.18_Свод_клкл"/>
      <sheetName val="1.19_Амортизация"/>
      <sheetName val="2.1_Погашение_1"/>
      <sheetName val="2.2_Погашение_2"/>
      <sheetName val="2.3_Погашение_3"/>
      <sheetName val="2.4_Погашение_4"/>
      <sheetName val="2.5_Календарь"/>
      <sheetName val="2.6_Сводка_1"/>
      <sheetName val="2.7_Сводка_2"/>
      <sheetName val="2.8_Cводка_3"/>
      <sheetName val="2.9_Cводка_4"/>
      <sheetName val="2.10_Финансирование_1"/>
      <sheetName val="2.11_Финансирование_2"/>
      <sheetName val="2.12_Финансирование_3"/>
      <sheetName val="2.13_Финансирование_4"/>
      <sheetName val="2.14_NPV_1"/>
      <sheetName val="2.15_NPV_2"/>
      <sheetName val="2.16_NPV_3"/>
      <sheetName val="2.17_NPV_4"/>
      <sheetName val="2.18_ОТЭП"/>
      <sheetName val="2.19_Государству"/>
      <sheetName val="4.1_Кондиции"/>
      <sheetName val="4.2._В_прирезках"/>
      <sheetName val="Сравнительная таблица"/>
      <sheetName val="Дефл"/>
      <sheetName val="ЕСН_новый"/>
      <sheetName val="Смета капзатрат"/>
      <sheetName val="Карьер_материалы"/>
      <sheetName val="Трансп_кальк"/>
      <sheetName val="Плата_за_землю"/>
      <sheetName val="1.3_Числ.администр. (2)"/>
      <sheetName val="5 - структура"/>
      <sheetName val="Cost 99v98"/>
      <sheetName val="Лист3"/>
      <sheetName val="МЭМР"/>
      <sheetName val="прогноз"/>
      <sheetName val="РБУ"/>
      <sheetName val="Parameters"/>
      <sheetName val="2_5_Календарь"/>
      <sheetName val="Details"/>
      <sheetName val="Customize Your Loan Manager"/>
      <sheetName val="Loan Amortization Table"/>
      <sheetName val="const"/>
      <sheetName val="Labor"/>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10">
          <cell r="B10">
            <v>1.4999999999999999E-2</v>
          </cell>
        </row>
      </sheetData>
      <sheetData sheetId="41">
        <row r="10">
          <cell r="B10">
            <v>1.4999999999999999E-2</v>
          </cell>
        </row>
      </sheetData>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10">
          <cell r="B10">
            <v>1.4999999999999999E-2</v>
          </cell>
        </row>
      </sheetData>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м_ запасы"/>
      <sheetName val="Экспл_ запасы"/>
      <sheetName val="Исх."/>
      <sheetName val="Геол. запасы"/>
      <sheetName val="Пром. запасы"/>
      <sheetName val="Экспл. запасы"/>
      <sheetName val="Э.з."/>
      <sheetName val="Вскрыша"/>
      <sheetName val="Трансп.объем"/>
      <sheetName val="Тр.о."/>
      <sheetName val="Итого"/>
      <sheetName val="5 - структура"/>
      <sheetName val="Input"/>
      <sheetName val="Inputs"/>
      <sheetName val="Рез_т"/>
      <sheetName val="Const"/>
      <sheetName val="Дефл"/>
      <sheetName val="Отопление"/>
      <sheetName val="Вентиляция"/>
      <sheetName val="РБУ"/>
      <sheetName val="Рез-т"/>
      <sheetName val="перечень связанных сторон"/>
      <sheetName val="Расчеты по карьеру РТ-6"/>
      <sheetName val="Калькуляция"/>
      <sheetName val="Лист3"/>
      <sheetName val="МЭМР"/>
      <sheetName val="прогноз"/>
      <sheetName val="ГПК поддержание"/>
      <sheetName val="Проект2002"/>
      <sheetName val="Sensivity"/>
      <sheetName val="income"/>
      <sheetName val="R_SNIP"/>
      <sheetName val="Materials_Short"/>
      <sheetName val="Лист2"/>
      <sheetName val="Данные к заполнению"/>
      <sheetName val="Справочник"/>
      <sheetName val="TI_Inputs"/>
      <sheetName val="TD_Inputs"/>
      <sheetName val=" СФР (Т)"/>
      <sheetName val="Debt"/>
      <sheetName val="Анализ закл. работ"/>
    </sheetNames>
    <sheetDataSet>
      <sheetData sheetId="0">
        <row r="2">
          <cell r="B2">
            <v>0.03</v>
          </cell>
        </row>
      </sheetData>
      <sheetData sheetId="1">
        <row r="2">
          <cell r="B2">
            <v>0.03</v>
          </cell>
        </row>
        <row r="3">
          <cell r="G3">
            <v>0.25</v>
          </cell>
        </row>
      </sheetData>
      <sheetData sheetId="2">
        <row r="2">
          <cell r="B2">
            <v>0.03</v>
          </cell>
        </row>
      </sheetData>
      <sheetData sheetId="3">
        <row r="2">
          <cell r="B2">
            <v>0.03</v>
          </cell>
        </row>
      </sheetData>
      <sheetData sheetId="4">
        <row r="2">
          <cell r="B2">
            <v>0.03</v>
          </cell>
        </row>
      </sheetData>
      <sheetData sheetId="5">
        <row r="2">
          <cell r="B2">
            <v>0.03</v>
          </cell>
        </row>
      </sheetData>
      <sheetData sheetId="6">
        <row r="2">
          <cell r="B2">
            <v>0.03</v>
          </cell>
        </row>
      </sheetData>
      <sheetData sheetId="7">
        <row r="2">
          <cell r="B2">
            <v>0.03</v>
          </cell>
        </row>
      </sheetData>
      <sheetData sheetId="8">
        <row r="2">
          <cell r="B2">
            <v>0.03</v>
          </cell>
        </row>
      </sheetData>
      <sheetData sheetId="9">
        <row r="2">
          <cell r="B2">
            <v>0.03</v>
          </cell>
        </row>
      </sheetData>
      <sheetData sheetId="10">
        <row r="2">
          <cell r="B2">
            <v>0.03</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SSUMPTIONS"/>
      <sheetName val="DRAWDOWN"/>
      <sheetName val="AES PR GKA Revision"/>
      <sheetName val="AESPR FINANCIALS"/>
      <sheetName val="MODEL HISTORY"/>
      <sheetName val="AESPR SUMMARY"/>
      <sheetName val="PROJECTED OPERATIONS"/>
      <sheetName val="REVENUE"/>
      <sheetName val="O&amp;M"/>
      <sheetName val="DEBT SERVICE"/>
      <sheetName val="TECHNICAL"/>
      <sheetName val="TAXES"/>
      <sheetName val="AVAILABILITY"/>
      <sheetName val="AESPR INCOME &amp; CF"/>
      <sheetName val="AESPR USGAAP INCOME"/>
      <sheetName val="AESPR DEMAND CHARGE"/>
      <sheetName val="QUESTIONS"/>
      <sheetName val="99 cons YTD"/>
      <sheetName val="Calc"/>
      <sheetName val="GoEight"/>
      <sheetName val="MOne"/>
      <sheetName val="KOne"/>
      <sheetName val="MTwo"/>
      <sheetName val="GoSeven"/>
      <sheetName val="GrThree"/>
      <sheetName val="HTwo"/>
      <sheetName val="JOne"/>
      <sheetName val="JTwo"/>
      <sheetName val="HOne"/>
      <sheetName val="GrFour"/>
      <sheetName val="Operating Costs"/>
      <sheetName val="#REF"/>
      <sheetName val="Dispatch Table"/>
      <sheetName val="CEL Acajutla Data"/>
      <sheetName val="GKA - Unit 1 - ReFab 6"/>
      <sheetName val="GKA - Unit 2 - ReFab 6"/>
      <sheetName val="GKA - Unit 3 - Frame 7"/>
      <sheetName val="GKA Consolidated"/>
      <sheetName val="CLESA Assumptions"/>
      <sheetName val="Sheet2"/>
      <sheetName val="Existing Debt GENCO"/>
      <sheetName val="Expansion Capital Cost Calc"/>
      <sheetName val="Sources &amp; Uses of Funds"/>
      <sheetName val="Revenue Calc"/>
      <sheetName val="Cash Flow GENCO"/>
      <sheetName val="Income Statement GENCO"/>
      <sheetName val="Valuation"/>
      <sheetName val="Balance Sheet Genco"/>
      <sheetName val="Acquisition Debt"/>
      <sheetName val="Cash Flow - Holding"/>
      <sheetName val="Assumption Differences"/>
      <sheetName val="Unit 1 - Prices &amp; Rev"/>
      <sheetName val="Unit 2 - Prices &amp; Rev"/>
      <sheetName val="Unit 3 - Prices &amp; Rev"/>
      <sheetName val="_Summary"/>
      <sheetName val="System"/>
      <sheetName val="прочие"/>
      <sheetName val="Câmbio - 97"/>
      <sheetName val="altai income statement"/>
      <sheetName val="P&amp;L CCI Detail"/>
      <sheetName val="Cash CCI Detail"/>
      <sheetName val="COA Sumry by Contr"/>
      <sheetName val="TDC Item Dets_Full"/>
      <sheetName val="TDC Item Dets_IPM_Full"/>
      <sheetName val="COA Sumry _ Std Imp"/>
      <sheetName val="Contr TDC _ Std Imp"/>
      <sheetName val="Item Sumry _ Std Imp"/>
      <sheetName val="Proj TIC _ Std Imp"/>
      <sheetName val="Unit Costs _ Std Imp"/>
      <sheetName val="ЯНВАРЬ"/>
      <sheetName val="Баланса"/>
      <sheetName val="консалт"/>
      <sheetName val="sgv_oz"/>
      <sheetName val="assumption"/>
      <sheetName val="calculations"/>
    </sheetNames>
    <sheetDataSet>
      <sheetData sheetId="0" refreshError="1"/>
      <sheetData sheetId="1" refreshError="1">
        <row r="34">
          <cell r="F34">
            <v>767.79404980701031</v>
          </cell>
        </row>
        <row r="55">
          <cell r="D55">
            <v>0.28999999999999998</v>
          </cell>
        </row>
      </sheetData>
      <sheetData sheetId="2" refreshError="1">
        <row r="34">
          <cell r="F34">
            <v>767.79404980701031</v>
          </cell>
        </row>
        <row r="237">
          <cell r="AL237">
            <v>76.779251208287263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_2018_8+4 ДПИ (пересч 400$)"/>
      <sheetName val="ИП 2019_отчет"/>
      <sheetName val="Лист1"/>
      <sheetName val="Январь факт1"/>
      <sheetName val="Февраль факт"/>
      <sheetName val="Март факт"/>
      <sheetName val="Прогноз Февраль (2)"/>
      <sheetName val="ИП 2019_отчет (2)"/>
      <sheetName val="Январь факт"/>
      <sheetName val="Прогноз Февраль"/>
      <sheetName val="ИП 9+3 ФЭД ОПИМИ"/>
      <sheetName val="Пр_2018_9+3 ДПИ (340$)"/>
      <sheetName val="Оплата за сентябрь"/>
      <sheetName val="Коррек утв ДКРЕМ"/>
      <sheetName val="ИП_2019"/>
      <sheetName val="ПТ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репь"/>
      <sheetName val="Пилорама"/>
      <sheetName val="Столярка"/>
      <sheetName val="СМУ(УКР,РБУ,АБЗ для Тяна)"/>
      <sheetName val="СМУ(УКР,РБУ,АБЗ)"/>
      <sheetName val="УКР"/>
      <sheetName val="РБУ"/>
      <sheetName val="АБЗ"/>
      <sheetName val="Сети и подстанции"/>
      <sheetName val="Турбокомпрессорная"/>
      <sheetName val="Электротехнический"/>
      <sheetName val="Промкотельная"/>
      <sheetName val="Водоснабжение"/>
      <sheetName val="Промводоснабжение"/>
      <sheetName val="Очистные  сооружения"/>
      <sheetName val="ОСШВ"/>
      <sheetName val="Энергоцех(сводная)"/>
      <sheetName val="ЖДЦ"/>
      <sheetName val="Выбор цеха"/>
      <sheetName val="Справочник "/>
      <sheetName val="Шаблон (2)"/>
      <sheetName val="Шаблон"/>
      <sheetName val="Копия шаблона"/>
      <sheetName val="Шаблон (3)"/>
      <sheetName val="Справочник"/>
      <sheetName val="Промкотельная (2)"/>
      <sheetName val="Очистные сооружения"/>
      <sheetName val="Очистные шахтных вод"/>
      <sheetName val="СМУ"/>
      <sheetName val="Модуль1"/>
      <sheetName val="10 пост-пер  год, кв"/>
      <sheetName val="Статьи"/>
      <sheetName val="_RISK Correlations"/>
      <sheetName val="ЯНВАРЬ"/>
      <sheetName val="Экспл_ запасы"/>
      <sheetName val="Пром_ запасы"/>
      <sheetName val="X-rates"/>
      <sheetName val="Затраты"/>
      <sheetName val="Проводки'02"/>
      <sheetName val="PYTB"/>
      <sheetName val="База"/>
      <sheetName val="Дефл"/>
      <sheetName val="ОСВ"/>
      <sheetName val="Краткоср. КЗ"/>
      <sheetName val="Закупки металлов"/>
      <sheetName val="data"/>
      <sheetName val="Экспл. запасы"/>
      <sheetName val="Пром. запасы"/>
      <sheetName val="Cost 99v98"/>
      <sheetName val="Лист3"/>
      <sheetName val="МЭМР"/>
      <sheetName val="прогноз"/>
      <sheetName val="CurRates"/>
      <sheetName val="Доход_расход"/>
      <sheetName val="КОП"/>
      <sheetName val="Леневка"/>
      <sheetName val="МВЦ"/>
      <sheetName val="Никомед"/>
      <sheetName val="Охотник"/>
      <sheetName val="РЭУ"/>
      <sheetName val="УДУ"/>
      <sheetName val="Уралец"/>
      <sheetName val="ЦКиИ"/>
      <sheetName val="Финансы"/>
      <sheetName val="3.3. Inventories"/>
      <sheetName val="Slides"/>
      <sheetName val="Рез_т"/>
      <sheetName val="Диаграмма Ганта"/>
      <sheetName val="БМЗ"/>
      <sheetName val="УМК"/>
      <sheetName val="УМК СНГ"/>
      <sheetName val="ПЦ"/>
      <sheetName val="ПЦ СНГ"/>
      <sheetName val="ээ"/>
      <sheetName val="ээСНГ"/>
      <sheetName val="Пояснения"/>
      <sheetName val="Пояснения СНГ"/>
      <sheetName val="Анализ себестоимости"/>
      <sheetName val="N_SVOD"/>
      <sheetName val="ГПК поддержание"/>
      <sheetName val="поставка сравн13"/>
      <sheetName val="Справочники"/>
      <sheetName val="Калькуляция"/>
      <sheetName val="MEF 2004"/>
      <sheetName val="оппв"/>
      <sheetName val="Контрагенты"/>
      <sheetName val="БДР-42 А"/>
      <sheetName val="Rev"/>
      <sheetName val="БДР-28А"/>
      <sheetName val="pft chapter"/>
      <sheetName val="база1"/>
      <sheetName val="db2002"/>
      <sheetName val="РВ_Сентябрь"/>
      <sheetName val="KCC"/>
    </sheetNames>
    <sheetDataSet>
      <sheetData sheetId="0" refreshError="1"/>
      <sheetData sheetId="1">
        <row r="1">
          <cell r="G1">
            <v>0</v>
          </cell>
        </row>
      </sheetData>
      <sheetData sheetId="2">
        <row r="1">
          <cell r="G1">
            <v>0</v>
          </cell>
        </row>
      </sheetData>
      <sheetData sheetId="3">
        <row r="1">
          <cell r="G1">
            <v>0</v>
          </cell>
        </row>
      </sheetData>
      <sheetData sheetId="4">
        <row r="1">
          <cell r="G1">
            <v>0</v>
          </cell>
        </row>
      </sheetData>
      <sheetData sheetId="5">
        <row r="1">
          <cell r="G1">
            <v>0</v>
          </cell>
        </row>
      </sheetData>
      <sheetData sheetId="6">
        <row r="1">
          <cell r="G1">
            <v>0</v>
          </cell>
        </row>
      </sheetData>
      <sheetData sheetId="7">
        <row r="1">
          <cell r="G1">
            <v>0</v>
          </cell>
        </row>
      </sheetData>
      <sheetData sheetId="8">
        <row r="1">
          <cell r="G1">
            <v>0</v>
          </cell>
        </row>
      </sheetData>
      <sheetData sheetId="9">
        <row r="1">
          <cell r="G1">
            <v>0</v>
          </cell>
        </row>
      </sheetData>
      <sheetData sheetId="10">
        <row r="1">
          <cell r="G1">
            <v>0</v>
          </cell>
        </row>
      </sheetData>
      <sheetData sheetId="11">
        <row r="1">
          <cell r="G1">
            <v>0</v>
          </cell>
        </row>
      </sheetData>
      <sheetData sheetId="12">
        <row r="1">
          <cell r="G1">
            <v>0</v>
          </cell>
        </row>
      </sheetData>
      <sheetData sheetId="13">
        <row r="1">
          <cell r="G1">
            <v>0</v>
          </cell>
        </row>
      </sheetData>
      <sheetData sheetId="14">
        <row r="1">
          <cell r="G1">
            <v>0</v>
          </cell>
        </row>
      </sheetData>
      <sheetData sheetId="15">
        <row r="1">
          <cell r="G1">
            <v>0</v>
          </cell>
        </row>
      </sheetData>
      <sheetData sheetId="16">
        <row r="1">
          <cell r="G1">
            <v>0</v>
          </cell>
        </row>
      </sheetData>
      <sheetData sheetId="17">
        <row r="1">
          <cell r="G1">
            <v>0</v>
          </cell>
        </row>
      </sheetData>
      <sheetData sheetId="18">
        <row r="1">
          <cell r="G1">
            <v>0</v>
          </cell>
        </row>
      </sheetData>
      <sheetData sheetId="19">
        <row r="1">
          <cell r="G1">
            <v>0</v>
          </cell>
        </row>
      </sheetData>
      <sheetData sheetId="20">
        <row r="1">
          <cell r="G1">
            <v>0</v>
          </cell>
        </row>
      </sheetData>
      <sheetData sheetId="21">
        <row r="1">
          <cell r="G1">
            <v>0</v>
          </cell>
        </row>
      </sheetData>
      <sheetData sheetId="22">
        <row r="1">
          <cell r="G1">
            <v>0</v>
          </cell>
        </row>
      </sheetData>
      <sheetData sheetId="23">
        <row r="1">
          <cell r="G1">
            <v>0</v>
          </cell>
        </row>
      </sheetData>
      <sheetData sheetId="24" refreshError="1">
        <row r="1">
          <cell r="G1">
            <v>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ow r="1">
          <cell r="G1">
            <v>0</v>
          </cell>
        </row>
      </sheetData>
      <sheetData sheetId="69">
        <row r="1">
          <cell r="G1">
            <v>0</v>
          </cell>
        </row>
      </sheetData>
      <sheetData sheetId="70">
        <row r="1">
          <cell r="G1">
            <v>0</v>
          </cell>
        </row>
      </sheetData>
      <sheetData sheetId="71">
        <row r="1">
          <cell r="G1">
            <v>0</v>
          </cell>
        </row>
      </sheetData>
      <sheetData sheetId="72">
        <row r="1">
          <cell r="G1">
            <v>0</v>
          </cell>
        </row>
      </sheetData>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 детально"/>
      <sheetName val="Справочник"/>
      <sheetName val="РБУ"/>
      <sheetName val="ISvsOB"/>
      <sheetName val="Дефл"/>
      <sheetName val="Sum Statement"/>
      <sheetName val="Revenue"/>
      <sheetName val="Invoic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таток по бюджету"/>
      <sheetName val="Февраль по группам"/>
      <sheetName val="Февраль детально"/>
      <sheetName val="Лист6"/>
      <sheetName val="repair yar"/>
      <sheetName val="repair месяц"/>
      <sheetName val="расход"/>
      <sheetName val="Расход со склада"/>
      <sheetName val="Подрядчики февраль06"/>
      <sheetName val="скала"/>
      <sheetName val="Сверка расходов с Флэш"/>
      <sheetName val="Группы"/>
      <sheetName val="c испр"/>
      <sheetName val="Подрядчики тек.февраль06"/>
      <sheetName val="март детально"/>
      <sheetName val="Справочник"/>
      <sheetName val="Trial Balance"/>
      <sheetName val="Экспл_ запасы"/>
      <sheetName val="Пром_ запасы"/>
      <sheetName val="Project Proforma"/>
      <sheetName val="Capital"/>
      <sheetName val="Prod Stats"/>
      <sheetName val="Prod Value"/>
      <sheetName val="Tax"/>
      <sheetName val="Анализ закл. работ"/>
      <sheetName val="Cash CCI Detail"/>
      <sheetName val="Отчет тек февраль06"/>
      <sheetName val="1.1.1 Карта"/>
      <sheetName val="рвп"/>
      <sheetName val="Дефл"/>
      <sheetName val="Major Ma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A3">
            <v>90104</v>
          </cell>
          <cell r="B3" t="str">
            <v>тек.рем</v>
          </cell>
          <cell r="C3" t="str">
            <v>Материалы</v>
          </cell>
        </row>
        <row r="4">
          <cell r="A4">
            <v>93101</v>
          </cell>
          <cell r="B4" t="str">
            <v>тек.рем</v>
          </cell>
          <cell r="C4" t="str">
            <v>Материалы</v>
          </cell>
        </row>
        <row r="5">
          <cell r="A5">
            <v>9340102</v>
          </cell>
          <cell r="B5" t="str">
            <v>тек.рем</v>
          </cell>
          <cell r="C5" t="str">
            <v>Материалы</v>
          </cell>
        </row>
        <row r="6">
          <cell r="A6">
            <v>9340103</v>
          </cell>
          <cell r="B6" t="str">
            <v>тек.рем</v>
          </cell>
          <cell r="C6" t="str">
            <v>Материалы</v>
          </cell>
        </row>
        <row r="7">
          <cell r="A7">
            <v>9340104</v>
          </cell>
          <cell r="B7" t="str">
            <v>тек.рем</v>
          </cell>
          <cell r="C7" t="str">
            <v>Материалы</v>
          </cell>
        </row>
        <row r="8">
          <cell r="A8">
            <v>9340105</v>
          </cell>
          <cell r="B8" t="str">
            <v>тек.рем</v>
          </cell>
          <cell r="C8" t="str">
            <v>Материалы</v>
          </cell>
        </row>
        <row r="9">
          <cell r="A9">
            <v>9340106</v>
          </cell>
          <cell r="B9" t="str">
            <v>тек.рем</v>
          </cell>
          <cell r="C9" t="str">
            <v>Материалы</v>
          </cell>
        </row>
        <row r="10">
          <cell r="A10">
            <v>9340107</v>
          </cell>
          <cell r="B10" t="str">
            <v>тек.рем</v>
          </cell>
          <cell r="C10" t="str">
            <v>Материалы</v>
          </cell>
        </row>
        <row r="11">
          <cell r="A11">
            <v>9340108</v>
          </cell>
          <cell r="B11" t="str">
            <v>тек.рем</v>
          </cell>
          <cell r="C11" t="str">
            <v>Материалы</v>
          </cell>
        </row>
        <row r="12">
          <cell r="A12">
            <v>9340109</v>
          </cell>
          <cell r="B12" t="str">
            <v>тек.рем</v>
          </cell>
          <cell r="C12" t="str">
            <v>Материалы</v>
          </cell>
        </row>
        <row r="13">
          <cell r="A13">
            <v>9340110</v>
          </cell>
          <cell r="B13" t="str">
            <v>тек.рем</v>
          </cell>
          <cell r="C13" t="str">
            <v>Материалы</v>
          </cell>
        </row>
        <row r="14">
          <cell r="A14">
            <v>9340111</v>
          </cell>
          <cell r="B14" t="str">
            <v>тек.рем</v>
          </cell>
          <cell r="C14" t="str">
            <v>Материалы</v>
          </cell>
        </row>
        <row r="15">
          <cell r="A15">
            <v>821032001</v>
          </cell>
          <cell r="B15" t="str">
            <v>тек.рем</v>
          </cell>
          <cell r="C15" t="str">
            <v>Материалы</v>
          </cell>
        </row>
        <row r="16">
          <cell r="A16">
            <v>82103322</v>
          </cell>
          <cell r="B16" t="str">
            <v>тек.рем</v>
          </cell>
          <cell r="C16" t="str">
            <v>Материалы</v>
          </cell>
        </row>
        <row r="17">
          <cell r="A17">
            <v>90105</v>
          </cell>
          <cell r="B17" t="str">
            <v>тек.рем</v>
          </cell>
          <cell r="C17" t="str">
            <v>Запчасти</v>
          </cell>
        </row>
        <row r="18">
          <cell r="A18">
            <v>93102</v>
          </cell>
          <cell r="B18" t="str">
            <v>тек.рем</v>
          </cell>
          <cell r="C18" t="str">
            <v>Запчасти</v>
          </cell>
        </row>
        <row r="19">
          <cell r="A19">
            <v>9340202</v>
          </cell>
          <cell r="B19" t="str">
            <v>тек.рем</v>
          </cell>
          <cell r="C19" t="str">
            <v>Запчасти</v>
          </cell>
        </row>
        <row r="20">
          <cell r="A20">
            <v>93402021</v>
          </cell>
          <cell r="B20" t="str">
            <v>тек.рем</v>
          </cell>
          <cell r="C20" t="str">
            <v>Запчасти</v>
          </cell>
        </row>
        <row r="21">
          <cell r="A21">
            <v>93402022</v>
          </cell>
          <cell r="B21" t="str">
            <v>тек.рем</v>
          </cell>
          <cell r="C21" t="str">
            <v>Запчасти</v>
          </cell>
        </row>
        <row r="22">
          <cell r="A22">
            <v>93402023</v>
          </cell>
          <cell r="B22" t="str">
            <v>тек.рем</v>
          </cell>
          <cell r="C22" t="str">
            <v>Запчасти</v>
          </cell>
        </row>
        <row r="23">
          <cell r="A23">
            <v>93402024</v>
          </cell>
          <cell r="B23" t="str">
            <v>тек.рем</v>
          </cell>
          <cell r="C23" t="str">
            <v>Запчасти</v>
          </cell>
        </row>
        <row r="24">
          <cell r="A24">
            <v>93402025</v>
          </cell>
          <cell r="B24" t="str">
            <v>тек.рем</v>
          </cell>
          <cell r="C24" t="str">
            <v>Запчасти</v>
          </cell>
        </row>
        <row r="25">
          <cell r="A25">
            <v>93402026</v>
          </cell>
          <cell r="B25" t="str">
            <v>тек.рем</v>
          </cell>
          <cell r="C25" t="str">
            <v>Запчасти</v>
          </cell>
        </row>
        <row r="26">
          <cell r="A26">
            <v>93402027</v>
          </cell>
          <cell r="B26" t="str">
            <v>тек.рем</v>
          </cell>
          <cell r="C26" t="str">
            <v>Запчасти</v>
          </cell>
        </row>
        <row r="27">
          <cell r="A27">
            <v>93402028</v>
          </cell>
          <cell r="B27" t="str">
            <v>тек.рем</v>
          </cell>
          <cell r="C27" t="str">
            <v>Запчасти</v>
          </cell>
        </row>
        <row r="28">
          <cell r="A28">
            <v>93402029</v>
          </cell>
          <cell r="B28" t="str">
            <v>тек.рем</v>
          </cell>
          <cell r="C28" t="str">
            <v>Запчасти</v>
          </cell>
        </row>
        <row r="29">
          <cell r="A29">
            <v>821032002</v>
          </cell>
          <cell r="B29" t="str">
            <v>тек.рем</v>
          </cell>
          <cell r="C29" t="str">
            <v>Запчасти</v>
          </cell>
        </row>
        <row r="30">
          <cell r="A30">
            <v>82103323</v>
          </cell>
          <cell r="B30" t="str">
            <v>тек.рем</v>
          </cell>
          <cell r="C30" t="str">
            <v>Запчасти</v>
          </cell>
        </row>
        <row r="31">
          <cell r="A31">
            <v>8210332</v>
          </cell>
          <cell r="B31" t="str">
            <v>тек.рем</v>
          </cell>
          <cell r="C31" t="str">
            <v>Запчасти</v>
          </cell>
        </row>
        <row r="32">
          <cell r="A32">
            <v>93405021</v>
          </cell>
          <cell r="B32" t="str">
            <v>тек.рем</v>
          </cell>
          <cell r="C32" t="str">
            <v>Подрядчики</v>
          </cell>
        </row>
        <row r="33">
          <cell r="A33">
            <v>93405022</v>
          </cell>
          <cell r="B33" t="str">
            <v>тек.рем</v>
          </cell>
          <cell r="C33" t="str">
            <v>Подрядчики</v>
          </cell>
        </row>
        <row r="34">
          <cell r="A34">
            <v>93405023</v>
          </cell>
          <cell r="B34" t="str">
            <v>тек.рем</v>
          </cell>
          <cell r="C34" t="str">
            <v>Подрядчики</v>
          </cell>
        </row>
        <row r="35">
          <cell r="A35">
            <v>93405024</v>
          </cell>
          <cell r="B35" t="str">
            <v>тек.рем</v>
          </cell>
          <cell r="C35" t="str">
            <v>Подрядчики</v>
          </cell>
        </row>
        <row r="36">
          <cell r="A36">
            <v>93405025</v>
          </cell>
          <cell r="B36" t="str">
            <v>тек.рем</v>
          </cell>
          <cell r="C36" t="str">
            <v>Подрядчики</v>
          </cell>
        </row>
        <row r="37">
          <cell r="A37">
            <v>93405026</v>
          </cell>
          <cell r="B37" t="str">
            <v>тек.рем</v>
          </cell>
          <cell r="C37" t="str">
            <v>Подрядчики</v>
          </cell>
        </row>
        <row r="38">
          <cell r="A38">
            <v>93405027</v>
          </cell>
          <cell r="B38" t="str">
            <v>тек.рем</v>
          </cell>
          <cell r="C38" t="str">
            <v>Подрядчики</v>
          </cell>
        </row>
        <row r="39">
          <cell r="A39">
            <v>93405028</v>
          </cell>
          <cell r="B39" t="str">
            <v>тек.рем</v>
          </cell>
          <cell r="C39" t="str">
            <v>Подрядчики</v>
          </cell>
        </row>
        <row r="40">
          <cell r="A40">
            <v>93405029</v>
          </cell>
          <cell r="B40" t="str">
            <v>тек.рем</v>
          </cell>
          <cell r="C40" t="str">
            <v>Подрядчики</v>
          </cell>
        </row>
        <row r="41">
          <cell r="A41">
            <v>82103324</v>
          </cell>
          <cell r="B41" t="str">
            <v>тек.рем</v>
          </cell>
          <cell r="C41" t="str">
            <v>Подрядчики</v>
          </cell>
        </row>
        <row r="42">
          <cell r="A42">
            <v>8210321</v>
          </cell>
          <cell r="B42" t="str">
            <v>тек.рем</v>
          </cell>
          <cell r="C42" t="str">
            <v>Подрядчики</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L_CRED_30-06-97"/>
      <sheetName val="ОборБалФормОтч"/>
      <sheetName val="ТитулЛистОтч"/>
      <sheetName val="t0_name"/>
      <sheetName val="s"/>
      <sheetName val="ЯНВАРЬ"/>
      <sheetName val="Справочник"/>
      <sheetName val="База"/>
      <sheetName val="СписокТЭП"/>
      <sheetName val="поставка сравн13"/>
      <sheetName val="Форма2"/>
      <sheetName val="справка"/>
      <sheetName val="TB Atai excel"/>
      <sheetName val="Sum Statement"/>
      <sheetName val="KAR10"/>
      <sheetName val="Контакты"/>
      <sheetName val="скала"/>
      <sheetName val="OBL_CRED_30-06-97.XLS"/>
      <sheetName val="март детально"/>
      <sheetName val="T6.200"/>
      <sheetName val="1 класс"/>
      <sheetName val="2 класс"/>
      <sheetName val="3 класс"/>
      <sheetName val="4 класс"/>
      <sheetName val="5 класс"/>
      <sheetName val="\\KZWKHASENOVGA\aws\Documents a"/>
      <sheetName val="РБУ"/>
      <sheetName val="ввод-вывод ОС авг2004- 2005"/>
      <sheetName val="XLR_NoRangeSheet"/>
      <sheetName val="предприятия"/>
      <sheetName val="Лв 1715 (сб)"/>
      <sheetName val="ИзменяемыеДанные"/>
      <sheetName val="ДДСАБ"/>
      <sheetName val="ДДСККБ"/>
      <sheetName val="P&amp;L"/>
      <sheetName val="Provisions"/>
      <sheetName val="SMSTemp"/>
      <sheetName val="МО 0012"/>
      <sheetName val="д.7.001"/>
      <sheetName val="СЦЕНАРН УСЛ"/>
      <sheetName val="Статьи"/>
      <sheetName val="10Cash"/>
      <sheetName val="СПгнг"/>
      <sheetName val="Rollforward"/>
      <sheetName val="класс"/>
      <sheetName val="#ССЫЛКА"/>
      <sheetName val="FES"/>
      <sheetName val="из сем"/>
      <sheetName val="Пр3"/>
      <sheetName val="ниигкр"/>
      <sheetName val="60701"/>
      <sheetName val="Движение ОС"/>
      <sheetName val="I KEY INFORMATION"/>
      <sheetName val="ОТиТБ"/>
      <sheetName val="факт 2005 г."/>
      <sheetName val="Лист2"/>
      <sheetName val="Water trucking 2005"/>
      <sheetName val="Ввод"/>
      <sheetName val="2в"/>
      <sheetName val="Cash CCI Detail"/>
      <sheetName val="N-200.1"/>
      <sheetName val="N-500.1"/>
      <sheetName val="Добыча нефти4"/>
      <sheetName val="Mine Gen"/>
      <sheetName val="Экспл_ запасы"/>
      <sheetName val="Пром_ запасы"/>
      <sheetName val="__KZWKHASENOVGA_aws_Documents a"/>
      <sheetName val="PDC_Worksheet"/>
      <sheetName val="ао"/>
      <sheetName val=""/>
      <sheetName val="Hidden"/>
      <sheetName val="Исходные"/>
      <sheetName val="Debt"/>
      <sheetName val="ценник ТЭК 28.09.2020"/>
      <sheetName val="Limit"/>
      <sheetName val="тариф"/>
      <sheetName val="\USER\MANAT\CREDITY\REGION\ARHI"/>
      <sheetName val="#REF!"/>
      <sheetName val="depreciation testing"/>
      <sheetName val="8210.09"/>
      <sheetName val="ОС и ИН (120)"/>
      <sheetName val="технический-НЕ УДАЛЯТЬ"/>
      <sheetName val="PV-date"/>
      <sheetName val="_USER_MANAT_CREDITY_REGION_ARHI"/>
      <sheetName val="TB"/>
      <sheetName val="PR CN"/>
      <sheetName val="TMP"/>
      <sheetName val="Profit &amp; Loss Total"/>
      <sheetName val="1 (2)"/>
      <sheetName val="Анализ закл. работ"/>
      <sheetName val="прочие"/>
      <sheetName val="Форма1"/>
      <sheetName val="Способ закупки"/>
      <sheetName val="13 NGDO"/>
      <sheetName val="Сверка"/>
      <sheetName val="EXR"/>
      <sheetName val="Вход.данные"/>
      <sheetName val="доп.дан."/>
      <sheetName val="НДПИ"/>
      <sheetName val="Цеховые"/>
      <sheetName val="3.3.31."/>
      <sheetName val="Haul cons"/>
      <sheetName val="\A\USER\MANAT\CREDITY\REGION\AR"/>
      <sheetName val="1. Ввод"/>
      <sheetName val="мэпп2"/>
      <sheetName val="Code Trans"/>
      <sheetName val="Const"/>
      <sheetName val="Старая форма"/>
      <sheetName val="ФОТ"/>
      <sheetName val="ИП 2019_перех на 2020"/>
    </sheetNames>
    <definedNames>
      <definedName name="Упорядочить_по_областям"/>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риг (2)"/>
      <sheetName val="ориг"/>
      <sheetName val="ЦЗ"/>
      <sheetName val="Лист2"/>
      <sheetName val="Лист3"/>
      <sheetName val="ВЦМ (2)"/>
      <sheetName val="скала"/>
      <sheetName val="Банк сентябрь 07"/>
      <sheetName val="Assumptions"/>
      <sheetName val="март детально"/>
      <sheetName val="Анализ закл. работ"/>
      <sheetName val="Non IC Input"/>
      <sheetName val="ао"/>
      <sheetName val="СМР КСС"/>
      <sheetName val="Справочник"/>
      <sheetName val="T6.200"/>
      <sheetName val="1.1.1 Карта"/>
    </sheetNames>
    <sheetDataSet>
      <sheetData sheetId="0" refreshError="1"/>
      <sheetData sheetId="1" refreshError="1"/>
      <sheetData sheetId="2" refreshError="1">
        <row r="1">
          <cell r="A1" t="str">
            <v>ЦЗ</v>
          </cell>
        </row>
        <row r="2">
          <cell r="A2" t="str">
            <v>Эксп-общестанционное оборудование</v>
          </cell>
          <cell r="B2" t="str">
            <v>01</v>
          </cell>
        </row>
        <row r="3">
          <cell r="A3" t="str">
            <v>Эксп-котельного оборудования</v>
          </cell>
          <cell r="B3" t="str">
            <v>02</v>
          </cell>
        </row>
        <row r="4">
          <cell r="A4" t="str">
            <v>Эксп-турбинного оборудования</v>
          </cell>
          <cell r="B4" t="str">
            <v>03</v>
          </cell>
        </row>
        <row r="5">
          <cell r="A5" t="str">
            <v>Рем-основного оборуд-я котла</v>
          </cell>
          <cell r="B5" t="str">
            <v>04</v>
          </cell>
        </row>
        <row r="6">
          <cell r="A6" t="str">
            <v>Рем-вспомогат.обор-я котла</v>
          </cell>
          <cell r="B6" t="str">
            <v>05</v>
          </cell>
        </row>
        <row r="7">
          <cell r="A7" t="str">
            <v>Рем-турбинного обор-я</v>
          </cell>
          <cell r="B7" t="str">
            <v>06</v>
          </cell>
        </row>
        <row r="8">
          <cell r="A8" t="str">
            <v>Рем-общест.ремонта</v>
          </cell>
          <cell r="B8" t="str">
            <v>07</v>
          </cell>
        </row>
        <row r="9">
          <cell r="A9" t="str">
            <v>Топл-эксплуатац оборуд-я</v>
          </cell>
          <cell r="B9" t="str">
            <v>08</v>
          </cell>
        </row>
        <row r="10">
          <cell r="A10" t="str">
            <v>Топл-рем.оборуд-я 1 участка</v>
          </cell>
          <cell r="B10" t="str">
            <v>09</v>
          </cell>
        </row>
        <row r="11">
          <cell r="A11" t="str">
            <v>Топл-рем.оборуд-я 2 участка</v>
          </cell>
          <cell r="B11" t="str">
            <v>10</v>
          </cell>
        </row>
        <row r="12">
          <cell r="A12" t="str">
            <v>Топл-автотранпорт</v>
          </cell>
          <cell r="B12" t="str">
            <v>11</v>
          </cell>
        </row>
        <row r="13">
          <cell r="A13" t="str">
            <v>ЭлЭ-Оперативный персонал (эксплуат оборуд-я)</v>
          </cell>
          <cell r="B13" t="str">
            <v>12</v>
          </cell>
        </row>
        <row r="14">
          <cell r="A14" t="str">
            <v>ЭлЭ-ремонт</v>
          </cell>
          <cell r="B14" t="str">
            <v>13</v>
          </cell>
        </row>
        <row r="15">
          <cell r="A15" t="str">
            <v>ЭлЦ-измерения и испыт-я  РЗА</v>
          </cell>
          <cell r="B15" t="str">
            <v>14</v>
          </cell>
        </row>
        <row r="16">
          <cell r="A16" t="str">
            <v>ЭлЦ-высоков.оборуд-я</v>
          </cell>
          <cell r="B16" t="str">
            <v>15</v>
          </cell>
        </row>
        <row r="17">
          <cell r="A17" t="str">
            <v>ТАИ-РемонтКИП</v>
          </cell>
          <cell r="B17" t="str">
            <v>16</v>
          </cell>
        </row>
        <row r="18">
          <cell r="A18" t="str">
            <v>ТАИ-Участок по АСУ ТП</v>
          </cell>
          <cell r="B18" t="str">
            <v>17</v>
          </cell>
        </row>
        <row r="19">
          <cell r="A19" t="str">
            <v>ТАИ-Эксплуатация</v>
          </cell>
          <cell r="B19" t="str">
            <v>18</v>
          </cell>
        </row>
        <row r="20">
          <cell r="A20" t="str">
            <v>ТБ-Охрана труда</v>
          </cell>
          <cell r="B20" t="str">
            <v>19</v>
          </cell>
        </row>
        <row r="21">
          <cell r="A21" t="str">
            <v>ТБ-АХО</v>
          </cell>
          <cell r="B21" t="str">
            <v>22</v>
          </cell>
        </row>
        <row r="22">
          <cell r="A22" t="str">
            <v>План-Инженерная поддержка</v>
          </cell>
          <cell r="B22" t="str">
            <v>25</v>
          </cell>
        </row>
        <row r="23">
          <cell r="A23" t="str">
            <v>Группа ОППР</v>
          </cell>
          <cell r="B23">
            <v>26</v>
          </cell>
        </row>
        <row r="24">
          <cell r="A24" t="str">
            <v>План-ОМТС</v>
          </cell>
          <cell r="B24" t="str">
            <v>27</v>
          </cell>
        </row>
        <row r="25">
          <cell r="A25" t="str">
            <v>_Руководители-Плановоэкономический</v>
          </cell>
          <cell r="B25">
            <v>28</v>
          </cell>
        </row>
        <row r="26">
          <cell r="A26" t="str">
            <v>Ю-кадры</v>
          </cell>
          <cell r="B26" t="str">
            <v>31</v>
          </cell>
        </row>
        <row r="27">
          <cell r="A27" t="str">
            <v>Административные/переменные</v>
          </cell>
          <cell r="B27" t="str">
            <v>33</v>
          </cell>
        </row>
        <row r="28">
          <cell r="A28" t="str">
            <v>Проект Дюсен</v>
          </cell>
          <cell r="B28">
            <v>36</v>
          </cell>
        </row>
        <row r="29">
          <cell r="A29" t="str">
            <v>ТАИ-Участок IT и связь</v>
          </cell>
          <cell r="B29">
            <v>17</v>
          </cell>
        </row>
        <row r="30">
          <cell r="A30" t="str">
            <v>Ремонт сосудов, арматуры и трубопроводов</v>
          </cell>
          <cell r="B30" t="str">
            <v>42</v>
          </cell>
        </row>
        <row r="31">
          <cell r="A31" t="str">
            <v>ТБ-Пожарники</v>
          </cell>
          <cell r="B31" t="str">
            <v>21</v>
          </cell>
        </row>
        <row r="32">
          <cell r="A32" t="str">
            <v>Астанинский офис</v>
          </cell>
          <cell r="B32">
            <v>38</v>
          </cell>
        </row>
        <row r="33">
          <cell r="A33" t="str">
            <v>Ф-Бухгалтерия</v>
          </cell>
          <cell r="B33">
            <v>24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о драг"/>
      <sheetName val="свод драг"/>
      <sheetName val="ао"/>
      <sheetName val="бгмк"/>
      <sheetName val="ВМХК"/>
      <sheetName val="БГОК"/>
      <sheetName val="ксс"/>
      <sheetName val="ВАЮЗЖР Год"/>
      <sheetName val="Лист17"/>
      <sheetName val="АО ЖЦМ"/>
      <sheetName val="АЖР"/>
      <sheetName val="СЖР"/>
      <sheetName val="СОФ"/>
      <sheetName val="ЖОФ"/>
      <sheetName val="ЖМЗ"/>
      <sheetName val="БХМК"/>
      <sheetName val="ЖГОК МХК БГОК м - ц"/>
      <sheetName val="ВЮЗЖР"/>
      <sheetName val="Год ЖГОК МХК БГОК"/>
      <sheetName val="Лист16"/>
      <sheetName val="Лист18"/>
      <sheetName val="планы р.е."/>
      <sheetName val="Ам. ВЦМ "/>
      <sheetName val="База"/>
      <sheetName val="Variable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жет"/>
      <sheetName val="ФОТ"/>
      <sheetName val="Ком. расходы"/>
      <sheetName val="Обучение сотрудников"/>
      <sheetName val="Транспортные расходы"/>
      <sheetName val="Канц. товары"/>
      <sheetName val="Услуги связи и ПД"/>
      <sheetName val="Расходные материалы и прочие"/>
      <sheetName val="PTC Consum and other"/>
      <sheetName val="Аренда офиса"/>
      <sheetName val="СМИ"/>
      <sheetName val="Входные данные"/>
    </sheetNames>
    <sheetDataSet>
      <sheetData sheetId="0"/>
      <sheetData sheetId="1"/>
      <sheetData sheetId="2"/>
      <sheetData sheetId="3"/>
      <sheetData sheetId="4"/>
      <sheetData sheetId="5"/>
      <sheetData sheetId="6"/>
      <sheetData sheetId="7"/>
      <sheetData sheetId="8"/>
      <sheetData sheetId="9"/>
      <sheetData sheetId="10"/>
      <sheetData sheetId="11">
        <row r="121">
          <cell r="D121">
            <v>1066</v>
          </cell>
        </row>
      </sheetData>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 лимит по 440"/>
      <sheetName val="ЛИМИТ  "/>
      <sheetName val="Справка по лимитам"/>
      <sheetName val="Лист2"/>
      <sheetName val="Лист1"/>
      <sheetName val="Для 10+2 на 29.11.2024 г"/>
      <sheetName val="Мэйкер "/>
      <sheetName val="КМД СМР"/>
      <sheetName val="КМД ТМЦ"/>
      <sheetName val="Новые 2024г"/>
      <sheetName val="ИП_2025г 4 Вар 08.01.2025"/>
      <sheetName val="Приост реал"/>
      <sheetName val="Факт на 31.01.2025"/>
      <sheetName val="Оптимизация "/>
      <sheetName val="Факт декабрь 30.12.2024"/>
      <sheetName val="Оплаты ноябрь"/>
      <sheetName val="Факт на 19.11.2024"/>
      <sheetName val="Факт на 01.11.2024"/>
      <sheetName val="Факт на 01.10.2024"/>
      <sheetName val="Факт на 29.08.24"/>
      <sheetName val="СМР октябрь прогноз"/>
      <sheetName val="ТМЦ октябрь прогно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7">
          <cell r="MA67">
            <v>112.56</v>
          </cell>
        </row>
        <row r="68">
          <cell r="MA68">
            <v>103.62000000360001</v>
          </cell>
        </row>
        <row r="69">
          <cell r="MA69">
            <v>44.685670909999999</v>
          </cell>
        </row>
        <row r="71">
          <cell r="MH71">
            <v>107.96954229125113</v>
          </cell>
        </row>
        <row r="72">
          <cell r="MA72">
            <v>73.334812286399995</v>
          </cell>
        </row>
        <row r="73">
          <cell r="MH73">
            <v>28.595857515904001</v>
          </cell>
        </row>
        <row r="74">
          <cell r="MH74">
            <v>4.5597734299999999</v>
          </cell>
        </row>
        <row r="75">
          <cell r="MH75">
            <v>77.716800000000006</v>
          </cell>
        </row>
        <row r="76">
          <cell r="MA76">
            <v>3.1144287999999998</v>
          </cell>
        </row>
        <row r="77">
          <cell r="MH77">
            <v>1.7270399999999999</v>
          </cell>
        </row>
        <row r="78">
          <cell r="MA78">
            <v>7.0559999999999998E-2</v>
          </cell>
        </row>
        <row r="81">
          <cell r="HR81">
            <v>9.8000000000000007</v>
          </cell>
        </row>
        <row r="83">
          <cell r="HR83">
            <v>2.9802</v>
          </cell>
        </row>
        <row r="86">
          <cell r="HR86">
            <v>112.96721222400001</v>
          </cell>
        </row>
        <row r="87">
          <cell r="MA87">
            <v>198.61893899999998</v>
          </cell>
        </row>
        <row r="88">
          <cell r="MA88">
            <v>15.9</v>
          </cell>
        </row>
        <row r="89">
          <cell r="MA89">
            <v>1.57</v>
          </cell>
        </row>
        <row r="90">
          <cell r="HR90">
            <v>6</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 исполн 2025г"/>
      <sheetName val="ИП"/>
    </sheetNames>
    <sheetDataSet>
      <sheetData sheetId="0">
        <row r="12">
          <cell r="E12">
            <v>15.027242720000002</v>
          </cell>
        </row>
      </sheetData>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OF PRODUCTION"/>
      <sheetName val="KONSOLID"/>
      <sheetName val="IPR_VOG"/>
      <sheetName val="COST_OF_PRODUCTION"/>
      <sheetName val="FX rates"/>
      <sheetName val="Loans out"/>
      <sheetName val="L&amp;E"/>
      <sheetName val="Incometl"/>
      <sheetName val="Nvar"/>
      <sheetName val="группа"/>
      <sheetName val="B_4"/>
      <sheetName val="B-4"/>
      <sheetName val="AG Pipe Qt"/>
      <sheetName val="A-20"/>
      <sheetName val="COP Analitical"/>
      <sheetName val="COP"/>
      <sheetName val="Master (2)"/>
      <sheetName val="Master"/>
      <sheetName val="M&amp;S"/>
      <sheetName val="Energy"/>
      <sheetName val="Cargo"/>
      <sheetName val="C.repair"/>
      <sheetName val="Other Services"/>
      <sheetName val="Other"/>
      <sheetName val="LLPs"/>
      <sheetName val="GA LLP"/>
      <sheetName val="Ngdu 1COS"/>
      <sheetName val="Ngdu2COS"/>
      <sheetName val="Cost 99v98"/>
      <sheetName val="UEN"/>
      <sheetName val="PYTB"/>
      <sheetName val="Const"/>
      <sheetName val="Mine Gen"/>
      <sheetName val="COP_Analitical"/>
      <sheetName val="Master_(2)"/>
      <sheetName val="C_repair"/>
      <sheetName val="Other_Services"/>
      <sheetName val="GA_LLP"/>
      <sheetName val="Ngdu_1COS"/>
      <sheetName val="Cost_99v98"/>
      <sheetName val="Assumptions"/>
      <sheetName val="PDC_Worksheet"/>
      <sheetName val="TDC COA Sumry"/>
      <sheetName val="COA Sumry by Area"/>
      <sheetName val="COA Sumry by Contr"/>
      <sheetName val="COA Sumry by RG"/>
      <sheetName val="TDC COA Grp Sumry"/>
      <sheetName val="TDC Item Dets_Full"/>
      <sheetName val="TDC Item Dets_IPM_Full"/>
      <sheetName val="TDC Item Dets"/>
      <sheetName val="TDC Item Sumry"/>
      <sheetName val="TDC Key Qty Sumry"/>
      <sheetName val="List _ Components"/>
      <sheetName val="List _ Equipment"/>
      <sheetName val="Project Metrics"/>
      <sheetName val="COA Sumry _ Std Imp"/>
      <sheetName val="Contr TDC _ Std Imp"/>
      <sheetName val="Item Sumry _ Std Imp"/>
      <sheetName val="Proj TIC _ Std Imp"/>
      <sheetName val="Unit Costs _ Std Imp"/>
      <sheetName val="Unit MH _ Std Imp"/>
      <sheetName val="SUMMARY"/>
      <sheetName val="DRAWDOWN"/>
      <sheetName val="U2.610_R&amp;M"/>
      <sheetName val="База"/>
      <sheetName val="Actuals Input"/>
      <sheetName val="FES"/>
      <sheetName val="July_03_Pg8"/>
      <sheetName val="оборудование"/>
      <sheetName val="K_760"/>
      <sheetName val="G201"/>
      <sheetName val="G301"/>
      <sheetName val="Hidden"/>
      <sheetName val="FA register"/>
      <sheetName val="ЯНВАРЬ"/>
      <sheetName val="KAZAK RECO ST 99"/>
      <sheetName val="из сем"/>
      <sheetName val="FS-97"/>
      <sheetName val="SMSTemp"/>
      <sheetName val="Март"/>
      <sheetName val="Сентябрь"/>
      <sheetName val="Квартал"/>
      <sheetName val="Декабрь"/>
      <sheetName val="Ноябрь"/>
      <sheetName val="Статьи"/>
      <sheetName val="Rollforward"/>
      <sheetName val="Добыча нефти4"/>
      <sheetName val="U2_610_R&amp;M"/>
      <sheetName val="Actuals_Input"/>
      <sheetName val="01.10"/>
      <sheetName val="02.10"/>
      <sheetName val="03.10"/>
      <sheetName val="04.10"/>
      <sheetName val="05.10"/>
      <sheetName val="06.10"/>
      <sheetName val="KCC"/>
      <sheetName val="shpr&amp;vol"/>
      <sheetName val="table data"/>
      <sheetName val="s"/>
      <sheetName val="Перечень связанных сторон"/>
      <sheetName val="COST_OF_PRODUCTION1"/>
      <sheetName val="Loans_out"/>
      <sheetName val="FX_rates"/>
      <sheetName val="AG_Pipe_Qt"/>
      <sheetName val="COP_Analitical1"/>
      <sheetName val="Master_(2)1"/>
      <sheetName val="C_repair1"/>
      <sheetName val="Other_Services1"/>
      <sheetName val="GA_LLP1"/>
      <sheetName val="Ngdu_1COS1"/>
      <sheetName val="Cost_99v981"/>
      <sheetName val="Mine_Gen"/>
      <sheetName val="TDC_COA_Sumry"/>
      <sheetName val="COA_Sumry_by_Area"/>
      <sheetName val="COA_Sumry_by_Contr"/>
      <sheetName val="COA_Sumry_by_RG"/>
      <sheetName val="TDC_COA_Grp_Sumry"/>
      <sheetName val="TDC_Item_Dets_Full"/>
      <sheetName val="TDC_Item_Dets_IPM_Full"/>
      <sheetName val="TDC_Item_Dets"/>
      <sheetName val="TDC_Item_Sumry"/>
      <sheetName val="TDC_Key_Qty_Sumry"/>
      <sheetName val="List___Components"/>
      <sheetName val="List___Equipment"/>
      <sheetName val="Project_Metrics"/>
      <sheetName val="COA_Sumry___Std_Imp"/>
      <sheetName val="Contr_TDC___Std_Imp"/>
      <sheetName val="Item_Sumry___Std_Imp"/>
      <sheetName val="Proj_TIC___Std_Imp"/>
      <sheetName val="Unit_Costs___Std_Imp"/>
      <sheetName val="Unit_MH___Std_Imp"/>
      <sheetName val="Макро-прогноз"/>
      <sheetName val="CPI"/>
      <sheetName val="RV DANS IDC 2006"/>
      <sheetName val="$ IS"/>
      <sheetName val="TB30699"/>
      <sheetName val="3Q JV-Interest Cap."/>
      <sheetName val="TB30999vs30699"/>
      <sheetName val="Prelim Cost"/>
      <sheetName val="Brif_zdanie"/>
      <sheetName val="Выписка_РФИ"/>
      <sheetName val="Имущество_элементы"/>
      <sheetName val="AG Pipe Qty Analysis"/>
      <sheetName val="Общая_информация"/>
      <sheetName val="1"/>
      <sheetName val="Slurry"/>
    </sheetNames>
    <sheetDataSet>
      <sheetData sheetId="0" refreshError="1"/>
      <sheetData sheetId="1">
        <row r="10">
          <cell r="S10">
            <v>119.47</v>
          </cell>
        </row>
      </sheetData>
      <sheetData sheetId="2" refreshError="1"/>
      <sheetData sheetId="3" refreshError="1"/>
      <sheetData sheetId="4" refreshError="1"/>
      <sheetData sheetId="5">
        <row r="10">
          <cell r="S10">
            <v>119.47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0">
          <cell r="S10">
            <v>119.47</v>
          </cell>
        </row>
      </sheetData>
      <sheetData sheetId="15">
        <row r="10">
          <cell r="S10">
            <v>119.47</v>
          </cell>
        </row>
      </sheetData>
      <sheetData sheetId="16">
        <row r="10">
          <cell r="S10">
            <v>119.47</v>
          </cell>
        </row>
      </sheetData>
      <sheetData sheetId="17">
        <row r="10">
          <cell r="S10">
            <v>119.47</v>
          </cell>
        </row>
      </sheetData>
      <sheetData sheetId="18" refreshError="1"/>
      <sheetData sheetId="19">
        <row r="10">
          <cell r="S10">
            <v>119.47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refreshError="1"/>
      <sheetData sheetId="90" refreshError="1"/>
      <sheetData sheetId="91" refreshError="1"/>
      <sheetData sheetId="92" refreshError="1"/>
      <sheetData sheetId="93" refreshError="1"/>
      <sheetData sheetId="94" refreshError="1"/>
      <sheetData sheetId="95"/>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_Oz"/>
      <sheetName val="Calc"/>
      <sheetName val="GoEight"/>
      <sheetName val="GrFour"/>
      <sheetName val="MOne"/>
      <sheetName val="MTwo"/>
      <sheetName val="KOne"/>
      <sheetName val="GoSeven"/>
      <sheetName val="GrThree"/>
      <sheetName val="HTwo"/>
      <sheetName val="JOne"/>
      <sheetName val="JTwo"/>
      <sheetName val="HOne"/>
      <sheetName val="Proj Cost "/>
      <sheetName val="KONSOLID"/>
      <sheetName val="Assumption"/>
      <sheetName val="Calculations"/>
      <sheetName val="SUMMARY"/>
      <sheetName val="US GAAP"/>
      <sheetName val="DyA SJ"/>
      <sheetName val="SG&amp;A"/>
      <sheetName val="Revenue Salta"/>
      <sheetName val="TDC COA Sumry"/>
      <sheetName val="COA Sumry by Area"/>
      <sheetName val="COA Sumry by Contr"/>
      <sheetName val="COA Sumry by RG"/>
      <sheetName val="TDC COA Grp Sumry"/>
      <sheetName val="TDC Item Dets_Full"/>
      <sheetName val="TDC Item Dets"/>
      <sheetName val="TDC Item Sumry"/>
      <sheetName val="TDC Key Qty Sumry"/>
      <sheetName val="List _ Components"/>
      <sheetName val="List _ Equipment"/>
      <sheetName val="Project Metrics"/>
      <sheetName val="COA Sumry _ Std Imp"/>
      <sheetName val="Contr TDC _ Std Imp"/>
      <sheetName val="Item Sumry _ Std Imp"/>
      <sheetName val="Proj TIC _ Std Imp"/>
      <sheetName val="Unit Costs _ Std Imp"/>
      <sheetName val="Unit MH _ Std Imp"/>
      <sheetName val="TDC Item Dets_IPM_Full"/>
      <sheetName val="Перечень связанных сторон"/>
      <sheetName val="Option 0"/>
      <sheetName val="Example"/>
      <sheetName val="FINANAL"/>
      <sheetName val="Проект2002"/>
      <sheetName val="Изменение_оборотных_средств"/>
      <sheetName val="Капзатраты"/>
      <sheetName val="SMSTemp"/>
      <sheetName val="Всего по кварталам"/>
      <sheetName val="Факт 2021-2022"/>
      <sheetName val="Параметры"/>
      <sheetName val="Texnol_Mk1"/>
      <sheetName val="Mechanical Equipment Cost"/>
      <sheetName val="Свод ДСТО"/>
      <sheetName val="Расх.соц.характера"/>
      <sheetName val="Соц.пакет"/>
      <sheetName val="Санкур"/>
      <sheetName val="Жилье"/>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refreshError="1"/>
      <sheetData sheetId="52" refreshError="1"/>
      <sheetData sheetId="53" refreshError="1"/>
      <sheetData sheetId="54"/>
      <sheetData sheetId="55"/>
      <sheetData sheetId="56"/>
      <sheetData sheetId="57"/>
      <sheetData sheetId="5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02"/>
      <sheetName val="sch03"/>
      <sheetName val="sch06"/>
      <sheetName val="sch08"/>
      <sheetName val="SUMMARY"/>
      <sheetName val="DRAWDOWN"/>
      <sheetName val="ASSUMPTIONS"/>
      <sheetName val="SGV_Oz"/>
      <sheetName val="PDC_Worksheet"/>
      <sheetName val="Calc"/>
      <sheetName val="GoEight"/>
      <sheetName val="GrFour"/>
      <sheetName val="MOne"/>
      <sheetName val="MTwo"/>
      <sheetName val="KOne"/>
      <sheetName val="GoSeven"/>
      <sheetName val="GrThree"/>
      <sheetName val="HTwo"/>
      <sheetName val="JOne"/>
      <sheetName val="JTwo"/>
      <sheetName val="HOne"/>
      <sheetName val="FX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 Assumps"/>
      <sheetName val="Cash Flow Summ"/>
      <sheetName val="Revenue"/>
      <sheetName val="Maintenance"/>
      <sheetName val="Debt"/>
      <sheetName val="Pre Tax  Output"/>
      <sheetName val="Tax Output"/>
      <sheetName val="Expenses"/>
      <sheetName val="Bank CF"/>
      <sheetName val="Bank NI"/>
      <sheetName val="Income Statment"/>
      <sheetName val="MainPrint Code"/>
      <sheetName val="AdditionalPrint Code"/>
      <sheetName val="AG Pipe Qt"/>
      <sheetName val="sch03"/>
      <sheetName val="sch08"/>
      <sheetName val="sch06"/>
      <sheetName val="sch02"/>
      <sheetName val="Изменение_оборотных_средств"/>
      <sheetName val="Капзатраты"/>
      <sheetName val="LosMi"/>
      <sheetName val="SUMMARY"/>
      <sheetName val="DRAWDOWN"/>
      <sheetName val="ASSUMPTIONS"/>
      <sheetName val="FX rates"/>
      <sheetName val="TDC COA Sumry"/>
      <sheetName val="COA Sumry by Area"/>
      <sheetName val="COA Sumry by RG"/>
      <sheetName val="TDC COA Grp Sumry"/>
      <sheetName val="TDC Item Dets"/>
      <sheetName val="TDC Item Sumry"/>
      <sheetName val="TDC Key Qty Sumry"/>
      <sheetName val="List _ Components"/>
      <sheetName val="List _ Equipment"/>
      <sheetName val="Project Metrics"/>
      <sheetName val="Unit MH _ Std Imp"/>
      <sheetName val="KONSOLID"/>
      <sheetName val="COA Sumry by Contr"/>
      <sheetName val="TDC Item Dets-Full"/>
      <sheetName val="TDC Item Dets-IPM-Full"/>
      <sheetName val="List - Components"/>
      <sheetName val="List - Equipment"/>
      <sheetName val="COA Sumry - Std Imp"/>
      <sheetName val="Contr TDC - Std Imp"/>
      <sheetName val="Item Sumry - Std Imp"/>
      <sheetName val="Proj TIC - Std Imp"/>
      <sheetName val="Unit Costs - Std Imp"/>
      <sheetName val="Unit MH - Std Imp"/>
      <sheetName val="Proj Cost Sumry"/>
      <sheetName val="Option 0"/>
    </sheetNames>
    <sheetDataSet>
      <sheetData sheetId="0" refreshError="1"/>
      <sheetData sheetId="1" refreshError="1"/>
      <sheetData sheetId="2" refreshError="1"/>
      <sheetData sheetId="3" refreshError="1">
        <row r="24">
          <cell r="B24" t="e">
            <v>#REF!</v>
          </cell>
        </row>
        <row r="38">
          <cell r="C38">
            <v>0</v>
          </cell>
          <cell r="D38">
            <v>0</v>
          </cell>
          <cell r="E38">
            <v>0</v>
          </cell>
          <cell r="F38">
            <v>0</v>
          </cell>
          <cell r="G38">
            <v>0</v>
          </cell>
          <cell r="H38">
            <v>0</v>
          </cell>
          <cell r="I38">
            <v>0</v>
          </cell>
          <cell r="J38">
            <v>0</v>
          </cell>
          <cell r="K38">
            <v>0</v>
          </cell>
          <cell r="L38">
            <v>0</v>
          </cell>
          <cell r="M38">
            <v>0</v>
          </cell>
          <cell r="N38">
            <v>-424226.62794551637</v>
          </cell>
          <cell r="O38">
            <v>-862028.50798528921</v>
          </cell>
          <cell r="P38">
            <v>-1313840.0481863348</v>
          </cell>
          <cell r="Q38">
            <v>-1467708.9863172029</v>
          </cell>
        </row>
      </sheetData>
      <sheetData sheetId="4" refreshError="1">
        <row r="5">
          <cell r="A5" t="e">
            <v>#REF!</v>
          </cell>
        </row>
        <row r="24">
          <cell r="B24" t="e">
            <v>#REF!</v>
          </cell>
          <cell r="C24">
            <v>18.637148613019875</v>
          </cell>
          <cell r="D24">
            <v>19.025232185451273</v>
          </cell>
          <cell r="E24">
            <v>19.42235586755119</v>
          </cell>
          <cell r="F24">
            <v>19.828763724404197</v>
          </cell>
          <cell r="G24">
            <v>20.244706995043458</v>
          </cell>
          <cell r="H24">
            <v>20.670444312513339</v>
          </cell>
          <cell r="I24">
            <v>21.106241930822293</v>
          </cell>
          <cell r="J24">
            <v>21.55237395900447</v>
          </cell>
          <cell r="K24">
            <v>22.009122602514566</v>
          </cell>
          <cell r="L24">
            <v>22.476778412187912</v>
          </cell>
          <cell r="M24">
            <v>22.955640541005607</v>
          </cell>
          <cell r="N24">
            <v>23.446017008911014</v>
          </cell>
          <cell r="O24">
            <v>2.1379976105973313</v>
          </cell>
        </row>
        <row r="25">
          <cell r="B25" t="e">
            <v>#REF!</v>
          </cell>
          <cell r="C25" t="e">
            <v>#REF!</v>
          </cell>
          <cell r="D25" t="e">
            <v>#REF!</v>
          </cell>
          <cell r="E25" t="e">
            <v>#REF!</v>
          </cell>
          <cell r="F25" t="e">
            <v>#REF!</v>
          </cell>
          <cell r="G25" t="e">
            <v>#REF!</v>
          </cell>
          <cell r="H25" t="e">
            <v>#REF!</v>
          </cell>
          <cell r="I25" t="e">
            <v>#REF!</v>
          </cell>
          <cell r="J25" t="e">
            <v>#REF!</v>
          </cell>
          <cell r="K25" t="e">
            <v>#REF!</v>
          </cell>
          <cell r="L25" t="e">
            <v>#REF!</v>
          </cell>
          <cell r="M25" t="e">
            <v>#REF!</v>
          </cell>
        </row>
        <row r="26">
          <cell r="B26" t="e">
            <v>#NAME?</v>
          </cell>
        </row>
        <row r="32">
          <cell r="B32" t="e">
            <v>#REF!</v>
          </cell>
          <cell r="C32">
            <v>18.637148613019875</v>
          </cell>
          <cell r="D32">
            <v>19.025232185451273</v>
          </cell>
          <cell r="E32">
            <v>19.42235586755119</v>
          </cell>
          <cell r="F32">
            <v>19.828763724404197</v>
          </cell>
          <cell r="G32">
            <v>20.244706995043458</v>
          </cell>
          <cell r="H32">
            <v>20.670444312513339</v>
          </cell>
          <cell r="I32">
            <v>21.106241930822293</v>
          </cell>
          <cell r="J32">
            <v>21.55237395900447</v>
          </cell>
          <cell r="K32">
            <v>22.009122602514566</v>
          </cell>
          <cell r="L32">
            <v>22.476778412187912</v>
          </cell>
          <cell r="M32">
            <v>22.955640541005607</v>
          </cell>
          <cell r="N32">
            <v>23.446017008911014</v>
          </cell>
          <cell r="O32">
            <v>2.1379976105973313</v>
          </cell>
        </row>
        <row r="33">
          <cell r="B33" t="e">
            <v>#REF!</v>
          </cell>
          <cell r="C33" t="e">
            <v>#REF!</v>
          </cell>
          <cell r="D33" t="e">
            <v>#REF!</v>
          </cell>
          <cell r="E33" t="e">
            <v>#REF!</v>
          </cell>
          <cell r="F33" t="e">
            <v>#REF!</v>
          </cell>
          <cell r="G33" t="e">
            <v>#REF!</v>
          </cell>
          <cell r="H33" t="e">
            <v>#REF!</v>
          </cell>
          <cell r="I33" t="e">
            <v>#REF!</v>
          </cell>
          <cell r="J33" t="e">
            <v>#REF!</v>
          </cell>
          <cell r="K33" t="e">
            <v>#REF!</v>
          </cell>
          <cell r="L33" t="e">
            <v>#REF!</v>
          </cell>
          <cell r="M33" t="e">
            <v>#REF!</v>
          </cell>
        </row>
        <row r="34">
          <cell r="B34" t="e">
            <v>#NAME?</v>
          </cell>
        </row>
      </sheetData>
      <sheetData sheetId="5" refreshError="1">
        <row r="5">
          <cell r="A5" t="e">
            <v>#REF!</v>
          </cell>
        </row>
        <row r="6">
          <cell r="A6" t="e">
            <v>#REF!</v>
          </cell>
        </row>
        <row r="15">
          <cell r="B15" t="e">
            <v>#REF!</v>
          </cell>
          <cell r="C15" t="e">
            <v>#REF!</v>
          </cell>
          <cell r="D15" t="e">
            <v>#REF!</v>
          </cell>
          <cell r="E15" t="e">
            <v>#REF!</v>
          </cell>
          <cell r="F15" t="e">
            <v>#REF!</v>
          </cell>
          <cell r="G15" t="e">
            <v>#REF!</v>
          </cell>
          <cell r="H15" t="e">
            <v>#REF!</v>
          </cell>
          <cell r="I15" t="e">
            <v>#REF!</v>
          </cell>
          <cell r="J15" t="e">
            <v>#REF!</v>
          </cell>
          <cell r="K15" t="e">
            <v>#REF!</v>
          </cell>
          <cell r="L15" t="e">
            <v>#REF!</v>
          </cell>
          <cell r="M15" t="e">
            <v>#REF!</v>
          </cell>
          <cell r="N15" t="e">
            <v>#REF!</v>
          </cell>
          <cell r="O15" t="e">
            <v>#REF!</v>
          </cell>
          <cell r="P15" t="e">
            <v>#REF!</v>
          </cell>
          <cell r="R15" t="e">
            <v>#REF!</v>
          </cell>
        </row>
        <row r="17">
          <cell r="B17" t="e">
            <v>#REF!</v>
          </cell>
          <cell r="C17" t="e">
            <v>#REF!</v>
          </cell>
          <cell r="D17" t="e">
            <v>#REF!</v>
          </cell>
          <cell r="E17" t="e">
            <v>#REF!</v>
          </cell>
          <cell r="F17" t="e">
            <v>#REF!</v>
          </cell>
          <cell r="G17" t="e">
            <v>#REF!</v>
          </cell>
          <cell r="H17" t="e">
            <v>#REF!</v>
          </cell>
          <cell r="I17" t="e">
            <v>#REF!</v>
          </cell>
          <cell r="J17" t="e">
            <v>#REF!</v>
          </cell>
          <cell r="K17" t="e">
            <v>#REF!</v>
          </cell>
          <cell r="L17" t="e">
            <v>#REF!</v>
          </cell>
          <cell r="M17" t="e">
            <v>#REF!</v>
          </cell>
          <cell r="N17" t="e">
            <v>#REF!</v>
          </cell>
          <cell r="O17" t="e">
            <v>#REF!</v>
          </cell>
          <cell r="P17" t="e">
            <v>#REF!</v>
          </cell>
          <cell r="Q17" t="e">
            <v>#REF!</v>
          </cell>
          <cell r="R17" t="e">
            <v>#REF!</v>
          </cell>
        </row>
        <row r="22">
          <cell r="B22" t="e">
            <v>#REF!</v>
          </cell>
          <cell r="C22" t="e">
            <v>#REF!</v>
          </cell>
          <cell r="D22">
            <v>2.605</v>
          </cell>
          <cell r="E22">
            <v>2.6345999999999998</v>
          </cell>
          <cell r="F22">
            <v>2.6651471999999998</v>
          </cell>
          <cell r="G22">
            <v>2.6966719104000005</v>
          </cell>
          <cell r="H22">
            <v>2.7292054115328002</v>
          </cell>
          <cell r="I22">
            <v>2.7627799847018495</v>
          </cell>
          <cell r="J22">
            <v>2.7974289442123084</v>
          </cell>
          <cell r="K22">
            <v>2.8331866704271031</v>
          </cell>
          <cell r="L22">
            <v>2.87008864388077</v>
          </cell>
          <cell r="M22">
            <v>2.9081714804849548</v>
          </cell>
          <cell r="N22">
            <v>2.9474729678604739</v>
          </cell>
          <cell r="O22">
            <v>2.9880321028320092</v>
          </cell>
          <cell r="P22">
            <v>1.0069258867077728</v>
          </cell>
          <cell r="R22" t="e">
            <v>#REF!</v>
          </cell>
        </row>
        <row r="23">
          <cell r="B23" t="e">
            <v>#REF!</v>
          </cell>
          <cell r="C23" t="e">
            <v>#REF!</v>
          </cell>
          <cell r="D23">
            <v>91.67826489241601</v>
          </cell>
          <cell r="E23">
            <v>93.569011247373339</v>
          </cell>
          <cell r="F23">
            <v>95.500477523257274</v>
          </cell>
          <cell r="G23">
            <v>97.473571078288856</v>
          </cell>
          <cell r="H23">
            <v>99.489220392567205</v>
          </cell>
          <cell r="I23">
            <v>101.54837558569793</v>
          </cell>
          <cell r="J23">
            <v>103.65200894782022</v>
          </cell>
          <cell r="K23">
            <v>105.801115484398</v>
          </cell>
          <cell r="L23">
            <v>107.99671347515121</v>
          </cell>
          <cell r="M23">
            <v>110.2398450475136</v>
          </cell>
          <cell r="N23">
            <v>112.53157676501473</v>
          </cell>
          <cell r="O23">
            <v>114.87300023099553</v>
          </cell>
          <cell r="P23">
            <v>47.765173274047655</v>
          </cell>
          <cell r="Q23" t="e">
            <v>#REF!</v>
          </cell>
          <cell r="R23" t="e">
            <v>#REF!</v>
          </cell>
        </row>
        <row r="25">
          <cell r="B25" t="e">
            <v>#REF!</v>
          </cell>
          <cell r="C25" t="e">
            <v>#REF!</v>
          </cell>
          <cell r="D25" t="e">
            <v>#REF!</v>
          </cell>
          <cell r="E25" t="e">
            <v>#REF!</v>
          </cell>
          <cell r="F25" t="e">
            <v>#REF!</v>
          </cell>
          <cell r="G25" t="e">
            <v>#REF!</v>
          </cell>
          <cell r="H25" t="e">
            <v>#REF!</v>
          </cell>
          <cell r="I25" t="e">
            <v>#REF!</v>
          </cell>
          <cell r="J25" t="e">
            <v>#REF!</v>
          </cell>
          <cell r="K25" t="e">
            <v>#REF!</v>
          </cell>
          <cell r="L25" t="e">
            <v>#REF!</v>
          </cell>
          <cell r="M25" t="e">
            <v>#REF!</v>
          </cell>
          <cell r="N25" t="e">
            <v>#REF!</v>
          </cell>
          <cell r="O25" t="e">
            <v>#REF!</v>
          </cell>
          <cell r="P25" t="e">
            <v>#REF!</v>
          </cell>
          <cell r="Q25" t="e">
            <v>#REF!</v>
          </cell>
          <cell r="R25" t="e">
            <v>#REF!</v>
          </cell>
        </row>
        <row r="32">
          <cell r="B32" t="e">
            <v>#REF!</v>
          </cell>
          <cell r="C32" t="e">
            <v>#REF!</v>
          </cell>
          <cell r="D32" t="e">
            <v>#REF!</v>
          </cell>
          <cell r="E32" t="e">
            <v>#REF!</v>
          </cell>
          <cell r="F32" t="e">
            <v>#REF!</v>
          </cell>
          <cell r="G32" t="e">
            <v>#REF!</v>
          </cell>
          <cell r="H32" t="e">
            <v>#REF!</v>
          </cell>
          <cell r="I32" t="e">
            <v>#REF!</v>
          </cell>
          <cell r="J32" t="e">
            <v>#REF!</v>
          </cell>
          <cell r="K32" t="e">
            <v>#REF!</v>
          </cell>
          <cell r="L32" t="e">
            <v>#REF!</v>
          </cell>
          <cell r="M32" t="e">
            <v>#REF!</v>
          </cell>
          <cell r="N32" t="e">
            <v>#REF!</v>
          </cell>
          <cell r="O32" t="e">
            <v>#REF!</v>
          </cell>
          <cell r="P32" t="e">
            <v>#REF!</v>
          </cell>
          <cell r="Q32" t="e">
            <v>#REF!</v>
          </cell>
          <cell r="R32" t="e">
            <v>#REF!</v>
          </cell>
        </row>
        <row r="42">
          <cell r="B42" t="e">
            <v>#REF!</v>
          </cell>
          <cell r="C42" t="e">
            <v>#REF!</v>
          </cell>
          <cell r="D42" t="e">
            <v>#REF!</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e">
            <v>#REF!</v>
          </cell>
        </row>
        <row r="46">
          <cell r="C46" t="e">
            <v>#REF!</v>
          </cell>
          <cell r="D46" t="e">
            <v>#REF!</v>
          </cell>
          <cell r="E46" t="e">
            <v>#REF!</v>
          </cell>
          <cell r="F46" t="e">
            <v>#REF!</v>
          </cell>
          <cell r="G46" t="e">
            <v>#REF!</v>
          </cell>
          <cell r="H46" t="e">
            <v>#REF!</v>
          </cell>
          <cell r="I46" t="e">
            <v>#REF!</v>
          </cell>
          <cell r="J46" t="e">
            <v>#REF!</v>
          </cell>
          <cell r="K46" t="e">
            <v>#REF!</v>
          </cell>
          <cell r="L46" t="e">
            <v>#REF!</v>
          </cell>
          <cell r="M46" t="e">
            <v>#REF!</v>
          </cell>
          <cell r="N46" t="e">
            <v>#REF!</v>
          </cell>
        </row>
      </sheetData>
      <sheetData sheetId="6" refreshError="1">
        <row r="5">
          <cell r="A5" t="e">
            <v>#REF!</v>
          </cell>
        </row>
        <row r="6">
          <cell r="A6" t="e">
            <v>#REF!</v>
          </cell>
        </row>
        <row r="14">
          <cell r="B14" t="e">
            <v>#REF!</v>
          </cell>
          <cell r="C14" t="e">
            <v>#REF!</v>
          </cell>
          <cell r="D14" t="e">
            <v>#REF!</v>
          </cell>
          <cell r="E14" t="e">
            <v>#REF!</v>
          </cell>
          <cell r="F14" t="e">
            <v>#REF!</v>
          </cell>
          <cell r="G14" t="e">
            <v>#REF!</v>
          </cell>
          <cell r="H14" t="e">
            <v>#REF!</v>
          </cell>
          <cell r="I14" t="e">
            <v>#REF!</v>
          </cell>
          <cell r="J14" t="e">
            <v>#REF!</v>
          </cell>
          <cell r="K14" t="e">
            <v>#REF!</v>
          </cell>
          <cell r="L14" t="e">
            <v>#REF!</v>
          </cell>
          <cell r="M14" t="e">
            <v>#REF!</v>
          </cell>
          <cell r="N14" t="e">
            <v>#REF!</v>
          </cell>
          <cell r="O14" t="e">
            <v>#REF!</v>
          </cell>
          <cell r="P14" t="e">
            <v>#REF!</v>
          </cell>
          <cell r="R14" t="e">
            <v>#REF!</v>
          </cell>
        </row>
        <row r="18">
          <cell r="B18" t="e">
            <v>#REF!</v>
          </cell>
          <cell r="C18" t="e">
            <v>#REF!</v>
          </cell>
          <cell r="D18" t="e">
            <v>#REF!</v>
          </cell>
          <cell r="E18" t="e">
            <v>#REF!</v>
          </cell>
          <cell r="F18" t="e">
            <v>#REF!</v>
          </cell>
          <cell r="G18" t="e">
            <v>#REF!</v>
          </cell>
          <cell r="H18" t="e">
            <v>#REF!</v>
          </cell>
          <cell r="I18" t="e">
            <v>#REF!</v>
          </cell>
          <cell r="J18" t="e">
            <v>#REF!</v>
          </cell>
          <cell r="K18" t="e">
            <v>#REF!</v>
          </cell>
          <cell r="L18" t="e">
            <v>#REF!</v>
          </cell>
          <cell r="M18" t="e">
            <v>#REF!</v>
          </cell>
          <cell r="N18" t="e">
            <v>#REF!</v>
          </cell>
          <cell r="O18" t="e">
            <v>#REF!</v>
          </cell>
          <cell r="P18" t="e">
            <v>#REF!</v>
          </cell>
          <cell r="Q18" t="e">
            <v>#REF!</v>
          </cell>
          <cell r="R18" t="e">
            <v>#REF!</v>
          </cell>
        </row>
        <row r="20">
          <cell r="B20" t="e">
            <v>#REF!</v>
          </cell>
          <cell r="C20" t="e">
            <v>#REF!</v>
          </cell>
          <cell r="D20" t="e">
            <v>#REF!</v>
          </cell>
          <cell r="E20" t="e">
            <v>#REF!</v>
          </cell>
          <cell r="F20" t="e">
            <v>#REF!</v>
          </cell>
          <cell r="G20" t="e">
            <v>#REF!</v>
          </cell>
          <cell r="H20" t="e">
            <v>#REF!</v>
          </cell>
          <cell r="I20" t="e">
            <v>#REF!</v>
          </cell>
          <cell r="J20" t="e">
            <v>#REF!</v>
          </cell>
          <cell r="K20" t="e">
            <v>#REF!</v>
          </cell>
          <cell r="L20" t="e">
            <v>#REF!</v>
          </cell>
          <cell r="M20" t="e">
            <v>#REF!</v>
          </cell>
          <cell r="N20" t="e">
            <v>#REF!</v>
          </cell>
          <cell r="O20" t="e">
            <v>#REF!</v>
          </cell>
          <cell r="P20" t="e">
            <v>#REF!</v>
          </cell>
          <cell r="R20" t="e">
            <v>#REF!</v>
          </cell>
        </row>
        <row r="21">
          <cell r="B21" t="e">
            <v>#REF!</v>
          </cell>
          <cell r="C21" t="e">
            <v>#REF!</v>
          </cell>
          <cell r="D21" t="e">
            <v>#REF!</v>
          </cell>
          <cell r="E21" t="e">
            <v>#REF!</v>
          </cell>
          <cell r="F21" t="e">
            <v>#REF!</v>
          </cell>
          <cell r="G21" t="e">
            <v>#REF!</v>
          </cell>
          <cell r="H21" t="e">
            <v>#REF!</v>
          </cell>
          <cell r="I21" t="e">
            <v>#REF!</v>
          </cell>
          <cell r="J21" t="e">
            <v>#REF!</v>
          </cell>
          <cell r="K21" t="e">
            <v>#REF!</v>
          </cell>
          <cell r="L21" t="e">
            <v>#REF!</v>
          </cell>
          <cell r="M21" t="e">
            <v>#REF!</v>
          </cell>
          <cell r="N21" t="e">
            <v>#REF!</v>
          </cell>
          <cell r="O21" t="e">
            <v>#REF!</v>
          </cell>
          <cell r="P21" t="e">
            <v>#REF!</v>
          </cell>
          <cell r="R21" t="e">
            <v>#REF!</v>
          </cell>
        </row>
        <row r="22">
          <cell r="B22" t="e">
            <v>#REF!</v>
          </cell>
          <cell r="C22" t="e">
            <v>#REF!</v>
          </cell>
          <cell r="D22" t="e">
            <v>#REF!</v>
          </cell>
          <cell r="E22" t="e">
            <v>#REF!</v>
          </cell>
          <cell r="F22" t="e">
            <v>#REF!</v>
          </cell>
          <cell r="G22" t="e">
            <v>#REF!</v>
          </cell>
          <cell r="H22" t="e">
            <v>#REF!</v>
          </cell>
          <cell r="I22" t="e">
            <v>#REF!</v>
          </cell>
          <cell r="J22" t="e">
            <v>#REF!</v>
          </cell>
          <cell r="K22" t="e">
            <v>#REF!</v>
          </cell>
          <cell r="L22" t="e">
            <v>#REF!</v>
          </cell>
          <cell r="M22" t="e">
            <v>#REF!</v>
          </cell>
          <cell r="N22" t="e">
            <v>#REF!</v>
          </cell>
          <cell r="O22" t="e">
            <v>#REF!</v>
          </cell>
          <cell r="P22" t="e">
            <v>#REF!</v>
          </cell>
          <cell r="Q22" t="e">
            <v>#REF!</v>
          </cell>
          <cell r="R22" t="e">
            <v>#REF!</v>
          </cell>
        </row>
        <row r="28">
          <cell r="B28" t="e">
            <v>#REF!</v>
          </cell>
          <cell r="C28" t="e">
            <v>#REF!</v>
          </cell>
          <cell r="D28" t="e">
            <v>#REF!</v>
          </cell>
          <cell r="E28" t="e">
            <v>#REF!</v>
          </cell>
          <cell r="F28" t="e">
            <v>#REF!</v>
          </cell>
          <cell r="G28" t="e">
            <v>#REF!</v>
          </cell>
          <cell r="H28" t="e">
            <v>#REF!</v>
          </cell>
          <cell r="I28" t="e">
            <v>#REF!</v>
          </cell>
          <cell r="J28" t="e">
            <v>#REF!</v>
          </cell>
          <cell r="K28" t="e">
            <v>#REF!</v>
          </cell>
          <cell r="L28" t="e">
            <v>#REF!</v>
          </cell>
          <cell r="M28" t="e">
            <v>#REF!</v>
          </cell>
          <cell r="N28" t="e">
            <v>#REF!</v>
          </cell>
          <cell r="O28" t="e">
            <v>#REF!</v>
          </cell>
          <cell r="P28" t="e">
            <v>#REF!</v>
          </cell>
          <cell r="R28" t="e">
            <v>#REF!</v>
          </cell>
        </row>
        <row r="29">
          <cell r="B29" t="e">
            <v>#REF!</v>
          </cell>
          <cell r="C29" t="e">
            <v>#REF!</v>
          </cell>
          <cell r="D29" t="e">
            <v>#REF!</v>
          </cell>
          <cell r="E29" t="e">
            <v>#REF!</v>
          </cell>
          <cell r="F29" t="e">
            <v>#REF!</v>
          </cell>
          <cell r="G29" t="e">
            <v>#REF!</v>
          </cell>
          <cell r="H29" t="e">
            <v>#REF!</v>
          </cell>
          <cell r="I29" t="e">
            <v>#REF!</v>
          </cell>
          <cell r="J29" t="e">
            <v>#REF!</v>
          </cell>
          <cell r="K29" t="e">
            <v>#REF!</v>
          </cell>
          <cell r="L29" t="e">
            <v>#REF!</v>
          </cell>
          <cell r="M29" t="e">
            <v>#REF!</v>
          </cell>
          <cell r="N29" t="e">
            <v>#REF!</v>
          </cell>
          <cell r="O29" t="e">
            <v>#REF!</v>
          </cell>
          <cell r="P29" t="e">
            <v>#REF!</v>
          </cell>
          <cell r="R29" t="e">
            <v>#REF!</v>
          </cell>
        </row>
        <row r="30">
          <cell r="B30" t="e">
            <v>#REF!</v>
          </cell>
          <cell r="C30" t="e">
            <v>#REF!</v>
          </cell>
          <cell r="D30" t="e">
            <v>#REF!</v>
          </cell>
          <cell r="E30" t="e">
            <v>#REF!</v>
          </cell>
          <cell r="F30" t="e">
            <v>#REF!</v>
          </cell>
          <cell r="G30" t="e">
            <v>#REF!</v>
          </cell>
          <cell r="H30" t="e">
            <v>#REF!</v>
          </cell>
          <cell r="I30" t="e">
            <v>#REF!</v>
          </cell>
          <cell r="J30" t="e">
            <v>#REF!</v>
          </cell>
          <cell r="K30" t="e">
            <v>#REF!</v>
          </cell>
          <cell r="L30" t="e">
            <v>#REF!</v>
          </cell>
          <cell r="M30" t="e">
            <v>#REF!</v>
          </cell>
          <cell r="N30" t="e">
            <v>#REF!</v>
          </cell>
          <cell r="O30" t="e">
            <v>#REF!</v>
          </cell>
          <cell r="P30" t="e">
            <v>#REF!</v>
          </cell>
          <cell r="Q30" t="e">
            <v>#REF!</v>
          </cell>
          <cell r="R30" t="e">
            <v>#REF!</v>
          </cell>
        </row>
        <row r="33">
          <cell r="B33" t="e">
            <v>#REF!</v>
          </cell>
          <cell r="C33" t="e">
            <v>#REF!</v>
          </cell>
          <cell r="D33" t="e">
            <v>#REF!</v>
          </cell>
          <cell r="E33" t="e">
            <v>#REF!</v>
          </cell>
          <cell r="F33" t="e">
            <v>#REF!</v>
          </cell>
          <cell r="G33" t="e">
            <v>#REF!</v>
          </cell>
          <cell r="H33" t="e">
            <v>#REF!</v>
          </cell>
          <cell r="I33" t="e">
            <v>#REF!</v>
          </cell>
          <cell r="J33" t="e">
            <v>#REF!</v>
          </cell>
          <cell r="K33" t="e">
            <v>#REF!</v>
          </cell>
          <cell r="L33" t="e">
            <v>#REF!</v>
          </cell>
          <cell r="M33" t="e">
            <v>#REF!</v>
          </cell>
          <cell r="N33" t="e">
            <v>#REF!</v>
          </cell>
          <cell r="O33" t="e">
            <v>#REF!</v>
          </cell>
          <cell r="P33" t="e">
            <v>#REF!</v>
          </cell>
          <cell r="R33" t="e">
            <v>#REF!</v>
          </cell>
        </row>
        <row r="34">
          <cell r="B34" t="e">
            <v>#REF!</v>
          </cell>
          <cell r="C34" t="e">
            <v>#REF!</v>
          </cell>
          <cell r="D34" t="e">
            <v>#REF!</v>
          </cell>
          <cell r="E34" t="e">
            <v>#REF!</v>
          </cell>
          <cell r="F34" t="e">
            <v>#REF!</v>
          </cell>
          <cell r="G34" t="e">
            <v>#REF!</v>
          </cell>
          <cell r="H34" t="e">
            <v>#REF!</v>
          </cell>
          <cell r="I34" t="e">
            <v>#REF!</v>
          </cell>
          <cell r="J34" t="e">
            <v>#REF!</v>
          </cell>
          <cell r="K34" t="e">
            <v>#REF!</v>
          </cell>
          <cell r="L34" t="e">
            <v>#REF!</v>
          </cell>
          <cell r="M34" t="e">
            <v>#REF!</v>
          </cell>
          <cell r="N34" t="e">
            <v>#REF!</v>
          </cell>
          <cell r="O34" t="e">
            <v>#REF!</v>
          </cell>
          <cell r="P34" t="e">
            <v>#REF!</v>
          </cell>
          <cell r="R34" t="e">
            <v>#REF!</v>
          </cell>
        </row>
        <row r="35">
          <cell r="B35" t="e">
            <v>#REF!</v>
          </cell>
          <cell r="C35" t="e">
            <v>#REF!</v>
          </cell>
          <cell r="D35" t="e">
            <v>#REF!</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e">
            <v>#REF!</v>
          </cell>
        </row>
        <row r="41">
          <cell r="B41" t="e">
            <v>#REF!</v>
          </cell>
          <cell r="C41" t="e">
            <v>#REF!</v>
          </cell>
          <cell r="D41" t="e">
            <v>#REF!</v>
          </cell>
          <cell r="E41" t="e">
            <v>#REF!</v>
          </cell>
          <cell r="F41" t="e">
            <v>#REF!</v>
          </cell>
          <cell r="G41" t="e">
            <v>#REF!</v>
          </cell>
          <cell r="H41" t="e">
            <v>#REF!</v>
          </cell>
          <cell r="I41" t="e">
            <v>#REF!</v>
          </cell>
          <cell r="J41" t="e">
            <v>#REF!</v>
          </cell>
          <cell r="K41" t="e">
            <v>#REF!</v>
          </cell>
          <cell r="L41" t="e">
            <v>#REF!</v>
          </cell>
          <cell r="M41" t="e">
            <v>#REF!</v>
          </cell>
          <cell r="N41" t="e">
            <v>#REF!</v>
          </cell>
          <cell r="O41" t="e">
            <v>#REF!</v>
          </cell>
          <cell r="P41" t="e">
            <v>#REF!</v>
          </cell>
        </row>
        <row r="43">
          <cell r="B43" t="e">
            <v>#REF!</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LL"/>
      <sheetName val="P&amp;L"/>
      <sheetName val="CFlows"/>
      <sheetName val="Bsheet"/>
      <sheetName val="Outputs"/>
      <sheetName val="Inputs"/>
      <sheetName val="Ownership"/>
      <sheetName val="Valuation"/>
      <sheetName val="Drawdown"/>
      <sheetName val="Debt Service"/>
      <sheetName val="Revenues"/>
      <sheetName val="0&amp;M and Maintenance"/>
      <sheetName val="bookdepn"/>
      <sheetName val="taxdepn"/>
      <sheetName val="BookTax"/>
      <sheetName val="CashTax"/>
      <sheetName val="Step-up costs"/>
      <sheetName val="2002finance"/>
      <sheetName val="2001Invoices"/>
      <sheetName val="Ebute"/>
      <sheetName val="Megh"/>
      <sheetName val="Annual St"/>
      <sheetName val="Input"/>
      <sheetName val="Workings"/>
      <sheetName val="Questions"/>
      <sheetName val="Revenue"/>
      <sheetName val="Statements"/>
      <sheetName val="Input-Time"/>
      <sheetName val="Solve&amp;Print"/>
      <sheetName val="Construction"/>
      <sheetName val="Debt"/>
      <sheetName val="Funding"/>
      <sheetName val="O&amp;M"/>
      <sheetName val="Tariff"/>
      <sheetName val="Early Gene"/>
      <sheetName val="Summary"/>
      <sheetName val="Escalation"/>
      <sheetName val="Ratios"/>
      <sheetName val="Tax &amp; Dep"/>
      <sheetName val="Repay Profiles"/>
      <sheetName val="CFADS vs DS"/>
      <sheetName val="DSCR vs PA DSCR"/>
      <sheetName val="RasLaf"/>
      <sheetName val="Plant Operations"/>
      <sheetName val="Cash Flow &amp; Coverages"/>
      <sheetName val="AES Corp Income Statement"/>
      <sheetName val="Income Statement"/>
      <sheetName val="Performance Data"/>
      <sheetName val="Project Data"/>
      <sheetName val="Availability Calculation"/>
      <sheetName val="Finance &amp; Economic Data"/>
      <sheetName val="Tolling Payments"/>
      <sheetName val="ICF INPUTS"/>
      <sheetName val="Energy Market"/>
      <sheetName val="EPC Data"/>
      <sheetName val="Owners Costs"/>
      <sheetName val="Tax &amp; Depreciation"/>
      <sheetName val="CAPEX"/>
      <sheetName val="MACRS"/>
      <sheetName val="Changes"/>
      <sheetName val="LDP"/>
      <sheetName val="LDF"/>
      <sheetName val="Operating Cash flow"/>
      <sheetName val="Balance Sheet"/>
      <sheetName val="Actual Depreciation"/>
      <sheetName val="Income"/>
      <sheetName val="Cash flow &amp; coverage ratios"/>
      <sheetName val="Finance data"/>
      <sheetName val="Int &amp; Amort"/>
      <sheetName val="Tax"/>
      <sheetName val="Depreciation"/>
      <sheetName val="Unit Pricing"/>
      <sheetName val="Heat Rate"/>
      <sheetName val="Avail. Penalty"/>
      <sheetName val="Hedge"/>
      <sheetName val="ChartData"/>
      <sheetName val="Chart1"/>
      <sheetName val="Chart2"/>
      <sheetName val="Sheet1"/>
      <sheetName val="Sensitivities"/>
      <sheetName val="Southland"/>
      <sheetName val="Assumptions"/>
      <sheetName val="TechInputs"/>
      <sheetName val="C&amp;F"/>
      <sheetName val="Cashflow"/>
      <sheetName val="BS"/>
      <sheetName val="Returns"/>
      <sheetName val="Operating budget"/>
      <sheetName val="LDs"/>
      <sheetName val="DSRA"/>
      <sheetName val="WCap"/>
      <sheetName val="Cover"/>
      <sheetName val="Indices"/>
      <sheetName val="Outstanding Debt"/>
      <sheetName val="Repays vs Cashflow"/>
      <sheetName val="Barka"/>
      <sheetName val="Change Notes"/>
      <sheetName val="MODEL INPUTS"/>
      <sheetName val="COMMERCIAL INPUTS"/>
      <sheetName val="COMMODITY PRICE DATA"/>
      <sheetName val="EPC COST"/>
      <sheetName val="DEVELOPMENT COST"/>
      <sheetName val="TOTAL CAPEX"/>
      <sheetName val="FINANCING"/>
      <sheetName val="Refinancing"/>
      <sheetName val="Annual Summ"/>
      <sheetName val="Quarterly Cash Flow"/>
      <sheetName val="Plant Operation"/>
      <sheetName val="Fixed O&amp;M"/>
      <sheetName val="Variable O&amp;M"/>
      <sheetName val="Cash Taxes"/>
      <sheetName val="Prop. Taxes"/>
      <sheetName val="Variable Costs"/>
      <sheetName val="Fixed Costs"/>
      <sheetName val="Operational Payroll"/>
      <sheetName val="DSR Requirement"/>
      <sheetName val="Fin Stmnts"/>
      <sheetName val="Switches &amp; Scenarios"/>
      <sheetName val="Constr, Op &amp; Fin Assmp"/>
      <sheetName val="Bridge Loans"/>
      <sheetName val="Issues"/>
      <sheetName val="Draw"/>
      <sheetName val="PROFORMA"/>
      <sheetName val="Spot, Firm Cap &amp; Dispatch"/>
      <sheetName val="Bk &amp; Tax Dep &amp; ADIT"/>
      <sheetName val="LONG TERM DEBT CALC"/>
      <sheetName val="DEBT SERV SUMM"/>
      <sheetName val="Reconciliation"/>
      <sheetName val="Recon Capex details"/>
      <sheetName val="Module1"/>
      <sheetName val="Module2"/>
      <sheetName val="Andres"/>
      <sheetName val="Exec. Summary"/>
      <sheetName val="Fin Stmnts Summary"/>
      <sheetName val="DPP Spot, Firm Cap &amp; Dispatch"/>
      <sheetName val="Op Assmp"/>
      <sheetName val="LosMina"/>
      <sheetName val="Refinancement"/>
      <sheetName val="NPV"/>
      <sheetName val="Arlington Shell"/>
      <sheetName val="Global Assumptions"/>
      <sheetName val="Consolidated Income Statement"/>
      <sheetName val="Cash Flow"/>
      <sheetName val="Debt and Other Assets"/>
      <sheetName val="Fixed Assets"/>
      <sheetName val="Related Companies"/>
      <sheetName val="Gener Contractual"/>
      <sheetName val="Birmann"/>
      <sheetName val="Queltehues+Volcan"/>
      <sheetName val="Maitenes"/>
      <sheetName val="Alfalfal"/>
      <sheetName val="Renca"/>
      <sheetName val="TG El Indio"/>
      <sheetName val="Ventanas"/>
      <sheetName val="Laguna Verde"/>
      <sheetName val="Other_Business"/>
      <sheetName val="E. Verde (cons)"/>
      <sheetName val="Nacimiento"/>
      <sheetName val="Constitución"/>
      <sheetName val="Laja"/>
      <sheetName val="Mostazal"/>
      <sheetName val="Turbina_EVSA"/>
      <sheetName val="Nueva_Renca"/>
      <sheetName val="Norgener"/>
      <sheetName val="Guacolda"/>
      <sheetName val="TermoAndes"/>
      <sheetName val="Interandes"/>
      <sheetName val="Chivor"/>
      <sheetName val="Debt_Mkt_Value"/>
      <sheetName val="Bond ESSA"/>
      <sheetName val="Energy Data"/>
      <sheetName val="Charts"/>
      <sheetName val="Gener"/>
      <sheetName val="Operating Assumptions"/>
      <sheetName val="Financial Assumptions"/>
      <sheetName val="MHA"/>
      <sheetName val="Start&amp;Standby"/>
      <sheetName val="notes"/>
      <sheetName val="P &amp; L"/>
      <sheetName val="P&amp;L VAR"/>
      <sheetName val="Cashflow VAR"/>
      <sheetName val="IRR &amp; NPV"/>
      <sheetName val="Depn &amp; Tax"/>
      <sheetName val="Penalty Caps"/>
      <sheetName val="Financ"/>
      <sheetName val="Fuel Cost"/>
      <sheetName val="Depr"/>
      <sheetName val="Rev"/>
      <sheetName val="Corp_hyp"/>
      <sheetName val="Return"/>
      <sheetName val="Invest"/>
      <sheetName val="SHELL-Equity earnings"/>
      <sheetName val="C_hyp_ann"/>
      <sheetName val="Corp_hyp_USD"/>
      <sheetName val="OPGC"/>
      <sheetName val="Экспл_ запасы"/>
      <sheetName val="Пром_ запасы"/>
      <sheetName val="LOCA"/>
      <sheetName val="b-4"/>
      <sheetName val="Справочник причин"/>
      <sheetName val="PDC_Worksheet"/>
      <sheetName val="Параметры"/>
      <sheetName val="Const"/>
    </sheetNames>
    <sheetDataSet>
      <sheetData sheetId="0" refreshError="1">
        <row r="140">
          <cell r="I140">
            <v>0</v>
          </cell>
        </row>
        <row r="188">
          <cell r="E18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2">
          <cell r="B2" t="str">
            <v>Calendar Year</v>
          </cell>
          <cell r="E2">
            <v>2001</v>
          </cell>
          <cell r="F2">
            <v>2001</v>
          </cell>
          <cell r="G2">
            <v>2002</v>
          </cell>
          <cell r="H2">
            <v>2002</v>
          </cell>
          <cell r="I2">
            <v>2003</v>
          </cell>
          <cell r="J2">
            <v>2003</v>
          </cell>
          <cell r="K2">
            <v>2004</v>
          </cell>
          <cell r="L2">
            <v>2004</v>
          </cell>
          <cell r="M2">
            <v>2005</v>
          </cell>
          <cell r="N2">
            <v>2005</v>
          </cell>
          <cell r="O2">
            <v>2006</v>
          </cell>
          <cell r="P2">
            <v>2006</v>
          </cell>
          <cell r="Q2">
            <v>2007</v>
          </cell>
          <cell r="R2">
            <v>2007</v>
          </cell>
          <cell r="S2">
            <v>2008</v>
          </cell>
          <cell r="T2">
            <v>2008</v>
          </cell>
          <cell r="U2">
            <v>2009</v>
          </cell>
          <cell r="V2">
            <v>2009</v>
          </cell>
          <cell r="W2">
            <v>2010</v>
          </cell>
          <cell r="X2">
            <v>2010</v>
          </cell>
          <cell r="Y2">
            <v>2011</v>
          </cell>
          <cell r="Z2">
            <v>2011</v>
          </cell>
          <cell r="AA2">
            <v>2012</v>
          </cell>
          <cell r="AB2">
            <v>2012</v>
          </cell>
          <cell r="AC2">
            <v>2013</v>
          </cell>
          <cell r="AD2">
            <v>2013</v>
          </cell>
          <cell r="AE2">
            <v>2014</v>
          </cell>
          <cell r="AF2">
            <v>2014</v>
          </cell>
          <cell r="AG2">
            <v>2015</v>
          </cell>
          <cell r="AH2">
            <v>2015</v>
          </cell>
          <cell r="AI2">
            <v>2016</v>
          </cell>
          <cell r="AJ2">
            <v>2016</v>
          </cell>
          <cell r="AK2">
            <v>2017</v>
          </cell>
          <cell r="AL2">
            <v>2017</v>
          </cell>
          <cell r="AM2">
            <v>2018</v>
          </cell>
          <cell r="AN2">
            <v>2018</v>
          </cell>
          <cell r="AO2">
            <v>2019</v>
          </cell>
          <cell r="AP2">
            <v>2019</v>
          </cell>
          <cell r="AQ2">
            <v>2020</v>
          </cell>
          <cell r="AR2">
            <v>2020</v>
          </cell>
          <cell r="AS2">
            <v>2021</v>
          </cell>
          <cell r="AT2">
            <v>2021</v>
          </cell>
          <cell r="AU2">
            <v>2022</v>
          </cell>
          <cell r="AV2">
            <v>2022</v>
          </cell>
          <cell r="AW2">
            <v>2023</v>
          </cell>
          <cell r="AX2">
            <v>2023</v>
          </cell>
          <cell r="AY2">
            <v>2024</v>
          </cell>
          <cell r="AZ2">
            <v>2024</v>
          </cell>
        </row>
        <row r="3">
          <cell r="B3" t="str">
            <v>Contract Year</v>
          </cell>
          <cell r="E3">
            <v>-2</v>
          </cell>
          <cell r="F3">
            <v>-2</v>
          </cell>
          <cell r="G3">
            <v>-1</v>
          </cell>
          <cell r="H3">
            <v>-1</v>
          </cell>
          <cell r="I3">
            <v>0</v>
          </cell>
          <cell r="J3">
            <v>0</v>
          </cell>
          <cell r="K3">
            <v>1</v>
          </cell>
          <cell r="L3">
            <v>1</v>
          </cell>
          <cell r="M3">
            <v>2</v>
          </cell>
          <cell r="N3">
            <v>2</v>
          </cell>
          <cell r="O3">
            <v>3</v>
          </cell>
          <cell r="P3">
            <v>3</v>
          </cell>
          <cell r="Q3">
            <v>4</v>
          </cell>
          <cell r="R3">
            <v>4</v>
          </cell>
          <cell r="S3">
            <v>5</v>
          </cell>
          <cell r="T3">
            <v>5</v>
          </cell>
          <cell r="U3">
            <v>6</v>
          </cell>
          <cell r="V3">
            <v>6</v>
          </cell>
          <cell r="W3">
            <v>7</v>
          </cell>
          <cell r="X3">
            <v>7</v>
          </cell>
          <cell r="Y3">
            <v>8</v>
          </cell>
          <cell r="Z3">
            <v>8</v>
          </cell>
          <cell r="AA3">
            <v>9</v>
          </cell>
          <cell r="AB3">
            <v>9</v>
          </cell>
          <cell r="AC3">
            <v>10</v>
          </cell>
          <cell r="AD3">
            <v>10</v>
          </cell>
          <cell r="AE3">
            <v>11</v>
          </cell>
          <cell r="AF3">
            <v>11</v>
          </cell>
          <cell r="AG3">
            <v>12</v>
          </cell>
          <cell r="AH3">
            <v>12</v>
          </cell>
          <cell r="AI3">
            <v>13</v>
          </cell>
          <cell r="AJ3">
            <v>13</v>
          </cell>
          <cell r="AK3">
            <v>14</v>
          </cell>
          <cell r="AL3">
            <v>14</v>
          </cell>
          <cell r="AM3">
            <v>15</v>
          </cell>
          <cell r="AN3">
            <v>15</v>
          </cell>
          <cell r="AO3">
            <v>16</v>
          </cell>
          <cell r="AP3">
            <v>16</v>
          </cell>
          <cell r="AQ3">
            <v>17</v>
          </cell>
          <cell r="AR3">
            <v>17</v>
          </cell>
          <cell r="AS3">
            <v>18</v>
          </cell>
          <cell r="AT3">
            <v>18</v>
          </cell>
          <cell r="AU3">
            <v>19</v>
          </cell>
          <cell r="AV3">
            <v>19</v>
          </cell>
          <cell r="AW3">
            <v>20</v>
          </cell>
          <cell r="AX3">
            <v>20</v>
          </cell>
          <cell r="AY3">
            <v>21</v>
          </cell>
          <cell r="AZ3">
            <v>21</v>
          </cell>
        </row>
        <row r="4">
          <cell r="B4" t="str">
            <v>Semi-annual period</v>
          </cell>
          <cell r="E4">
            <v>-5</v>
          </cell>
          <cell r="F4">
            <v>-4</v>
          </cell>
          <cell r="G4">
            <v>-3</v>
          </cell>
          <cell r="H4">
            <v>-2</v>
          </cell>
          <cell r="I4">
            <v>-1</v>
          </cell>
          <cell r="J4">
            <v>0</v>
          </cell>
          <cell r="K4">
            <v>1</v>
          </cell>
          <cell r="L4">
            <v>2</v>
          </cell>
          <cell r="M4">
            <v>3</v>
          </cell>
          <cell r="N4">
            <v>4</v>
          </cell>
          <cell r="O4">
            <v>5</v>
          </cell>
          <cell r="P4">
            <v>6</v>
          </cell>
          <cell r="Q4">
            <v>7</v>
          </cell>
          <cell r="R4">
            <v>8</v>
          </cell>
          <cell r="S4">
            <v>9</v>
          </cell>
          <cell r="T4">
            <v>10</v>
          </cell>
          <cell r="U4">
            <v>11</v>
          </cell>
          <cell r="V4">
            <v>12</v>
          </cell>
          <cell r="W4">
            <v>13</v>
          </cell>
          <cell r="X4">
            <v>14</v>
          </cell>
          <cell r="Y4">
            <v>15</v>
          </cell>
          <cell r="Z4">
            <v>16</v>
          </cell>
          <cell r="AA4">
            <v>17</v>
          </cell>
          <cell r="AB4">
            <v>18</v>
          </cell>
          <cell r="AC4">
            <v>19</v>
          </cell>
          <cell r="AD4">
            <v>20</v>
          </cell>
          <cell r="AE4">
            <v>21</v>
          </cell>
          <cell r="AF4">
            <v>22</v>
          </cell>
          <cell r="AG4">
            <v>23</v>
          </cell>
          <cell r="AH4">
            <v>24</v>
          </cell>
          <cell r="AI4">
            <v>25</v>
          </cell>
          <cell r="AJ4">
            <v>26</v>
          </cell>
          <cell r="AK4">
            <v>27</v>
          </cell>
          <cell r="AL4">
            <v>28</v>
          </cell>
          <cell r="AM4">
            <v>29</v>
          </cell>
          <cell r="AN4">
            <v>30</v>
          </cell>
          <cell r="AO4">
            <v>31</v>
          </cell>
          <cell r="AP4">
            <v>32</v>
          </cell>
          <cell r="AQ4">
            <v>33</v>
          </cell>
          <cell r="AR4">
            <v>34</v>
          </cell>
          <cell r="AS4">
            <v>35</v>
          </cell>
          <cell r="AT4">
            <v>36</v>
          </cell>
          <cell r="AU4">
            <v>37</v>
          </cell>
          <cell r="AV4">
            <v>38</v>
          </cell>
          <cell r="AW4">
            <v>39</v>
          </cell>
          <cell r="AX4">
            <v>40</v>
          </cell>
          <cell r="AY4">
            <v>41</v>
          </cell>
          <cell r="AZ4">
            <v>42</v>
          </cell>
        </row>
        <row r="5">
          <cell r="B5" t="str">
            <v>Contract year start date</v>
          </cell>
          <cell r="E5">
            <v>36892</v>
          </cell>
          <cell r="F5">
            <v>37073</v>
          </cell>
          <cell r="G5">
            <v>37257</v>
          </cell>
          <cell r="H5">
            <v>37438</v>
          </cell>
          <cell r="I5">
            <v>37622</v>
          </cell>
          <cell r="J5">
            <v>37803</v>
          </cell>
          <cell r="K5">
            <v>37987</v>
          </cell>
          <cell r="L5">
            <v>38169</v>
          </cell>
          <cell r="M5">
            <v>38353</v>
          </cell>
          <cell r="N5">
            <v>38534</v>
          </cell>
          <cell r="O5">
            <v>38718</v>
          </cell>
          <cell r="P5">
            <v>38899</v>
          </cell>
          <cell r="Q5">
            <v>39083</v>
          </cell>
          <cell r="R5">
            <v>39264</v>
          </cell>
          <cell r="S5">
            <v>39448</v>
          </cell>
          <cell r="T5">
            <v>39630</v>
          </cell>
          <cell r="U5">
            <v>39814</v>
          </cell>
          <cell r="V5">
            <v>39995</v>
          </cell>
          <cell r="W5">
            <v>40179</v>
          </cell>
          <cell r="X5">
            <v>40360</v>
          </cell>
          <cell r="Y5">
            <v>40544</v>
          </cell>
          <cell r="Z5">
            <v>40725</v>
          </cell>
          <cell r="AA5">
            <v>40909</v>
          </cell>
          <cell r="AB5">
            <v>41091</v>
          </cell>
          <cell r="AC5">
            <v>41275</v>
          </cell>
          <cell r="AD5">
            <v>41456</v>
          </cell>
          <cell r="AE5">
            <v>41640</v>
          </cell>
          <cell r="AF5">
            <v>41821</v>
          </cell>
          <cell r="AG5">
            <v>42005</v>
          </cell>
          <cell r="AH5">
            <v>42186</v>
          </cell>
          <cell r="AI5">
            <v>42370</v>
          </cell>
          <cell r="AJ5">
            <v>42552</v>
          </cell>
          <cell r="AK5">
            <v>42736</v>
          </cell>
          <cell r="AL5">
            <v>42917</v>
          </cell>
          <cell r="AM5">
            <v>43101</v>
          </cell>
          <cell r="AN5">
            <v>43282</v>
          </cell>
          <cell r="AO5">
            <v>43466</v>
          </cell>
          <cell r="AP5">
            <v>43647</v>
          </cell>
          <cell r="AQ5">
            <v>43831</v>
          </cell>
          <cell r="AR5">
            <v>44013</v>
          </cell>
          <cell r="AS5">
            <v>44197</v>
          </cell>
          <cell r="AT5">
            <v>44378</v>
          </cell>
          <cell r="AU5">
            <v>44562</v>
          </cell>
          <cell r="AV5">
            <v>44743</v>
          </cell>
          <cell r="AW5">
            <v>44927</v>
          </cell>
          <cell r="AX5">
            <v>45108</v>
          </cell>
          <cell r="AY5">
            <v>45292</v>
          </cell>
          <cell r="AZ5">
            <v>45474</v>
          </cell>
        </row>
        <row r="6">
          <cell r="B6" t="str">
            <v>Contract year end date</v>
          </cell>
          <cell r="C6" t="str">
            <v>Units</v>
          </cell>
          <cell r="D6" t="str">
            <v>TOTAL</v>
          </cell>
          <cell r="E6">
            <v>37072</v>
          </cell>
          <cell r="F6">
            <v>37256</v>
          </cell>
          <cell r="G6">
            <v>37437</v>
          </cell>
          <cell r="H6">
            <v>37621</v>
          </cell>
          <cell r="I6">
            <v>37802</v>
          </cell>
          <cell r="J6">
            <v>37986</v>
          </cell>
          <cell r="K6">
            <v>38168</v>
          </cell>
          <cell r="L6">
            <v>38352</v>
          </cell>
          <cell r="M6">
            <v>38533</v>
          </cell>
          <cell r="N6">
            <v>38717</v>
          </cell>
          <cell r="O6">
            <v>38898</v>
          </cell>
          <cell r="P6">
            <v>39082</v>
          </cell>
          <cell r="Q6">
            <v>39263</v>
          </cell>
          <cell r="R6">
            <v>39447</v>
          </cell>
          <cell r="S6">
            <v>39629</v>
          </cell>
          <cell r="T6">
            <v>39813</v>
          </cell>
          <cell r="U6">
            <v>39994</v>
          </cell>
          <cell r="V6">
            <v>40178</v>
          </cell>
          <cell r="W6">
            <v>40359</v>
          </cell>
          <cell r="X6">
            <v>40543</v>
          </cell>
          <cell r="Y6">
            <v>40724</v>
          </cell>
          <cell r="Z6">
            <v>40908</v>
          </cell>
          <cell r="AA6">
            <v>41090</v>
          </cell>
          <cell r="AB6">
            <v>41274</v>
          </cell>
          <cell r="AC6">
            <v>41455</v>
          </cell>
          <cell r="AD6">
            <v>41639</v>
          </cell>
          <cell r="AE6">
            <v>41820</v>
          </cell>
          <cell r="AF6">
            <v>42004</v>
          </cell>
          <cell r="AG6">
            <v>42185</v>
          </cell>
          <cell r="AH6">
            <v>42369</v>
          </cell>
          <cell r="AI6">
            <v>42551</v>
          </cell>
          <cell r="AJ6">
            <v>42735</v>
          </cell>
          <cell r="AK6">
            <v>42916</v>
          </cell>
          <cell r="AL6">
            <v>43100</v>
          </cell>
          <cell r="AM6">
            <v>43281</v>
          </cell>
          <cell r="AN6">
            <v>43465</v>
          </cell>
          <cell r="AO6">
            <v>43646</v>
          </cell>
          <cell r="AP6">
            <v>43830</v>
          </cell>
          <cell r="AQ6">
            <v>44012</v>
          </cell>
          <cell r="AR6">
            <v>44196</v>
          </cell>
          <cell r="AS6">
            <v>44377</v>
          </cell>
          <cell r="AT6">
            <v>44561</v>
          </cell>
          <cell r="AU6">
            <v>44742</v>
          </cell>
          <cell r="AV6">
            <v>44926</v>
          </cell>
          <cell r="AW6">
            <v>45107</v>
          </cell>
          <cell r="AX6">
            <v>45291</v>
          </cell>
          <cell r="AY6">
            <v>45473</v>
          </cell>
          <cell r="AZ6">
            <v>45657</v>
          </cell>
        </row>
        <row r="8">
          <cell r="B8" t="str">
            <v>Operation Summary</v>
          </cell>
        </row>
        <row r="9">
          <cell r="B9" t="str">
            <v>POWER</v>
          </cell>
        </row>
        <row r="10">
          <cell r="B10" t="str">
            <v>Gross Production Capacity (100% availability)</v>
          </cell>
          <cell r="C10" t="str">
            <v>GWh</v>
          </cell>
          <cell r="E10">
            <v>0</v>
          </cell>
          <cell r="F10">
            <v>0</v>
          </cell>
          <cell r="G10">
            <v>0</v>
          </cell>
          <cell r="H10">
            <v>0</v>
          </cell>
          <cell r="I10">
            <v>562.36800000000005</v>
          </cell>
          <cell r="J10">
            <v>1636.2</v>
          </cell>
          <cell r="K10">
            <v>3071.16</v>
          </cell>
          <cell r="L10">
            <v>3312</v>
          </cell>
          <cell r="M10">
            <v>3258</v>
          </cell>
          <cell r="N10">
            <v>3312</v>
          </cell>
          <cell r="O10">
            <v>3258</v>
          </cell>
          <cell r="P10">
            <v>3312</v>
          </cell>
          <cell r="Q10">
            <v>3258</v>
          </cell>
          <cell r="R10">
            <v>3312</v>
          </cell>
          <cell r="S10">
            <v>3276</v>
          </cell>
          <cell r="T10">
            <v>3312</v>
          </cell>
          <cell r="U10">
            <v>3258</v>
          </cell>
          <cell r="V10">
            <v>3312</v>
          </cell>
          <cell r="W10">
            <v>3258</v>
          </cell>
          <cell r="X10">
            <v>3312</v>
          </cell>
          <cell r="Y10">
            <v>3258</v>
          </cell>
          <cell r="Z10">
            <v>3312</v>
          </cell>
          <cell r="AA10">
            <v>3276</v>
          </cell>
          <cell r="AB10">
            <v>3312</v>
          </cell>
          <cell r="AC10">
            <v>3258</v>
          </cell>
          <cell r="AD10">
            <v>3312</v>
          </cell>
          <cell r="AE10">
            <v>3258</v>
          </cell>
          <cell r="AF10">
            <v>3312</v>
          </cell>
          <cell r="AG10">
            <v>3258</v>
          </cell>
          <cell r="AH10">
            <v>3312</v>
          </cell>
          <cell r="AI10">
            <v>3276</v>
          </cell>
          <cell r="AJ10">
            <v>3312</v>
          </cell>
          <cell r="AK10">
            <v>3258</v>
          </cell>
          <cell r="AL10">
            <v>3312</v>
          </cell>
          <cell r="AM10">
            <v>3258</v>
          </cell>
          <cell r="AN10">
            <v>3312</v>
          </cell>
          <cell r="AO10">
            <v>3258</v>
          </cell>
          <cell r="AP10">
            <v>3312</v>
          </cell>
          <cell r="AQ10">
            <v>3276</v>
          </cell>
          <cell r="AR10">
            <v>3312</v>
          </cell>
          <cell r="AS10">
            <v>3258</v>
          </cell>
          <cell r="AT10">
            <v>3312</v>
          </cell>
          <cell r="AU10">
            <v>3258</v>
          </cell>
          <cell r="AV10">
            <v>3312</v>
          </cell>
          <cell r="AW10">
            <v>3258</v>
          </cell>
          <cell r="AX10">
            <v>3312</v>
          </cell>
          <cell r="AY10">
            <v>3276</v>
          </cell>
          <cell r="AZ10">
            <v>3312</v>
          </cell>
        </row>
        <row r="11">
          <cell r="B11" t="str">
            <v>Energy Loss due to Outages</v>
          </cell>
          <cell r="C11" t="str">
            <v>GWh</v>
          </cell>
          <cell r="E11">
            <v>0</v>
          </cell>
          <cell r="F11">
            <v>0</v>
          </cell>
          <cell r="G11">
            <v>0</v>
          </cell>
          <cell r="H11">
            <v>0</v>
          </cell>
          <cell r="I11">
            <v>140.59200000000001</v>
          </cell>
          <cell r="J11">
            <v>409.05</v>
          </cell>
          <cell r="K11">
            <v>693.4380000000001</v>
          </cell>
          <cell r="L11">
            <v>165.86080000000007</v>
          </cell>
          <cell r="M11">
            <v>236.14240000000001</v>
          </cell>
          <cell r="N11">
            <v>188.08160000000001</v>
          </cell>
          <cell r="O11">
            <v>278.43359999999996</v>
          </cell>
          <cell r="P11">
            <v>210.30240000000003</v>
          </cell>
          <cell r="Q11">
            <v>278.43359999999996</v>
          </cell>
          <cell r="R11">
            <v>210.30240000000003</v>
          </cell>
          <cell r="S11">
            <v>238.65599999999998</v>
          </cell>
          <cell r="T11">
            <v>188.08160000000001</v>
          </cell>
          <cell r="U11">
            <v>363.01600000000002</v>
          </cell>
          <cell r="V11">
            <v>254.74400000000003</v>
          </cell>
          <cell r="W11">
            <v>363.01600000000002</v>
          </cell>
          <cell r="X11">
            <v>254.74400000000003</v>
          </cell>
          <cell r="Y11">
            <v>336.584</v>
          </cell>
          <cell r="Z11">
            <v>240.85600000000002</v>
          </cell>
          <cell r="AA11">
            <v>383.80800000000011</v>
          </cell>
          <cell r="AB11">
            <v>263.07680000000005</v>
          </cell>
          <cell r="AC11">
            <v>278.43359999999996</v>
          </cell>
          <cell r="AD11">
            <v>210.30240000000003</v>
          </cell>
          <cell r="AE11">
            <v>236.14240000000001</v>
          </cell>
          <cell r="AF11">
            <v>188.08160000000001</v>
          </cell>
          <cell r="AG11">
            <v>363.01600000000002</v>
          </cell>
          <cell r="AH11">
            <v>254.74400000000003</v>
          </cell>
          <cell r="AI11">
            <v>367.68</v>
          </cell>
          <cell r="AJ11">
            <v>254.74400000000003</v>
          </cell>
          <cell r="AK11">
            <v>236.14240000000001</v>
          </cell>
          <cell r="AL11">
            <v>188.08160000000001</v>
          </cell>
          <cell r="AM11">
            <v>278.43359999999996</v>
          </cell>
          <cell r="AN11">
            <v>210.30240000000003</v>
          </cell>
          <cell r="AO11">
            <v>378.87520000000006</v>
          </cell>
          <cell r="AP11">
            <v>263.07680000000005</v>
          </cell>
          <cell r="AQ11">
            <v>340.8</v>
          </cell>
          <cell r="AR11">
            <v>240.85600000000002</v>
          </cell>
          <cell r="AS11">
            <v>363.01600000000002</v>
          </cell>
          <cell r="AT11">
            <v>254.74400000000003</v>
          </cell>
          <cell r="AU11">
            <v>363.01600000000002</v>
          </cell>
          <cell r="AV11">
            <v>254.74400000000003</v>
          </cell>
          <cell r="AW11">
            <v>350.9328000000001</v>
          </cell>
          <cell r="AX11">
            <v>248.3952000000001</v>
          </cell>
          <cell r="AY11">
            <v>383.80800000000011</v>
          </cell>
          <cell r="AZ11">
            <v>263.07680000000005</v>
          </cell>
        </row>
        <row r="12">
          <cell r="B12" t="str">
            <v>Power Plant's Available Production Capacity</v>
          </cell>
          <cell r="C12" t="str">
            <v>GWh</v>
          </cell>
          <cell r="E12">
            <v>0</v>
          </cell>
          <cell r="F12">
            <v>0</v>
          </cell>
          <cell r="G12">
            <v>0</v>
          </cell>
          <cell r="H12">
            <v>0</v>
          </cell>
          <cell r="I12">
            <v>421.77600000000007</v>
          </cell>
          <cell r="J12">
            <v>1227.1500000000001</v>
          </cell>
          <cell r="K12">
            <v>2377.7219999999998</v>
          </cell>
          <cell r="L12">
            <v>3146.1392000000001</v>
          </cell>
          <cell r="M12">
            <v>3021.8575999999998</v>
          </cell>
          <cell r="N12">
            <v>3123.9184</v>
          </cell>
          <cell r="O12">
            <v>2979.5664000000002</v>
          </cell>
          <cell r="P12">
            <v>3101.6976</v>
          </cell>
          <cell r="Q12">
            <v>2979.5664000000002</v>
          </cell>
          <cell r="R12">
            <v>3101.6976</v>
          </cell>
          <cell r="S12">
            <v>3037.3440000000001</v>
          </cell>
          <cell r="T12">
            <v>3123.9184</v>
          </cell>
          <cell r="U12">
            <v>2894.9839999999999</v>
          </cell>
          <cell r="V12">
            <v>3057.2559999999999</v>
          </cell>
          <cell r="W12">
            <v>2894.9839999999999</v>
          </cell>
          <cell r="X12">
            <v>3057.2559999999999</v>
          </cell>
          <cell r="Y12">
            <v>2921.4160000000002</v>
          </cell>
          <cell r="Z12">
            <v>3071.1439999999998</v>
          </cell>
          <cell r="AA12">
            <v>2892.192</v>
          </cell>
          <cell r="AB12">
            <v>3048.9232000000002</v>
          </cell>
          <cell r="AC12">
            <v>2979.5664000000002</v>
          </cell>
          <cell r="AD12">
            <v>3101.6976</v>
          </cell>
          <cell r="AE12">
            <v>3021.8575999999998</v>
          </cell>
          <cell r="AF12">
            <v>3123.9184</v>
          </cell>
          <cell r="AG12">
            <v>2894.9839999999999</v>
          </cell>
          <cell r="AH12">
            <v>3057.2559999999999</v>
          </cell>
          <cell r="AI12">
            <v>2908.32</v>
          </cell>
          <cell r="AJ12">
            <v>3057.2559999999999</v>
          </cell>
          <cell r="AK12">
            <v>3021.8575999999998</v>
          </cell>
          <cell r="AL12">
            <v>3123.9184</v>
          </cell>
          <cell r="AM12">
            <v>2979.5664000000002</v>
          </cell>
          <cell r="AN12">
            <v>3101.6976</v>
          </cell>
          <cell r="AO12">
            <v>2879.1248000000001</v>
          </cell>
          <cell r="AP12">
            <v>3048.9232000000002</v>
          </cell>
          <cell r="AQ12">
            <v>2935.2</v>
          </cell>
          <cell r="AR12">
            <v>3071.1439999999998</v>
          </cell>
          <cell r="AS12">
            <v>2894.9839999999999</v>
          </cell>
          <cell r="AT12">
            <v>3057.2559999999999</v>
          </cell>
          <cell r="AU12">
            <v>2894.9839999999999</v>
          </cell>
          <cell r="AV12">
            <v>3057.2559999999999</v>
          </cell>
          <cell r="AW12">
            <v>2907.0672</v>
          </cell>
          <cell r="AX12">
            <v>3063.6048000000001</v>
          </cell>
          <cell r="AY12">
            <v>2892.192</v>
          </cell>
          <cell r="AZ12">
            <v>3048.9232000000002</v>
          </cell>
        </row>
        <row r="13">
          <cell r="B13" t="str">
            <v>Plant Availability</v>
          </cell>
          <cell r="C13" t="str">
            <v>%</v>
          </cell>
          <cell r="E13">
            <v>0</v>
          </cell>
          <cell r="F13">
            <v>0</v>
          </cell>
          <cell r="G13">
            <v>0</v>
          </cell>
          <cell r="H13">
            <v>0</v>
          </cell>
          <cell r="I13">
            <v>0.75</v>
          </cell>
          <cell r="J13">
            <v>0.75</v>
          </cell>
          <cell r="K13">
            <v>0.77420974485210792</v>
          </cell>
          <cell r="L13">
            <v>0.94992125603864741</v>
          </cell>
          <cell r="M13">
            <v>0.92751921424186612</v>
          </cell>
          <cell r="N13">
            <v>0.94321207729468604</v>
          </cell>
          <cell r="O13">
            <v>0.91453848987108666</v>
          </cell>
          <cell r="P13">
            <v>0.93650289855072466</v>
          </cell>
          <cell r="Q13">
            <v>0.91453848987108666</v>
          </cell>
          <cell r="R13">
            <v>0.93650289855072466</v>
          </cell>
          <cell r="S13">
            <v>0.92715018315018316</v>
          </cell>
          <cell r="T13">
            <v>0.94321207729468604</v>
          </cell>
          <cell r="U13">
            <v>0.88857704112952729</v>
          </cell>
          <cell r="V13">
            <v>0.92308454106280191</v>
          </cell>
          <cell r="W13">
            <v>0.88857704112952729</v>
          </cell>
          <cell r="X13">
            <v>0.92308454106280191</v>
          </cell>
          <cell r="Y13">
            <v>0.89668999386126458</v>
          </cell>
          <cell r="Z13">
            <v>0.92727777777777776</v>
          </cell>
          <cell r="AA13">
            <v>0.88284249084249089</v>
          </cell>
          <cell r="AB13">
            <v>0.92056859903381649</v>
          </cell>
          <cell r="AC13">
            <v>0.91453848987108666</v>
          </cell>
          <cell r="AD13">
            <v>0.93650289855072466</v>
          </cell>
          <cell r="AE13">
            <v>0.92751921424186612</v>
          </cell>
          <cell r="AF13">
            <v>0.94321207729468604</v>
          </cell>
          <cell r="AG13">
            <v>0.88857704112952729</v>
          </cell>
          <cell r="AH13">
            <v>0.92308454106280191</v>
          </cell>
          <cell r="AI13">
            <v>0.88776556776556781</v>
          </cell>
          <cell r="AJ13">
            <v>0.92308454106280191</v>
          </cell>
          <cell r="AK13">
            <v>0.92751921424186612</v>
          </cell>
          <cell r="AL13">
            <v>0.94321207729468604</v>
          </cell>
          <cell r="AM13">
            <v>0.91453848987108666</v>
          </cell>
          <cell r="AN13">
            <v>0.93650289855072466</v>
          </cell>
          <cell r="AO13">
            <v>0.88370926949048501</v>
          </cell>
          <cell r="AP13">
            <v>0.92056859903381649</v>
          </cell>
          <cell r="AQ13">
            <v>0.8959706959706959</v>
          </cell>
          <cell r="AR13">
            <v>0.92727777777777776</v>
          </cell>
          <cell r="AS13">
            <v>0.88857704112952729</v>
          </cell>
          <cell r="AT13">
            <v>0.92308454106280191</v>
          </cell>
          <cell r="AU13">
            <v>0.88857704112952729</v>
          </cell>
          <cell r="AV13">
            <v>0.92308454106280191</v>
          </cell>
          <cell r="AW13">
            <v>0.89228581952117858</v>
          </cell>
          <cell r="AX13">
            <v>0.92500144927536232</v>
          </cell>
          <cell r="AY13">
            <v>0.88284249084249089</v>
          </cell>
          <cell r="AZ13">
            <v>0.92056859903381649</v>
          </cell>
        </row>
        <row r="14">
          <cell r="B14" t="str">
            <v>Power Plant Despatch</v>
          </cell>
          <cell r="C14" t="str">
            <v>GWh</v>
          </cell>
          <cell r="E14">
            <v>0</v>
          </cell>
          <cell r="F14">
            <v>0</v>
          </cell>
          <cell r="G14">
            <v>0</v>
          </cell>
          <cell r="H14">
            <v>0</v>
          </cell>
          <cell r="I14">
            <v>337.42079999999999</v>
          </cell>
          <cell r="J14">
            <v>981.72</v>
          </cell>
          <cell r="K14">
            <v>2152.05494811474</v>
          </cell>
          <cell r="L14">
            <v>2503.3653384030513</v>
          </cell>
          <cell r="M14">
            <v>2112.3548976192938</v>
          </cell>
          <cell r="N14">
            <v>2503.3653384030513</v>
          </cell>
          <cell r="O14">
            <v>2187.3043957525647</v>
          </cell>
          <cell r="P14">
            <v>2586.0526904179296</v>
          </cell>
          <cell r="Q14">
            <v>2308.5481742344764</v>
          </cell>
          <cell r="R14">
            <v>2716.2554423700631</v>
          </cell>
          <cell r="S14">
            <v>1913.514398068545</v>
          </cell>
          <cell r="T14">
            <v>2269.8572985322439</v>
          </cell>
          <cell r="U14">
            <v>1951.9633633095179</v>
          </cell>
          <cell r="V14">
            <v>2315.9052556298684</v>
          </cell>
          <cell r="W14">
            <v>1930.6699971652724</v>
          </cell>
          <cell r="X14">
            <v>2290.4592541743532</v>
          </cell>
          <cell r="Y14">
            <v>1930.6699971652724</v>
          </cell>
          <cell r="Z14">
            <v>2290.4592541743532</v>
          </cell>
          <cell r="AA14">
            <v>1930.6699971652724</v>
          </cell>
          <cell r="AB14">
            <v>2290.4592541743532</v>
          </cell>
          <cell r="AC14">
            <v>1930.6699971652724</v>
          </cell>
          <cell r="AD14">
            <v>2290.4592541743532</v>
          </cell>
          <cell r="AE14">
            <v>1930.6699971652724</v>
          </cell>
          <cell r="AF14">
            <v>2290.4592541743532</v>
          </cell>
          <cell r="AG14">
            <v>1930.6699971652724</v>
          </cell>
          <cell r="AH14">
            <v>2290.4592541743532</v>
          </cell>
          <cell r="AI14">
            <v>1930.6699971652724</v>
          </cell>
          <cell r="AJ14">
            <v>2290.4592541743532</v>
          </cell>
          <cell r="AK14">
            <v>1930.6699971652724</v>
          </cell>
          <cell r="AL14">
            <v>2290.4592541743532</v>
          </cell>
          <cell r="AM14">
            <v>1930.6699971652724</v>
          </cell>
          <cell r="AN14">
            <v>2290.4592541743532</v>
          </cell>
          <cell r="AO14">
            <v>1930.6699971652724</v>
          </cell>
          <cell r="AP14">
            <v>2290.4592541743532</v>
          </cell>
          <cell r="AQ14">
            <v>1930.6699971652724</v>
          </cell>
          <cell r="AR14">
            <v>2290.4592541743532</v>
          </cell>
          <cell r="AS14">
            <v>1930.6699971652724</v>
          </cell>
          <cell r="AT14">
            <v>2290.4592541743532</v>
          </cell>
          <cell r="AU14">
            <v>1930.6699971652724</v>
          </cell>
          <cell r="AV14">
            <v>2290.4592541743532</v>
          </cell>
          <cell r="AW14">
            <v>1930.6699971652724</v>
          </cell>
          <cell r="AX14">
            <v>2290.4592541743532</v>
          </cell>
          <cell r="AY14">
            <v>1930.6699971652724</v>
          </cell>
          <cell r="AZ14">
            <v>2290.4592541743532</v>
          </cell>
        </row>
        <row r="15">
          <cell r="B15" t="str">
            <v>Plant Load Factor</v>
          </cell>
          <cell r="C15" t="str">
            <v>GWh</v>
          </cell>
          <cell r="E15">
            <v>0</v>
          </cell>
          <cell r="F15">
            <v>0</v>
          </cell>
          <cell r="G15">
            <v>0</v>
          </cell>
          <cell r="H15">
            <v>0</v>
          </cell>
          <cell r="I15">
            <v>0.79999999999999982</v>
          </cell>
          <cell r="J15">
            <v>0.79999999999999993</v>
          </cell>
          <cell r="K15">
            <v>0.90509106956773766</v>
          </cell>
          <cell r="L15">
            <v>0.79569439851963675</v>
          </cell>
          <cell r="M15">
            <v>0.69902529411686831</v>
          </cell>
          <cell r="N15">
            <v>0.80135426661690368</v>
          </cell>
          <cell r="O15">
            <v>0.73410157791837249</v>
          </cell>
          <cell r="P15">
            <v>0.83375397086354575</v>
          </cell>
          <cell r="Q15">
            <v>0.774793330410249</v>
          </cell>
          <cell r="R15">
            <v>0.87573187095030258</v>
          </cell>
          <cell r="S15">
            <v>0.629995943188702</v>
          </cell>
          <cell r="T15">
            <v>0.72660582252476369</v>
          </cell>
          <cell r="U15">
            <v>0.67425704712341006</v>
          </cell>
          <cell r="V15">
            <v>0.757511067319802</v>
          </cell>
          <cell r="W15">
            <v>0.66690178500650521</v>
          </cell>
          <cell r="X15">
            <v>0.74918791693412434</v>
          </cell>
          <cell r="Y15">
            <v>0.66086787953693427</v>
          </cell>
          <cell r="Z15">
            <v>0.74580001920273142</v>
          </cell>
          <cell r="AA15">
            <v>0.66754558382198426</v>
          </cell>
          <cell r="AB15">
            <v>0.75123547033731553</v>
          </cell>
          <cell r="AC15">
            <v>0.64797011980175112</v>
          </cell>
          <cell r="AD15">
            <v>0.73845343729651569</v>
          </cell>
          <cell r="AE15">
            <v>0.63890171302753396</v>
          </cell>
          <cell r="AF15">
            <v>0.73320073090716875</v>
          </cell>
          <cell r="AG15">
            <v>0.66690178500650521</v>
          </cell>
          <cell r="AH15">
            <v>0.74918791693412434</v>
          </cell>
          <cell r="AI15">
            <v>0.66384373011404263</v>
          </cell>
          <cell r="AJ15">
            <v>0.74918791693412434</v>
          </cell>
          <cell r="AK15">
            <v>0.63890171302753396</v>
          </cell>
          <cell r="AL15">
            <v>0.73320073090716875</v>
          </cell>
          <cell r="AM15">
            <v>0.64797011980175112</v>
          </cell>
          <cell r="AN15">
            <v>0.73845343729651569</v>
          </cell>
          <cell r="AO15">
            <v>0.67057530717851221</v>
          </cell>
          <cell r="AP15">
            <v>0.75123547033731553</v>
          </cell>
          <cell r="AQ15">
            <v>0.65776437624873008</v>
          </cell>
          <cell r="AR15">
            <v>0.74580001920273142</v>
          </cell>
          <cell r="AS15">
            <v>0.66690178500650521</v>
          </cell>
          <cell r="AT15">
            <v>0.74918791693412434</v>
          </cell>
          <cell r="AU15">
            <v>0.66690178500650521</v>
          </cell>
          <cell r="AV15">
            <v>0.74918791693412434</v>
          </cell>
          <cell r="AW15">
            <v>0.66412981343027522</v>
          </cell>
          <cell r="AX15">
            <v>0.74763535237128276</v>
          </cell>
          <cell r="AY15">
            <v>0.66754558382198426</v>
          </cell>
          <cell r="AZ15">
            <v>0.75123547033731553</v>
          </cell>
        </row>
        <row r="16">
          <cell r="B16" t="str">
            <v>WATER</v>
          </cell>
        </row>
        <row r="17">
          <cell r="B17" t="str">
            <v>Gross Production Capacity (100% availability)</v>
          </cell>
          <cell r="C17" t="str">
            <v>1000 m3</v>
          </cell>
          <cell r="E17">
            <v>0</v>
          </cell>
          <cell r="F17">
            <v>0</v>
          </cell>
          <cell r="G17">
            <v>0</v>
          </cell>
          <cell r="H17">
            <v>0</v>
          </cell>
          <cell r="I17">
            <v>0</v>
          </cell>
          <cell r="J17">
            <v>0</v>
          </cell>
          <cell r="K17">
            <v>11092.482048</v>
          </cell>
          <cell r="L17">
            <v>33459.290111999995</v>
          </cell>
          <cell r="M17">
            <v>32913.758207999999</v>
          </cell>
          <cell r="N17">
            <v>33459.290111999995</v>
          </cell>
          <cell r="O17">
            <v>32913.758207999999</v>
          </cell>
          <cell r="P17">
            <v>33459.290111999995</v>
          </cell>
          <cell r="Q17">
            <v>32913.758207999999</v>
          </cell>
          <cell r="R17">
            <v>33459.290111999995</v>
          </cell>
          <cell r="S17">
            <v>33095.602176</v>
          </cell>
          <cell r="T17">
            <v>33459.290111999995</v>
          </cell>
          <cell r="U17">
            <v>32913.758207999999</v>
          </cell>
          <cell r="V17">
            <v>33459.290111999995</v>
          </cell>
          <cell r="W17">
            <v>32913.758207999999</v>
          </cell>
          <cell r="X17">
            <v>33459.290111999995</v>
          </cell>
          <cell r="Y17">
            <v>32913.758207999999</v>
          </cell>
          <cell r="Z17">
            <v>33459.290111999995</v>
          </cell>
          <cell r="AA17">
            <v>33095.602176</v>
          </cell>
          <cell r="AB17">
            <v>33459.290111999995</v>
          </cell>
          <cell r="AC17">
            <v>32913.758207999999</v>
          </cell>
          <cell r="AD17">
            <v>33459.290111999995</v>
          </cell>
          <cell r="AE17">
            <v>32913.758207999999</v>
          </cell>
          <cell r="AF17">
            <v>33459.290111999995</v>
          </cell>
          <cell r="AG17">
            <v>32913.758207999999</v>
          </cell>
          <cell r="AH17">
            <v>33459.290111999995</v>
          </cell>
          <cell r="AI17">
            <v>33095.602176</v>
          </cell>
          <cell r="AJ17">
            <v>33459.290111999995</v>
          </cell>
          <cell r="AK17">
            <v>32913.758207999999</v>
          </cell>
          <cell r="AL17">
            <v>33459.290111999995</v>
          </cell>
          <cell r="AM17">
            <v>32913.758207999999</v>
          </cell>
          <cell r="AN17">
            <v>33459.290111999995</v>
          </cell>
          <cell r="AO17">
            <v>32913.758207999999</v>
          </cell>
          <cell r="AP17">
            <v>33459.290111999995</v>
          </cell>
          <cell r="AQ17">
            <v>33095.602176</v>
          </cell>
          <cell r="AR17">
            <v>33459.290111999995</v>
          </cell>
          <cell r="AS17">
            <v>32913.758207999999</v>
          </cell>
          <cell r="AT17">
            <v>33459.290111999995</v>
          </cell>
          <cell r="AU17">
            <v>32913.758207999999</v>
          </cell>
          <cell r="AV17">
            <v>33459.290111999995</v>
          </cell>
          <cell r="AW17">
            <v>32913.758207999999</v>
          </cell>
          <cell r="AX17">
            <v>33459.290111999995</v>
          </cell>
          <cell r="AY17">
            <v>33095.602176</v>
          </cell>
          <cell r="AZ17">
            <v>33459.290111999995</v>
          </cell>
        </row>
        <row r="18">
          <cell r="B18" t="str">
            <v>Water Loss due to Outages</v>
          </cell>
          <cell r="C18" t="str">
            <v>1000 m3</v>
          </cell>
          <cell r="E18">
            <v>0</v>
          </cell>
          <cell r="F18">
            <v>0</v>
          </cell>
          <cell r="G18">
            <v>0</v>
          </cell>
          <cell r="H18">
            <v>0</v>
          </cell>
          <cell r="I18">
            <v>0</v>
          </cell>
          <cell r="J18">
            <v>0</v>
          </cell>
          <cell r="K18">
            <v>648.07724785934067</v>
          </cell>
          <cell r="L18">
            <v>1489.8274249386668</v>
          </cell>
          <cell r="M18">
            <v>1912.4732163413332</v>
          </cell>
          <cell r="N18">
            <v>1489.8274249386668</v>
          </cell>
          <cell r="O18">
            <v>1912.4732163413332</v>
          </cell>
          <cell r="P18">
            <v>1489.8274249386668</v>
          </cell>
          <cell r="Q18">
            <v>1912.4732163413332</v>
          </cell>
          <cell r="R18">
            <v>1489.8274249386668</v>
          </cell>
          <cell r="S18">
            <v>2403.97725696</v>
          </cell>
          <cell r="T18">
            <v>1732.8517857280001</v>
          </cell>
          <cell r="U18">
            <v>1912.4732163413332</v>
          </cell>
          <cell r="V18">
            <v>1489.8274249386668</v>
          </cell>
          <cell r="W18">
            <v>2375.003451392</v>
          </cell>
          <cell r="X18">
            <v>1732.8517857280001</v>
          </cell>
          <cell r="Y18">
            <v>1912.4732163413332</v>
          </cell>
          <cell r="Z18">
            <v>1489.8274249386668</v>
          </cell>
          <cell r="AA18">
            <v>2403.97725696</v>
          </cell>
          <cell r="AB18">
            <v>1732.8517857280001</v>
          </cell>
          <cell r="AC18">
            <v>1912.4732163413332</v>
          </cell>
          <cell r="AD18">
            <v>1489.8274249386668</v>
          </cell>
          <cell r="AE18">
            <v>2606.2685689173331</v>
          </cell>
          <cell r="AF18">
            <v>1854.3639661226669</v>
          </cell>
          <cell r="AG18">
            <v>2375.003451392</v>
          </cell>
          <cell r="AH18">
            <v>1732.8517857280001</v>
          </cell>
          <cell r="AI18">
            <v>2639.1621222400004</v>
          </cell>
          <cell r="AJ18">
            <v>1854.3639661226669</v>
          </cell>
          <cell r="AK18">
            <v>2375.003451392</v>
          </cell>
          <cell r="AL18">
            <v>1732.8517857280001</v>
          </cell>
          <cell r="AM18">
            <v>2606.2685689173331</v>
          </cell>
          <cell r="AN18">
            <v>1854.3639661226669</v>
          </cell>
          <cell r="AO18">
            <v>2375.003451392</v>
          </cell>
          <cell r="AP18">
            <v>1732.8517857280001</v>
          </cell>
          <cell r="AQ18">
            <v>2639.1621222400004</v>
          </cell>
          <cell r="AR18">
            <v>1854.3639661226669</v>
          </cell>
          <cell r="AS18">
            <v>2606.2685689173331</v>
          </cell>
          <cell r="AT18">
            <v>1854.3639661226669</v>
          </cell>
          <cell r="AU18">
            <v>2606.2685689173331</v>
          </cell>
          <cell r="AV18">
            <v>1854.3639661226669</v>
          </cell>
          <cell r="AW18">
            <v>2914.6220589511108</v>
          </cell>
          <cell r="AX18">
            <v>2016.3802066488893</v>
          </cell>
          <cell r="AY18">
            <v>2403.97725696</v>
          </cell>
          <cell r="AZ18">
            <v>1732.8517857280001</v>
          </cell>
        </row>
        <row r="19">
          <cell r="B19" t="str">
            <v>Water Plant's Available Production Capacity</v>
          </cell>
          <cell r="C19" t="str">
            <v>1000 m3</v>
          </cell>
          <cell r="E19">
            <v>0</v>
          </cell>
          <cell r="F19">
            <v>0</v>
          </cell>
          <cell r="G19">
            <v>0</v>
          </cell>
          <cell r="H19">
            <v>0</v>
          </cell>
          <cell r="I19">
            <v>0</v>
          </cell>
          <cell r="J19">
            <v>0</v>
          </cell>
          <cell r="K19">
            <v>10444.404800140659</v>
          </cell>
          <cell r="L19">
            <v>31969.462687061328</v>
          </cell>
          <cell r="M19">
            <v>31001.284991658667</v>
          </cell>
          <cell r="N19">
            <v>31969.462687061328</v>
          </cell>
          <cell r="O19">
            <v>31001.284991658667</v>
          </cell>
          <cell r="P19">
            <v>31969.462687061328</v>
          </cell>
          <cell r="Q19">
            <v>31001.284991658667</v>
          </cell>
          <cell r="R19">
            <v>31969.462687061328</v>
          </cell>
          <cell r="S19">
            <v>30691.624919040001</v>
          </cell>
          <cell r="T19">
            <v>31726.438326271997</v>
          </cell>
          <cell r="U19">
            <v>31001.284991658667</v>
          </cell>
          <cell r="V19">
            <v>31969.462687061328</v>
          </cell>
          <cell r="W19">
            <v>30538.754756607999</v>
          </cell>
          <cell r="X19">
            <v>31726.438326271997</v>
          </cell>
          <cell r="Y19">
            <v>31001.284991658667</v>
          </cell>
          <cell r="Z19">
            <v>31969.462687061328</v>
          </cell>
          <cell r="AA19">
            <v>30691.624919040001</v>
          </cell>
          <cell r="AB19">
            <v>31726.438326271997</v>
          </cell>
          <cell r="AC19">
            <v>31001.284991658667</v>
          </cell>
          <cell r="AD19">
            <v>31969.462687061328</v>
          </cell>
          <cell r="AE19">
            <v>30307.489639082665</v>
          </cell>
          <cell r="AF19">
            <v>31604.926145877329</v>
          </cell>
          <cell r="AG19">
            <v>30538.754756607999</v>
          </cell>
          <cell r="AH19">
            <v>31726.438326271997</v>
          </cell>
          <cell r="AI19">
            <v>30456.440053760001</v>
          </cell>
          <cell r="AJ19">
            <v>31604.926145877329</v>
          </cell>
          <cell r="AK19">
            <v>30538.754756607999</v>
          </cell>
          <cell r="AL19">
            <v>31726.438326271997</v>
          </cell>
          <cell r="AM19">
            <v>30307.489639082665</v>
          </cell>
          <cell r="AN19">
            <v>31604.926145877329</v>
          </cell>
          <cell r="AO19">
            <v>30538.754756607999</v>
          </cell>
          <cell r="AP19">
            <v>31726.438326271997</v>
          </cell>
          <cell r="AQ19">
            <v>30456.440053760001</v>
          </cell>
          <cell r="AR19">
            <v>31604.926145877329</v>
          </cell>
          <cell r="AS19">
            <v>30307.489639082665</v>
          </cell>
          <cell r="AT19">
            <v>31604.926145877329</v>
          </cell>
          <cell r="AU19">
            <v>30307.489639082665</v>
          </cell>
          <cell r="AV19">
            <v>31604.926145877329</v>
          </cell>
          <cell r="AW19">
            <v>29999.136149048889</v>
          </cell>
          <cell r="AX19">
            <v>31442.909905351105</v>
          </cell>
          <cell r="AY19">
            <v>30691.624919040001</v>
          </cell>
          <cell r="AZ19">
            <v>31726.438326271997</v>
          </cell>
        </row>
        <row r="20">
          <cell r="B20" t="str">
            <v>Plant Availability</v>
          </cell>
          <cell r="C20" t="str">
            <v>%</v>
          </cell>
          <cell r="E20">
            <v>0</v>
          </cell>
          <cell r="F20">
            <v>0</v>
          </cell>
          <cell r="G20">
            <v>0</v>
          </cell>
          <cell r="H20">
            <v>0</v>
          </cell>
          <cell r="I20">
            <v>0</v>
          </cell>
          <cell r="J20">
            <v>0</v>
          </cell>
          <cell r="K20">
            <v>0.94157509157509156</v>
          </cell>
          <cell r="L20">
            <v>0.95547342995169082</v>
          </cell>
          <cell r="M20">
            <v>0.94189441375076743</v>
          </cell>
          <cell r="N20">
            <v>0.95547342995169082</v>
          </cell>
          <cell r="O20">
            <v>0.94189441375076743</v>
          </cell>
          <cell r="P20">
            <v>0.95547342995169082</v>
          </cell>
          <cell r="Q20">
            <v>0.94189441375076743</v>
          </cell>
          <cell r="R20">
            <v>0.95547342995169082</v>
          </cell>
          <cell r="S20">
            <v>0.92736263736263735</v>
          </cell>
          <cell r="T20">
            <v>0.9482101449275363</v>
          </cell>
          <cell r="U20">
            <v>0.94189441375076743</v>
          </cell>
          <cell r="V20">
            <v>0.95547342995169082</v>
          </cell>
          <cell r="W20">
            <v>0.92784162062615105</v>
          </cell>
          <cell r="X20">
            <v>0.9482101449275363</v>
          </cell>
          <cell r="Y20">
            <v>0.94189441375076743</v>
          </cell>
          <cell r="Z20">
            <v>0.95547342995169082</v>
          </cell>
          <cell r="AA20">
            <v>0.92736263736263735</v>
          </cell>
          <cell r="AB20">
            <v>0.9482101449275363</v>
          </cell>
          <cell r="AC20">
            <v>0.94189441375076743</v>
          </cell>
          <cell r="AD20">
            <v>0.95547342995169082</v>
          </cell>
          <cell r="AE20">
            <v>0.92081522406384286</v>
          </cell>
          <cell r="AF20">
            <v>0.94457850241545893</v>
          </cell>
          <cell r="AG20">
            <v>0.92784162062615105</v>
          </cell>
          <cell r="AH20">
            <v>0.9482101449275363</v>
          </cell>
          <cell r="AI20">
            <v>0.92025641025641025</v>
          </cell>
          <cell r="AJ20">
            <v>0.94457850241545893</v>
          </cell>
          <cell r="AK20">
            <v>0.92784162062615105</v>
          </cell>
          <cell r="AL20">
            <v>0.9482101449275363</v>
          </cell>
          <cell r="AM20">
            <v>0.92081522406384286</v>
          </cell>
          <cell r="AN20">
            <v>0.94457850241545893</v>
          </cell>
          <cell r="AO20">
            <v>0.92784162062615105</v>
          </cell>
          <cell r="AP20">
            <v>0.9482101449275363</v>
          </cell>
          <cell r="AQ20">
            <v>0.92025641025641025</v>
          </cell>
          <cell r="AR20">
            <v>0.94457850241545893</v>
          </cell>
          <cell r="AS20">
            <v>0.92081522406384286</v>
          </cell>
          <cell r="AT20">
            <v>0.94457850241545893</v>
          </cell>
          <cell r="AU20">
            <v>0.92081522406384286</v>
          </cell>
          <cell r="AV20">
            <v>0.94457850241545893</v>
          </cell>
          <cell r="AW20">
            <v>0.91144669531409861</v>
          </cell>
          <cell r="AX20">
            <v>0.93973631239935584</v>
          </cell>
          <cell r="AY20">
            <v>0.92736263736263735</v>
          </cell>
          <cell r="AZ20">
            <v>0.9482101449275363</v>
          </cell>
        </row>
        <row r="21">
          <cell r="B21" t="str">
            <v>Water Plant Despatch</v>
          </cell>
          <cell r="C21" t="str">
            <v>1000 m3</v>
          </cell>
          <cell r="E21">
            <v>0</v>
          </cell>
          <cell r="F21">
            <v>0</v>
          </cell>
          <cell r="G21">
            <v>0</v>
          </cell>
          <cell r="H21">
            <v>0</v>
          </cell>
          <cell r="I21">
            <v>0</v>
          </cell>
          <cell r="J21">
            <v>0</v>
          </cell>
          <cell r="K21">
            <v>11094.191999999999</v>
          </cell>
          <cell r="L21">
            <v>30688.704000000002</v>
          </cell>
          <cell r="M21">
            <v>28823.472000000009</v>
          </cell>
          <cell r="N21">
            <v>30688.704000000002</v>
          </cell>
          <cell r="O21">
            <v>28823.472000000009</v>
          </cell>
          <cell r="P21">
            <v>30688.704000000002</v>
          </cell>
          <cell r="Q21">
            <v>28823.472000000009</v>
          </cell>
          <cell r="R21">
            <v>30688.704000000002</v>
          </cell>
          <cell r="S21">
            <v>28823.472000000009</v>
          </cell>
          <cell r="T21">
            <v>30688.704000000002</v>
          </cell>
          <cell r="U21">
            <v>28823.472000000009</v>
          </cell>
          <cell r="V21">
            <v>30688.704000000002</v>
          </cell>
          <cell r="W21">
            <v>28823.472000000009</v>
          </cell>
          <cell r="X21">
            <v>30688.704000000002</v>
          </cell>
          <cell r="Y21">
            <v>28823.472000000009</v>
          </cell>
          <cell r="Z21">
            <v>30688.704000000002</v>
          </cell>
          <cell r="AA21">
            <v>28823.472000000009</v>
          </cell>
          <cell r="AB21">
            <v>30688.704000000002</v>
          </cell>
          <cell r="AC21">
            <v>28823.472000000009</v>
          </cell>
          <cell r="AD21">
            <v>30688.704000000002</v>
          </cell>
          <cell r="AE21">
            <v>28823.472000000009</v>
          </cell>
          <cell r="AF21">
            <v>30688.704000000002</v>
          </cell>
          <cell r="AG21">
            <v>28823.472000000009</v>
          </cell>
          <cell r="AH21">
            <v>30688.704000000002</v>
          </cell>
          <cell r="AI21">
            <v>28823.472000000009</v>
          </cell>
          <cell r="AJ21">
            <v>30688.704000000002</v>
          </cell>
          <cell r="AK21">
            <v>28823.472000000009</v>
          </cell>
          <cell r="AL21">
            <v>30688.704000000002</v>
          </cell>
          <cell r="AM21">
            <v>28823.472000000009</v>
          </cell>
          <cell r="AN21">
            <v>30688.704000000002</v>
          </cell>
          <cell r="AO21">
            <v>28823.472000000009</v>
          </cell>
          <cell r="AP21">
            <v>30688.704000000002</v>
          </cell>
          <cell r="AQ21">
            <v>28823.472000000009</v>
          </cell>
          <cell r="AR21">
            <v>30688.704000000002</v>
          </cell>
          <cell r="AS21">
            <v>28823.472000000009</v>
          </cell>
          <cell r="AT21">
            <v>30688.704000000002</v>
          </cell>
          <cell r="AU21">
            <v>28823.472000000009</v>
          </cell>
          <cell r="AV21">
            <v>30688.704000000002</v>
          </cell>
          <cell r="AW21">
            <v>28823.472000000009</v>
          </cell>
          <cell r="AX21">
            <v>30688.704000000002</v>
          </cell>
          <cell r="AY21">
            <v>28823.472000000009</v>
          </cell>
          <cell r="AZ21">
            <v>30688.704000000002</v>
          </cell>
        </row>
        <row r="22">
          <cell r="B22" t="str">
            <v>Plant Load Factor</v>
          </cell>
          <cell r="C22" t="str">
            <v>1000 m3</v>
          </cell>
          <cell r="E22">
            <v>0</v>
          </cell>
          <cell r="F22">
            <v>0</v>
          </cell>
          <cell r="G22">
            <v>0</v>
          </cell>
          <cell r="H22">
            <v>0</v>
          </cell>
          <cell r="I22">
            <v>0</v>
          </cell>
          <cell r="J22">
            <v>0</v>
          </cell>
          <cell r="K22">
            <v>1.0622139042188972</v>
          </cell>
          <cell r="L22">
            <v>0.95993806027964068</v>
          </cell>
          <cell r="M22">
            <v>0.92975087993144057</v>
          </cell>
          <cell r="N22">
            <v>0.95993806027964068</v>
          </cell>
          <cell r="O22">
            <v>0.92975087993144057</v>
          </cell>
          <cell r="P22">
            <v>0.95993806027964068</v>
          </cell>
          <cell r="Q22">
            <v>0.92975087993144057</v>
          </cell>
          <cell r="R22">
            <v>0.95993806027964068</v>
          </cell>
          <cell r="S22">
            <v>0.93913150822193658</v>
          </cell>
          <cell r="T22">
            <v>0.96729118107743384</v>
          </cell>
          <cell r="U22">
            <v>0.92975087993144057</v>
          </cell>
          <cell r="V22">
            <v>0.95993806027964068</v>
          </cell>
          <cell r="W22">
            <v>0.94383259008827669</v>
          </cell>
          <cell r="X22">
            <v>0.96729118107743384</v>
          </cell>
          <cell r="Y22">
            <v>0.92975087993144057</v>
          </cell>
          <cell r="Z22">
            <v>0.95993806027964068</v>
          </cell>
          <cell r="AA22">
            <v>0.93913150822193658</v>
          </cell>
          <cell r="AB22">
            <v>0.96729118107743384</v>
          </cell>
          <cell r="AC22">
            <v>0.92975087993144057</v>
          </cell>
          <cell r="AD22">
            <v>0.95993806027964068</v>
          </cell>
          <cell r="AE22">
            <v>0.95103462356153179</v>
          </cell>
          <cell r="AF22">
            <v>0.97101014754319104</v>
          </cell>
          <cell r="AG22">
            <v>0.94383259008827669</v>
          </cell>
          <cell r="AH22">
            <v>0.96729118107743384</v>
          </cell>
          <cell r="AI22">
            <v>0.94638348898040714</v>
          </cell>
          <cell r="AJ22">
            <v>0.97101014754319104</v>
          </cell>
          <cell r="AK22">
            <v>0.94383259008827669</v>
          </cell>
          <cell r="AL22">
            <v>0.96729118107743384</v>
          </cell>
          <cell r="AM22">
            <v>0.95103462356153179</v>
          </cell>
          <cell r="AN22">
            <v>0.97101014754319104</v>
          </cell>
          <cell r="AO22">
            <v>0.94383259008827669</v>
          </cell>
          <cell r="AP22">
            <v>0.96729118107743384</v>
          </cell>
          <cell r="AQ22">
            <v>0.94638348898040714</v>
          </cell>
          <cell r="AR22">
            <v>0.97101014754319104</v>
          </cell>
          <cell r="AS22">
            <v>0.95103462356153179</v>
          </cell>
          <cell r="AT22">
            <v>0.97101014754319104</v>
          </cell>
          <cell r="AU22">
            <v>0.95103462356153179</v>
          </cell>
          <cell r="AV22">
            <v>0.97101014754319104</v>
          </cell>
          <cell r="AW22">
            <v>0.96081006655632806</v>
          </cell>
          <cell r="AX22">
            <v>0.97601348260636811</v>
          </cell>
          <cell r="AY22">
            <v>0.93913150822193658</v>
          </cell>
          <cell r="AZ22">
            <v>0.96729118107743384</v>
          </cell>
        </row>
        <row r="24">
          <cell r="B24" t="str">
            <v>Profit &amp; Loss Account</v>
          </cell>
        </row>
        <row r="25">
          <cell r="B25" t="str">
            <v xml:space="preserve">Project Revenues </v>
          </cell>
        </row>
        <row r="26">
          <cell r="B26" t="str">
            <v>Capacity Payments Power</v>
          </cell>
        </row>
        <row r="27">
          <cell r="B27" t="str">
            <v>Capital Cost Payment for Power</v>
          </cell>
          <cell r="C27" t="str">
            <v>US$'000</v>
          </cell>
          <cell r="D27">
            <v>1042257.6337149621</v>
          </cell>
          <cell r="E27">
            <v>0</v>
          </cell>
          <cell r="F27">
            <v>0</v>
          </cell>
          <cell r="G27">
            <v>0</v>
          </cell>
          <cell r="H27">
            <v>0</v>
          </cell>
          <cell r="I27">
            <v>3820.2096820271577</v>
          </cell>
          <cell r="J27">
            <v>11414.888987628085</v>
          </cell>
          <cell r="K27">
            <v>29395.983614583321</v>
          </cell>
          <cell r="L27">
            <v>31351.324969195659</v>
          </cell>
          <cell r="M27">
            <v>29177.561630880482</v>
          </cell>
          <cell r="N27">
            <v>30147.786423639791</v>
          </cell>
          <cell r="O27">
            <v>27972.251497895522</v>
          </cell>
          <cell r="P27">
            <v>29105.958594092474</v>
          </cell>
          <cell r="Q27">
            <v>28339.76405735729</v>
          </cell>
          <cell r="R27">
            <v>29488.366329104716</v>
          </cell>
          <cell r="S27">
            <v>28076.002678773541</v>
          </cell>
          <cell r="T27">
            <v>28860.983865197428</v>
          </cell>
          <cell r="U27">
            <v>24230.643308268525</v>
          </cell>
          <cell r="V27">
            <v>25580.978940868961</v>
          </cell>
          <cell r="W27">
            <v>23590.596390841347</v>
          </cell>
          <cell r="X27">
            <v>24905.263215637438</v>
          </cell>
          <cell r="Y27">
            <v>25040.245723172702</v>
          </cell>
          <cell r="Z27">
            <v>26314.377535854968</v>
          </cell>
          <cell r="AA27">
            <v>23049.32676747955</v>
          </cell>
          <cell r="AB27">
            <v>24291.097665075569</v>
          </cell>
          <cell r="AC27">
            <v>21765.779379394378</v>
          </cell>
          <cell r="AD27">
            <v>22647.939992691208</v>
          </cell>
          <cell r="AE27">
            <v>25150.763099102747</v>
          </cell>
          <cell r="AF27">
            <v>25987.087060106369</v>
          </cell>
          <cell r="AG27">
            <v>23328.527741880713</v>
          </cell>
          <cell r="AH27">
            <v>24628.589893149296</v>
          </cell>
          <cell r="AI27">
            <v>21718.404291898663</v>
          </cell>
          <cell r="AJ27">
            <v>22823.132825001314</v>
          </cell>
          <cell r="AK27">
            <v>21180.450864619885</v>
          </cell>
          <cell r="AL27">
            <v>21884.752300450818</v>
          </cell>
          <cell r="AM27">
            <v>18125.670054275553</v>
          </cell>
          <cell r="AN27">
            <v>18860.29811113407</v>
          </cell>
          <cell r="AO27">
            <v>18338.806038822378</v>
          </cell>
          <cell r="AP27">
            <v>19414.901387287231</v>
          </cell>
          <cell r="AQ27">
            <v>18336.634720123693</v>
          </cell>
          <cell r="AR27">
            <v>19178.763890952257</v>
          </cell>
          <cell r="AS27">
            <v>16879.695742153541</v>
          </cell>
          <cell r="AT27">
            <v>17820.3746311992</v>
          </cell>
          <cell r="AU27">
            <v>6022.8131359611261</v>
          </cell>
          <cell r="AV27">
            <v>6358.4550371073074</v>
          </cell>
          <cell r="AW27">
            <v>6727.9556986450689</v>
          </cell>
          <cell r="AX27">
            <v>7087.9181391847524</v>
          </cell>
          <cell r="AY27">
            <v>18103.369247810824</v>
          </cell>
          <cell r="AZ27">
            <v>19078.679169317245</v>
          </cell>
        </row>
        <row r="28">
          <cell r="B28" t="str">
            <v>Fixed O&amp;M Payment for Power</v>
          </cell>
          <cell r="C28" t="str">
            <v>US$'000</v>
          </cell>
          <cell r="D28">
            <v>441915.342998254</v>
          </cell>
          <cell r="E28">
            <v>0</v>
          </cell>
          <cell r="F28">
            <v>0</v>
          </cell>
          <cell r="G28">
            <v>0</v>
          </cell>
          <cell r="H28">
            <v>0</v>
          </cell>
          <cell r="I28">
            <v>1967.0671868364229</v>
          </cell>
          <cell r="J28">
            <v>3715.400946953137</v>
          </cell>
          <cell r="K28">
            <v>5374.7676127125123</v>
          </cell>
          <cell r="L28">
            <v>5941.3063502141931</v>
          </cell>
          <cell r="M28">
            <v>5044.9927938385563</v>
          </cell>
          <cell r="N28">
            <v>5212.7510578702468</v>
          </cell>
          <cell r="O28">
            <v>7104.3091418758586</v>
          </cell>
          <cell r="P28">
            <v>7392.2446943045743</v>
          </cell>
          <cell r="Q28">
            <v>7566.1483158415758</v>
          </cell>
          <cell r="R28">
            <v>7872.802073662735</v>
          </cell>
          <cell r="S28">
            <v>5789.0216013716063</v>
          </cell>
          <cell r="T28">
            <v>5950.8777280029735</v>
          </cell>
          <cell r="U28">
            <v>11524.245651329353</v>
          </cell>
          <cell r="V28">
            <v>12166.473731857463</v>
          </cell>
          <cell r="W28">
            <v>12170.591055606139</v>
          </cell>
          <cell r="X28">
            <v>12848.838948702107</v>
          </cell>
          <cell r="Y28">
            <v>5974.3772222481721</v>
          </cell>
          <cell r="Z28">
            <v>6278.3736032735515</v>
          </cell>
          <cell r="AA28">
            <v>6576.3472431620376</v>
          </cell>
          <cell r="AB28">
            <v>6930.6446463541488</v>
          </cell>
          <cell r="AC28">
            <v>6307.0845032928655</v>
          </cell>
          <cell r="AD28">
            <v>6562.7087764492435</v>
          </cell>
          <cell r="AE28">
            <v>6311.0493880430613</v>
          </cell>
          <cell r="AF28">
            <v>6520.9071089201661</v>
          </cell>
          <cell r="AG28">
            <v>11080.09596945639</v>
          </cell>
          <cell r="AH28">
            <v>11697.572286937559</v>
          </cell>
          <cell r="AI28">
            <v>11030.233371328106</v>
          </cell>
          <cell r="AJ28">
            <v>11591.297313610115</v>
          </cell>
          <cell r="AK28">
            <v>6796.3226318974903</v>
          </cell>
          <cell r="AL28">
            <v>7022.3168667988512</v>
          </cell>
          <cell r="AM28">
            <v>8170.3988151524754</v>
          </cell>
          <cell r="AN28">
            <v>8501.542667344509</v>
          </cell>
          <cell r="AO28">
            <v>8833.3303701168643</v>
          </cell>
          <cell r="AP28">
            <v>9351.6577739082204</v>
          </cell>
          <cell r="AQ28">
            <v>7168.2772974093614</v>
          </cell>
          <cell r="AR28">
            <v>7497.4879464120177</v>
          </cell>
          <cell r="AS28">
            <v>10463.443320983923</v>
          </cell>
          <cell r="AT28">
            <v>11046.554556466393</v>
          </cell>
          <cell r="AU28">
            <v>10725.029404008521</v>
          </cell>
          <cell r="AV28">
            <v>11322.718420378053</v>
          </cell>
          <cell r="AW28">
            <v>7771.815824266625</v>
          </cell>
          <cell r="AX28">
            <v>8187.6273897457686</v>
          </cell>
          <cell r="AY28">
            <v>10039.660732390179</v>
          </cell>
          <cell r="AZ28">
            <v>10580.542409542215</v>
          </cell>
        </row>
        <row r="29">
          <cell r="B29" t="str">
            <v>Fixed Seewater Payment for Power</v>
          </cell>
          <cell r="C29" t="str">
            <v>US$'000</v>
          </cell>
          <cell r="D29">
            <v>2781.2276115165428</v>
          </cell>
          <cell r="E29">
            <v>0</v>
          </cell>
          <cell r="F29">
            <v>0</v>
          </cell>
          <cell r="G29">
            <v>0</v>
          </cell>
          <cell r="H29">
            <v>0</v>
          </cell>
          <cell r="I29">
            <v>7.4604488844865973</v>
          </cell>
          <cell r="J29">
            <v>22.296652293675645</v>
          </cell>
          <cell r="K29">
            <v>54.010108566947267</v>
          </cell>
          <cell r="L29">
            <v>47.769673164297508</v>
          </cell>
          <cell r="M29">
            <v>38.921534658299315</v>
          </cell>
          <cell r="N29">
            <v>40.215770221073555</v>
          </cell>
          <cell r="O29">
            <v>39.760994005781328</v>
          </cell>
          <cell r="P29">
            <v>41.372495355952935</v>
          </cell>
          <cell r="Q29">
            <v>40.775611134114349</v>
          </cell>
          <cell r="R29">
            <v>42.428234616996683</v>
          </cell>
          <cell r="S29">
            <v>42.151352141997293</v>
          </cell>
          <cell r="T29">
            <v>43.329868143451151</v>
          </cell>
          <cell r="U29">
            <v>42.542378193866135</v>
          </cell>
          <cell r="V29">
            <v>44.913198004132497</v>
          </cell>
          <cell r="W29">
            <v>44.279303397595037</v>
          </cell>
          <cell r="X29">
            <v>46.746919316983124</v>
          </cell>
          <cell r="Y29">
            <v>45.486982889774204</v>
          </cell>
          <cell r="Z29">
            <v>47.801513370166461</v>
          </cell>
          <cell r="AA29">
            <v>46.670100019320955</v>
          </cell>
          <cell r="AB29">
            <v>49.184428206713186</v>
          </cell>
          <cell r="AC29">
            <v>48.447609499646404</v>
          </cell>
          <cell r="AD29">
            <v>50.411176811618418</v>
          </cell>
          <cell r="AE29">
            <v>49.825630922278997</v>
          </cell>
          <cell r="AF29">
            <v>51.482454170473481</v>
          </cell>
          <cell r="AG29">
            <v>50.54679669039534</v>
          </cell>
          <cell r="AH29">
            <v>53.363690151146287</v>
          </cell>
          <cell r="AI29">
            <v>52.555377000300567</v>
          </cell>
          <cell r="AJ29">
            <v>55.228659243317644</v>
          </cell>
          <cell r="AK29">
            <v>54.177527827170216</v>
          </cell>
          <cell r="AL29">
            <v>55.979062217648419</v>
          </cell>
          <cell r="AM29">
            <v>55.346028313013413</v>
          </cell>
          <cell r="AN29">
            <v>57.589186503175583</v>
          </cell>
          <cell r="AO29">
            <v>56.85096559872828</v>
          </cell>
          <cell r="AP29">
            <v>60.186900310454774</v>
          </cell>
          <cell r="AQ29">
            <v>58.757424138314072</v>
          </cell>
          <cell r="AR29">
            <v>61.455920434110197</v>
          </cell>
          <cell r="AS29">
            <v>59.809557858691704</v>
          </cell>
          <cell r="AT29">
            <v>63.142650427435385</v>
          </cell>
          <cell r="AU29">
            <v>62.000996646399898</v>
          </cell>
          <cell r="AV29">
            <v>65.456214651272418</v>
          </cell>
          <cell r="AW29">
            <v>63.615721632348119</v>
          </cell>
          <cell r="AX29">
            <v>67.019321691736877</v>
          </cell>
          <cell r="AY29">
            <v>64.614860194849271</v>
          </cell>
          <cell r="AZ29">
            <v>68.095953319677804</v>
          </cell>
        </row>
        <row r="30">
          <cell r="B30" t="str">
            <v>Capacity Payments Water</v>
          </cell>
        </row>
        <row r="31">
          <cell r="B31" t="str">
            <v>Capital Cost Payment for Water</v>
          </cell>
          <cell r="C31" t="str">
            <v>US$'000</v>
          </cell>
          <cell r="D31">
            <v>679295.04273998342</v>
          </cell>
          <cell r="E31">
            <v>0</v>
          </cell>
          <cell r="F31">
            <v>0</v>
          </cell>
          <cell r="G31">
            <v>0</v>
          </cell>
          <cell r="H31">
            <v>0</v>
          </cell>
          <cell r="I31">
            <v>0</v>
          </cell>
          <cell r="J31">
            <v>0</v>
          </cell>
          <cell r="K31">
            <v>4975.8597118517382</v>
          </cell>
          <cell r="L31">
            <v>17656.733670114201</v>
          </cell>
          <cell r="M31">
            <v>15824.181546642087</v>
          </cell>
          <cell r="N31">
            <v>16312.0107631261</v>
          </cell>
          <cell r="O31">
            <v>17272.220459937325</v>
          </cell>
          <cell r="P31">
            <v>17804.689943371573</v>
          </cell>
          <cell r="Q31">
            <v>16955.966159392836</v>
          </cell>
          <cell r="R31">
            <v>17478.686128314148</v>
          </cell>
          <cell r="S31">
            <v>16549.96964972945</v>
          </cell>
          <cell r="T31">
            <v>17101.849262580596</v>
          </cell>
          <cell r="U31">
            <v>16362.253882439649</v>
          </cell>
          <cell r="V31">
            <v>16866.670838719878</v>
          </cell>
          <cell r="W31">
            <v>15833.782314102265</v>
          </cell>
          <cell r="X31">
            <v>16443.969350821444</v>
          </cell>
          <cell r="Y31">
            <v>16060.316012232881</v>
          </cell>
          <cell r="Z31">
            <v>16555.424802133977</v>
          </cell>
          <cell r="AA31">
            <v>15350.167315649702</v>
          </cell>
          <cell r="AB31">
            <v>15862.038006330968</v>
          </cell>
          <cell r="AC31">
            <v>14521.697966978545</v>
          </cell>
          <cell r="AD31">
            <v>14969.374108734628</v>
          </cell>
          <cell r="AE31">
            <v>16044.214990809323</v>
          </cell>
          <cell r="AF31">
            <v>16725.779302064086</v>
          </cell>
          <cell r="AG31">
            <v>15570.145652349187</v>
          </cell>
          <cell r="AH31">
            <v>16170.172913582352</v>
          </cell>
          <cell r="AI31">
            <v>15073.949740122775</v>
          </cell>
          <cell r="AJ31">
            <v>15637.180258469038</v>
          </cell>
          <cell r="AK31">
            <v>12454.74263802182</v>
          </cell>
          <cell r="AL31">
            <v>12934.711501596879</v>
          </cell>
          <cell r="AM31">
            <v>12637.157151951493</v>
          </cell>
          <cell r="AN31">
            <v>13173.988359674771</v>
          </cell>
          <cell r="AO31">
            <v>13001.185075437093</v>
          </cell>
          <cell r="AP31">
            <v>13502.212210814148</v>
          </cell>
          <cell r="AQ31">
            <v>13146.145557339649</v>
          </cell>
          <cell r="AR31">
            <v>13637.34464610983</v>
          </cell>
          <cell r="AS31">
            <v>13095.446171654054</v>
          </cell>
          <cell r="AT31">
            <v>13651.745669988502</v>
          </cell>
          <cell r="AU31">
            <v>6513.9988092174781</v>
          </cell>
          <cell r="AV31">
            <v>6790.715938379727</v>
          </cell>
          <cell r="AW31">
            <v>6632.9854187043347</v>
          </cell>
          <cell r="AX31">
            <v>6950.2638306860872</v>
          </cell>
          <cell r="AY31">
            <v>12840.211364194132</v>
          </cell>
          <cell r="AZ31">
            <v>13268.384407805373</v>
          </cell>
        </row>
        <row r="32">
          <cell r="B32" t="str">
            <v>Fixed O&amp;M Payment for Water</v>
          </cell>
          <cell r="C32" t="str">
            <v>US$'000</v>
          </cell>
          <cell r="D32">
            <v>226230.68691252478</v>
          </cell>
          <cell r="E32">
            <v>0</v>
          </cell>
          <cell r="F32">
            <v>0</v>
          </cell>
          <cell r="G32">
            <v>0</v>
          </cell>
          <cell r="H32">
            <v>0</v>
          </cell>
          <cell r="I32">
            <v>0</v>
          </cell>
          <cell r="J32">
            <v>0</v>
          </cell>
          <cell r="K32">
            <v>1265.6121681184234</v>
          </cell>
          <cell r="L32">
            <v>4490.998194522379</v>
          </cell>
          <cell r="M32">
            <v>3685.7357624514848</v>
          </cell>
          <cell r="N32">
            <v>3799.3599384547829</v>
          </cell>
          <cell r="O32">
            <v>3791.7373601968147</v>
          </cell>
          <cell r="P32">
            <v>3908.6293624836871</v>
          </cell>
          <cell r="Q32">
            <v>3780.1203156368283</v>
          </cell>
          <cell r="R32">
            <v>3896.6541866845669</v>
          </cell>
          <cell r="S32">
            <v>3880.0242857163908</v>
          </cell>
          <cell r="T32">
            <v>4009.4085894929963</v>
          </cell>
          <cell r="U32">
            <v>3538.0338002154567</v>
          </cell>
          <cell r="V32">
            <v>3647.1046075469931</v>
          </cell>
          <cell r="W32">
            <v>3613.3887014572947</v>
          </cell>
          <cell r="X32">
            <v>3752.6379913943588</v>
          </cell>
          <cell r="Y32">
            <v>3732.8260468154017</v>
          </cell>
          <cell r="Z32">
            <v>3847.9019261158041</v>
          </cell>
          <cell r="AA32">
            <v>3831.4800870454496</v>
          </cell>
          <cell r="AB32">
            <v>3959.2456232873888</v>
          </cell>
          <cell r="AC32">
            <v>3921.8003654354288</v>
          </cell>
          <cell r="AD32">
            <v>4042.701961125415</v>
          </cell>
          <cell r="AE32">
            <v>3997.9438213812064</v>
          </cell>
          <cell r="AF32">
            <v>4167.7779845743453</v>
          </cell>
          <cell r="AG32">
            <v>4105.4621516608504</v>
          </cell>
          <cell r="AH32">
            <v>4263.6744937904705</v>
          </cell>
          <cell r="AI32">
            <v>4256.5142450757921</v>
          </cell>
          <cell r="AJ32">
            <v>4415.5567499224835</v>
          </cell>
          <cell r="AK32">
            <v>4349.5361754901041</v>
          </cell>
          <cell r="AL32">
            <v>4517.1544070266946</v>
          </cell>
          <cell r="AM32">
            <v>4450.0543223901686</v>
          </cell>
          <cell r="AN32">
            <v>4639.0943103873087</v>
          </cell>
          <cell r="AO32">
            <v>4569.7314443742889</v>
          </cell>
          <cell r="AP32">
            <v>4745.8353488824205</v>
          </cell>
          <cell r="AQ32">
            <v>4698.3952928435983</v>
          </cell>
          <cell r="AR32">
            <v>4873.948459850666</v>
          </cell>
          <cell r="AS32">
            <v>4832.1446966037065</v>
          </cell>
          <cell r="AT32">
            <v>5037.4160279783273</v>
          </cell>
          <cell r="AU32">
            <v>4952.9483140187986</v>
          </cell>
          <cell r="AV32">
            <v>5163.3514286777854</v>
          </cell>
          <cell r="AW32">
            <v>5064.0967497688762</v>
          </cell>
          <cell r="AX32">
            <v>5306.3298429335046</v>
          </cell>
          <cell r="AY32">
            <v>5196.2031428557584</v>
          </cell>
          <cell r="AZ32">
            <v>5369.4770907522125</v>
          </cell>
        </row>
        <row r="33">
          <cell r="B33" t="str">
            <v>Fixed Seewater Payment for Water</v>
          </cell>
          <cell r="C33" t="str">
            <v>US$'000</v>
          </cell>
          <cell r="D33">
            <v>309363.94381935464</v>
          </cell>
          <cell r="E33">
            <v>0</v>
          </cell>
          <cell r="F33">
            <v>0</v>
          </cell>
          <cell r="G33">
            <v>0</v>
          </cell>
          <cell r="H33">
            <v>0</v>
          </cell>
          <cell r="I33">
            <v>0</v>
          </cell>
          <cell r="J33">
            <v>0</v>
          </cell>
          <cell r="K33">
            <v>1497.8435516388608</v>
          </cell>
          <cell r="L33">
            <v>5315.0663809497164</v>
          </cell>
          <cell r="M33">
            <v>4362.0436685909999</v>
          </cell>
          <cell r="N33">
            <v>4496.5171223267052</v>
          </cell>
          <cell r="O33">
            <v>4473.3538692375341</v>
          </cell>
          <cell r="P33">
            <v>4611.2588033191914</v>
          </cell>
          <cell r="Q33">
            <v>4585.1877159684718</v>
          </cell>
          <cell r="R33">
            <v>4726.5402734021709</v>
          </cell>
          <cell r="S33">
            <v>4706.3686356578282</v>
          </cell>
          <cell r="T33">
            <v>4863.3084340715413</v>
          </cell>
          <cell r="U33">
            <v>4891.7021049508739</v>
          </cell>
          <cell r="V33">
            <v>5042.5039140743129</v>
          </cell>
          <cell r="W33">
            <v>4995.888144383458</v>
          </cell>
          <cell r="X33">
            <v>5188.4148649186254</v>
          </cell>
          <cell r="Y33">
            <v>5139.344524014009</v>
          </cell>
          <cell r="Z33">
            <v>5297.780674724323</v>
          </cell>
          <cell r="AA33">
            <v>5322.4315457510102</v>
          </cell>
          <cell r="AB33">
            <v>5499.9147389569744</v>
          </cell>
          <cell r="AC33">
            <v>5447.8983335203675</v>
          </cell>
          <cell r="AD33">
            <v>5615.8466073500322</v>
          </cell>
          <cell r="AE33">
            <v>5553.671643761113</v>
          </cell>
          <cell r="AF33">
            <v>5789.593712306284</v>
          </cell>
          <cell r="AG33">
            <v>5758.3803246530269</v>
          </cell>
          <cell r="AH33">
            <v>5980.2912336764894</v>
          </cell>
          <cell r="AI33">
            <v>5920.511378203646</v>
          </cell>
          <cell r="AJ33">
            <v>6141.728295462216</v>
          </cell>
          <cell r="AK33">
            <v>6049.8983285885843</v>
          </cell>
          <cell r="AL33">
            <v>6283.0434773813595</v>
          </cell>
          <cell r="AM33">
            <v>6254.74230951359</v>
          </cell>
          <cell r="AN33">
            <v>6520.4461246707469</v>
          </cell>
          <cell r="AO33">
            <v>6422.9536400109791</v>
          </cell>
          <cell r="AP33">
            <v>6670.4752347150024</v>
          </cell>
          <cell r="AQ33">
            <v>6603.7962002190043</v>
          </cell>
          <cell r="AR33">
            <v>6850.5437097322019</v>
          </cell>
          <cell r="AS33">
            <v>6812.1661411922369</v>
          </cell>
          <cell r="AT33">
            <v>7101.5495312075382</v>
          </cell>
          <cell r="AU33">
            <v>6982.4702947220421</v>
          </cell>
          <cell r="AV33">
            <v>7279.0882694877273</v>
          </cell>
          <cell r="AW33">
            <v>7139.162955683817</v>
          </cell>
          <cell r="AX33">
            <v>7480.6535730264932</v>
          </cell>
          <cell r="AY33">
            <v>7303.4864951920044</v>
          </cell>
          <cell r="AZ33">
            <v>7547.0304644400694</v>
          </cell>
        </row>
        <row r="34">
          <cell r="B34" t="str">
            <v>Electrical Energy Payments</v>
          </cell>
        </row>
        <row r="35">
          <cell r="B35" t="str">
            <v>Fuel Adj Payment for Power</v>
          </cell>
          <cell r="C35" t="str">
            <v>US$'000</v>
          </cell>
          <cell r="D35">
            <v>1117633.1647555283</v>
          </cell>
          <cell r="E35">
            <v>0</v>
          </cell>
          <cell r="F35">
            <v>0</v>
          </cell>
          <cell r="G35">
            <v>0</v>
          </cell>
          <cell r="H35">
            <v>0</v>
          </cell>
          <cell r="I35">
            <v>3224.3931647999993</v>
          </cell>
          <cell r="J35">
            <v>9381.3163199999999</v>
          </cell>
          <cell r="K35">
            <v>17309.658473937096</v>
          </cell>
          <cell r="L35">
            <v>17897.021040299958</v>
          </cell>
          <cell r="M35">
            <v>15892.371481772538</v>
          </cell>
          <cell r="N35">
            <v>18405.943297470087</v>
          </cell>
          <cell r="O35">
            <v>16812.024477462055</v>
          </cell>
          <cell r="P35">
            <v>19458.626122674559</v>
          </cell>
          <cell r="Q35">
            <v>18061.505727944193</v>
          </cell>
          <cell r="R35">
            <v>20844.641686603281</v>
          </cell>
          <cell r="S35">
            <v>15823.367526960921</v>
          </cell>
          <cell r="T35">
            <v>18256.810019164648</v>
          </cell>
          <cell r="U35">
            <v>16539.060816060461</v>
          </cell>
          <cell r="V35">
            <v>19101.921026850931</v>
          </cell>
          <cell r="W35">
            <v>16833.277448680787</v>
          </cell>
          <cell r="X35">
            <v>19429.884139230562</v>
          </cell>
          <cell r="Y35">
            <v>17273.365025836734</v>
          </cell>
          <cell r="Z35">
            <v>19937.857150506803</v>
          </cell>
          <cell r="AA35">
            <v>17780.902835722027</v>
          </cell>
          <cell r="AB35">
            <v>20523.684887999651</v>
          </cell>
          <cell r="AC35">
            <v>18312.16695838685</v>
          </cell>
          <cell r="AD35">
            <v>21136.898825818778</v>
          </cell>
          <cell r="AE35">
            <v>18819.681246880256</v>
          </cell>
          <cell r="AF35">
            <v>21722.699413642145</v>
          </cell>
          <cell r="AG35">
            <v>19321.036157732786</v>
          </cell>
          <cell r="AH35">
            <v>22301.390512876787</v>
          </cell>
          <cell r="AI35">
            <v>19757.804137060604</v>
          </cell>
          <cell r="AJ35">
            <v>22805.531863836961</v>
          </cell>
          <cell r="AK35">
            <v>20319.658858204904</v>
          </cell>
          <cell r="AL35">
            <v>23454.055133782167</v>
          </cell>
          <cell r="AM35">
            <v>20866.530115299349</v>
          </cell>
          <cell r="AN35">
            <v>24085.283674796519</v>
          </cell>
          <cell r="AO35">
            <v>21563.669755545125</v>
          </cell>
          <cell r="AP35">
            <v>24889.960154474091</v>
          </cell>
          <cell r="AQ35">
            <v>21926.521821923958</v>
          </cell>
          <cell r="AR35">
            <v>25308.783739537354</v>
          </cell>
          <cell r="AS35">
            <v>22581.721647312934</v>
          </cell>
          <cell r="AT35">
            <v>26065.051004433502</v>
          </cell>
          <cell r="AU35">
            <v>23207.869926609208</v>
          </cell>
          <cell r="AV35">
            <v>26787.785395154238</v>
          </cell>
          <cell r="AW35">
            <v>23826.02484606711</v>
          </cell>
          <cell r="AX35">
            <v>27501.293415311269</v>
          </cell>
          <cell r="AY35">
            <v>24628.999847645668</v>
          </cell>
          <cell r="AZ35">
            <v>29218.727542731736</v>
          </cell>
        </row>
        <row r="36">
          <cell r="B36" t="str">
            <v>Variable O&amp;M Payment for Power</v>
          </cell>
          <cell r="C36" t="str">
            <v>US$'000</v>
          </cell>
          <cell r="D36">
            <v>30093.371650635912</v>
          </cell>
          <cell r="E36">
            <v>0</v>
          </cell>
          <cell r="F36">
            <v>0</v>
          </cell>
          <cell r="G36">
            <v>0</v>
          </cell>
          <cell r="H36">
            <v>0</v>
          </cell>
          <cell r="I36">
            <v>193.2112000730034</v>
          </cell>
          <cell r="J36">
            <v>562.14465538481591</v>
          </cell>
          <cell r="K36">
            <v>516.05052328154977</v>
          </cell>
          <cell r="L36">
            <v>596.12375224055347</v>
          </cell>
          <cell r="M36">
            <v>429.65680738616726</v>
          </cell>
          <cell r="N36">
            <v>509.18903837213946</v>
          </cell>
          <cell r="O36">
            <v>456.02421266092921</v>
          </cell>
          <cell r="P36">
            <v>539.1579902356309</v>
          </cell>
          <cell r="Q36">
            <v>493.65576026915619</v>
          </cell>
          <cell r="R36">
            <v>580.83914403608776</v>
          </cell>
          <cell r="S36">
            <v>419.41201439718117</v>
          </cell>
          <cell r="T36">
            <v>497.51672782419797</v>
          </cell>
          <cell r="U36">
            <v>438.53540335940602</v>
          </cell>
          <cell r="V36">
            <v>520.29995260662599</v>
          </cell>
          <cell r="W36">
            <v>444.91040075472404</v>
          </cell>
          <cell r="X36">
            <v>527.82150558267745</v>
          </cell>
          <cell r="Y36">
            <v>456.03316077359204</v>
          </cell>
          <cell r="Z36">
            <v>541.01704322224418</v>
          </cell>
          <cell r="AA36">
            <v>467.43398979293181</v>
          </cell>
          <cell r="AB36">
            <v>554.54246930280044</v>
          </cell>
          <cell r="AC36">
            <v>479.49200976977949</v>
          </cell>
          <cell r="AD36">
            <v>568.84755690634779</v>
          </cell>
          <cell r="AE36">
            <v>491.47931001402384</v>
          </cell>
          <cell r="AF36">
            <v>583.0687458290065</v>
          </cell>
          <cell r="AG36">
            <v>503.76629276437455</v>
          </cell>
          <cell r="AH36">
            <v>597.64546447473163</v>
          </cell>
          <cell r="AI36">
            <v>516.79665507093694</v>
          </cell>
          <cell r="AJ36">
            <v>613.10409488496828</v>
          </cell>
          <cell r="AK36">
            <v>529.71657144771018</v>
          </cell>
          <cell r="AL36">
            <v>628.43169725709231</v>
          </cell>
          <cell r="AM36">
            <v>542.95948573390297</v>
          </cell>
          <cell r="AN36">
            <v>644.14248968851973</v>
          </cell>
          <cell r="AO36">
            <v>557.04738200443421</v>
          </cell>
          <cell r="AP36">
            <v>660.85573039359315</v>
          </cell>
          <cell r="AQ36">
            <v>570.97356655454507</v>
          </cell>
          <cell r="AR36">
            <v>677.37712365343305</v>
          </cell>
          <cell r="AS36">
            <v>585.24790571840867</v>
          </cell>
          <cell r="AT36">
            <v>694.31155174476874</v>
          </cell>
          <cell r="AU36">
            <v>600.48441077514451</v>
          </cell>
          <cell r="AV36">
            <v>712.38744978001819</v>
          </cell>
          <cell r="AW36">
            <v>615.49652104452286</v>
          </cell>
          <cell r="AX36">
            <v>730.1971360245185</v>
          </cell>
          <cell r="AY36">
            <v>630.24798296903793</v>
          </cell>
          <cell r="AZ36">
            <v>747.69760090314355</v>
          </cell>
        </row>
        <row r="37">
          <cell r="B37" t="str">
            <v>Water Output Payments</v>
          </cell>
        </row>
        <row r="38">
          <cell r="B38" t="str">
            <v>Fuel Adj Payment for Water</v>
          </cell>
          <cell r="C38" t="str">
            <v>US$'000</v>
          </cell>
          <cell r="D38">
            <v>290262.75006466266</v>
          </cell>
          <cell r="E38">
            <v>0</v>
          </cell>
          <cell r="F38">
            <v>0</v>
          </cell>
          <cell r="G38">
            <v>0</v>
          </cell>
          <cell r="H38">
            <v>0</v>
          </cell>
          <cell r="I38">
            <v>0</v>
          </cell>
          <cell r="J38">
            <v>0</v>
          </cell>
          <cell r="K38">
            <v>1083.7883996312835</v>
          </cell>
          <cell r="L38">
            <v>3472.5698199368753</v>
          </cell>
          <cell r="M38">
            <v>4057.9029258331338</v>
          </cell>
          <cell r="N38">
            <v>3571.3050446973493</v>
          </cell>
          <cell r="O38">
            <v>4003.3612380505251</v>
          </cell>
          <cell r="P38">
            <v>3572.4940638279218</v>
          </cell>
          <cell r="Q38">
            <v>3842.0219083117304</v>
          </cell>
          <cell r="R38">
            <v>3518.9824517796178</v>
          </cell>
          <cell r="S38">
            <v>4928.8564565021352</v>
          </cell>
          <cell r="T38">
            <v>4241.5159860026852</v>
          </cell>
          <cell r="U38">
            <v>4944.6646983862238</v>
          </cell>
          <cell r="V38">
            <v>4263.2000963495366</v>
          </cell>
          <cell r="W38">
            <v>5151.7651533247226</v>
          </cell>
          <cell r="X38">
            <v>4434.8712037390305</v>
          </cell>
          <cell r="Y38">
            <v>5286.4766313651344</v>
          </cell>
          <cell r="Z38">
            <v>4550.8369042308286</v>
          </cell>
          <cell r="AA38">
            <v>5441.7730190272405</v>
          </cell>
          <cell r="AB38">
            <v>4684.5230209675174</v>
          </cell>
          <cell r="AC38">
            <v>5604.3843345399346</v>
          </cell>
          <cell r="AD38">
            <v>4824.5061566708137</v>
          </cell>
          <cell r="AE38">
            <v>5759.7286756361455</v>
          </cell>
          <cell r="AF38">
            <v>4958.2335538808329</v>
          </cell>
          <cell r="AG38">
            <v>5913.1390303589478</v>
          </cell>
          <cell r="AH38">
            <v>5090.2960886173942</v>
          </cell>
          <cell r="AI38">
            <v>6046.8237257577421</v>
          </cell>
          <cell r="AJ38">
            <v>5205.3778884199573</v>
          </cell>
          <cell r="AK38">
            <v>6218.7661840331575</v>
          </cell>
          <cell r="AL38">
            <v>5353.3936915886297</v>
          </cell>
          <cell r="AM38">
            <v>6386.1299558714727</v>
          </cell>
          <cell r="AN38">
            <v>5497.46795549328</v>
          </cell>
          <cell r="AO38">
            <v>6599.4917681453799</v>
          </cell>
          <cell r="AP38">
            <v>5681.1394018946112</v>
          </cell>
          <cell r="AQ38">
            <v>6710.6013586317995</v>
          </cell>
          <cell r="AR38">
            <v>5776.7875358141982</v>
          </cell>
          <cell r="AS38">
            <v>6911.1220805014191</v>
          </cell>
          <cell r="AT38">
            <v>5949.4047939201182</v>
          </cell>
          <cell r="AU38">
            <v>7102.693826917488</v>
          </cell>
          <cell r="AV38">
            <v>6114.3183713727558</v>
          </cell>
          <cell r="AW38">
            <v>7258.6921389815352</v>
          </cell>
          <cell r="AX38">
            <v>6248.6087362117387</v>
          </cell>
          <cell r="AY38">
            <v>7711.9584185799558</v>
          </cell>
          <cell r="AZ38">
            <v>6638.8007405424651</v>
          </cell>
        </row>
        <row r="39">
          <cell r="B39" t="str">
            <v>Variable O&amp;M Payment for Water</v>
          </cell>
          <cell r="C39" t="str">
            <v>US$'000</v>
          </cell>
          <cell r="D39">
            <v>209875.35305645954</v>
          </cell>
          <cell r="E39">
            <v>0</v>
          </cell>
          <cell r="F39">
            <v>0</v>
          </cell>
          <cell r="G39">
            <v>0</v>
          </cell>
          <cell r="H39">
            <v>0</v>
          </cell>
          <cell r="I39">
            <v>0</v>
          </cell>
          <cell r="J39">
            <v>0</v>
          </cell>
          <cell r="K39">
            <v>1314.0150788250971</v>
          </cell>
          <cell r="L39">
            <v>3634.8225995728294</v>
          </cell>
          <cell r="M39">
            <v>2775.4652618218734</v>
          </cell>
          <cell r="N39">
            <v>2955.0718901017181</v>
          </cell>
          <cell r="O39">
            <v>2888.459622461728</v>
          </cell>
          <cell r="P39">
            <v>3075.3783711302963</v>
          </cell>
          <cell r="Q39">
            <v>2960.6711130232711</v>
          </cell>
          <cell r="R39">
            <v>3152.2628304085533</v>
          </cell>
          <cell r="S39">
            <v>3034.6878908488516</v>
          </cell>
          <cell r="T39">
            <v>3231.0694011687656</v>
          </cell>
          <cell r="U39">
            <v>3161.6901320605352</v>
          </cell>
          <cell r="V39">
            <v>3366.2902443719017</v>
          </cell>
          <cell r="W39">
            <v>3240.7323853620483</v>
          </cell>
          <cell r="X39">
            <v>3450.4475004811979</v>
          </cell>
          <cell r="Y39">
            <v>3321.7506949960984</v>
          </cell>
          <cell r="Z39">
            <v>3536.7086879932276</v>
          </cell>
          <cell r="AA39">
            <v>3465.1994247542448</v>
          </cell>
          <cell r="AB39">
            <v>3689.440309177648</v>
          </cell>
          <cell r="AC39">
            <v>3551.8294103731018</v>
          </cell>
          <cell r="AD39">
            <v>3781.6763169070896</v>
          </cell>
          <cell r="AE39">
            <v>3640.6251456324289</v>
          </cell>
          <cell r="AF39">
            <v>3876.2182248297659</v>
          </cell>
          <cell r="AG39">
            <v>3802.4388757634465</v>
          </cell>
          <cell r="AH39">
            <v>4048.5032870570608</v>
          </cell>
          <cell r="AI39">
            <v>3897.4998476575324</v>
          </cell>
          <cell r="AJ39">
            <v>4149.715869233487</v>
          </cell>
          <cell r="AK39">
            <v>3994.9373438489715</v>
          </cell>
          <cell r="AL39">
            <v>4253.4587659643248</v>
          </cell>
          <cell r="AM39">
            <v>4178.2206227923152</v>
          </cell>
          <cell r="AN39">
            <v>4448.6027200182189</v>
          </cell>
          <cell r="AO39">
            <v>4282.6761383621233</v>
          </cell>
          <cell r="AP39">
            <v>4559.817788018674</v>
          </cell>
          <cell r="AQ39">
            <v>4389.7430418211752</v>
          </cell>
          <cell r="AR39">
            <v>4673.8132327191406</v>
          </cell>
          <cell r="AS39">
            <v>4597.7308308993779</v>
          </cell>
          <cell r="AT39">
            <v>4895.2603815787706</v>
          </cell>
          <cell r="AU39">
            <v>4712.6741016718615</v>
          </cell>
          <cell r="AV39">
            <v>5017.64189111824</v>
          </cell>
          <cell r="AW39">
            <v>4830.4909542136566</v>
          </cell>
          <cell r="AX39">
            <v>5143.0829383961945</v>
          </cell>
          <cell r="AY39">
            <v>4845.4549560936093</v>
          </cell>
          <cell r="AZ39">
            <v>5159.0152946490889</v>
          </cell>
        </row>
        <row r="40">
          <cell r="B40" t="str">
            <v xml:space="preserve">Total Operating Revenues </v>
          </cell>
          <cell r="C40" t="str">
            <v>US$'000</v>
          </cell>
          <cell r="D40">
            <v>4349708.5173238823</v>
          </cell>
          <cell r="E40">
            <v>0</v>
          </cell>
          <cell r="F40">
            <v>0</v>
          </cell>
          <cell r="G40">
            <v>0</v>
          </cell>
          <cell r="H40">
            <v>0</v>
          </cell>
          <cell r="I40">
            <v>9212.3416826210705</v>
          </cell>
          <cell r="J40">
            <v>25096.047562259711</v>
          </cell>
          <cell r="K40">
            <v>62787.589243146824</v>
          </cell>
          <cell r="L40">
            <v>90403.736450210679</v>
          </cell>
          <cell r="M40">
            <v>81288.833413875618</v>
          </cell>
          <cell r="N40">
            <v>85450.150346279988</v>
          </cell>
          <cell r="O40">
            <v>84813.502873784062</v>
          </cell>
          <cell r="P40">
            <v>89509.81044079586</v>
          </cell>
          <cell r="Q40">
            <v>86625.816684879464</v>
          </cell>
          <cell r="R40">
            <v>91602.203338612875</v>
          </cell>
          <cell r="S40">
            <v>83249.862092099909</v>
          </cell>
          <cell r="T40">
            <v>87056.669881649286</v>
          </cell>
          <cell r="U40">
            <v>85673.372175264361</v>
          </cell>
          <cell r="V40">
            <v>90600.356551250734</v>
          </cell>
          <cell r="W40">
            <v>85919.211297910399</v>
          </cell>
          <cell r="X40">
            <v>91028.895639824434</v>
          </cell>
          <cell r="Y40">
            <v>82330.22202434449</v>
          </cell>
          <cell r="Z40">
            <v>86908.079841425904</v>
          </cell>
          <cell r="AA40">
            <v>81331.732328403508</v>
          </cell>
          <cell r="AB40">
            <v>86044.315795659393</v>
          </cell>
          <cell r="AC40">
            <v>79960.58087119089</v>
          </cell>
          <cell r="AD40">
            <v>84200.911479465183</v>
          </cell>
          <cell r="AE40">
            <v>85818.982952182574</v>
          </cell>
          <cell r="AF40">
            <v>90382.847560323455</v>
          </cell>
          <cell r="AG40">
            <v>89433.538993310111</v>
          </cell>
          <cell r="AH40">
            <v>94831.499864313271</v>
          </cell>
          <cell r="AI40">
            <v>88271.092769176103</v>
          </cell>
          <cell r="AJ40">
            <v>93437.853818083866</v>
          </cell>
          <cell r="AK40">
            <v>81948.207123979795</v>
          </cell>
          <cell r="AL40">
            <v>86387.296904064468</v>
          </cell>
          <cell r="AM40">
            <v>81667.208861293315</v>
          </cell>
          <cell r="AN40">
            <v>86428.455599711117</v>
          </cell>
          <cell r="AO40">
            <v>84225.742578417397</v>
          </cell>
          <cell r="AP40">
            <v>89537.041930698455</v>
          </cell>
          <cell r="AQ40">
            <v>83609.846281005099</v>
          </cell>
          <cell r="AR40">
            <v>88536.306205215224</v>
          </cell>
          <cell r="AS40">
            <v>86818.528094878289</v>
          </cell>
          <cell r="AT40">
            <v>92324.810798944556</v>
          </cell>
          <cell r="AU40">
            <v>70882.983220548063</v>
          </cell>
          <cell r="AV40">
            <v>75611.918416107132</v>
          </cell>
          <cell r="AW40">
            <v>69930.336829007894</v>
          </cell>
          <cell r="AX40">
            <v>74702.994323212057</v>
          </cell>
          <cell r="AY40">
            <v>91364.207047926029</v>
          </cell>
          <cell r="AZ40">
            <v>97676.450674003223</v>
          </cell>
        </row>
        <row r="41">
          <cell r="B41" t="str">
            <v>Operating Expenses</v>
          </cell>
        </row>
        <row r="42">
          <cell r="B42" t="str">
            <v>Fixed O&amp; M Cost</v>
          </cell>
        </row>
        <row r="43">
          <cell r="B43" t="str">
            <v>Fixed O&amp; M Cost Power</v>
          </cell>
          <cell r="C43" t="str">
            <v>US$'000</v>
          </cell>
          <cell r="D43">
            <v>391370.9115011564</v>
          </cell>
          <cell r="E43">
            <v>0</v>
          </cell>
          <cell r="F43">
            <v>0</v>
          </cell>
          <cell r="G43">
            <v>0</v>
          </cell>
          <cell r="H43">
            <v>0</v>
          </cell>
          <cell r="I43">
            <v>2775.3689124617736</v>
          </cell>
          <cell r="J43">
            <v>5550.7378249235471</v>
          </cell>
          <cell r="K43">
            <v>4237.4117196202569</v>
          </cell>
          <cell r="L43">
            <v>4237.4117196202569</v>
          </cell>
          <cell r="M43">
            <v>4281.8370392806846</v>
          </cell>
          <cell r="N43">
            <v>4281.8370392806846</v>
          </cell>
          <cell r="O43">
            <v>6341.2777093015256</v>
          </cell>
          <cell r="P43">
            <v>6341.2777093015256</v>
          </cell>
          <cell r="Q43">
            <v>6787.3580124514447</v>
          </cell>
          <cell r="R43">
            <v>6787.3580124514447</v>
          </cell>
          <cell r="S43">
            <v>4942.5762160212216</v>
          </cell>
          <cell r="T43">
            <v>4942.5762160212216</v>
          </cell>
          <cell r="U43">
            <v>10785.247479134272</v>
          </cell>
          <cell r="V43">
            <v>10785.247479134272</v>
          </cell>
          <cell r="W43">
            <v>11416.165669061957</v>
          </cell>
          <cell r="X43">
            <v>11416.165669061957</v>
          </cell>
          <cell r="Y43">
            <v>5147.7385138159361</v>
          </cell>
          <cell r="Z43">
            <v>5147.7385138159361</v>
          </cell>
          <cell r="AA43">
            <v>5728.3760272636755</v>
          </cell>
          <cell r="AB43">
            <v>5728.3760272636755</v>
          </cell>
          <cell r="AC43">
            <v>5413.07214487277</v>
          </cell>
          <cell r="AD43">
            <v>5413.07214487277</v>
          </cell>
          <cell r="AE43">
            <v>5373.6209793953585</v>
          </cell>
          <cell r="AF43">
            <v>5373.6209793953585</v>
          </cell>
          <cell r="AG43">
            <v>10216.608451411534</v>
          </cell>
          <cell r="AH43">
            <v>10216.608451411534</v>
          </cell>
          <cell r="AI43">
            <v>10099.029867135114</v>
          </cell>
          <cell r="AJ43">
            <v>10099.029867135114</v>
          </cell>
          <cell r="AK43">
            <v>5802.9208634341121</v>
          </cell>
          <cell r="AL43">
            <v>5802.9208634341121</v>
          </cell>
          <cell r="AM43">
            <v>7175.0268508331574</v>
          </cell>
          <cell r="AN43">
            <v>7175.0268508331574</v>
          </cell>
          <cell r="AO43">
            <v>7887.2318491514943</v>
          </cell>
          <cell r="AP43">
            <v>7887.2318491514943</v>
          </cell>
          <cell r="AQ43">
            <v>6123.8280577001442</v>
          </cell>
          <cell r="AR43">
            <v>6123.8280577001442</v>
          </cell>
          <cell r="AS43">
            <v>9472.2707670061754</v>
          </cell>
          <cell r="AT43">
            <v>9472.2707670061754</v>
          </cell>
          <cell r="AU43">
            <v>9719.6351357613094</v>
          </cell>
          <cell r="AV43">
            <v>9719.6351357613094</v>
          </cell>
          <cell r="AW43">
            <v>6712.0194601719804</v>
          </cell>
          <cell r="AX43">
            <v>6712.0194601719804</v>
          </cell>
          <cell r="AY43">
            <v>8942.2073032689623</v>
          </cell>
          <cell r="AZ43">
            <v>8942.2073032689623</v>
          </cell>
        </row>
        <row r="44">
          <cell r="B44" t="str">
            <v>Fixed O&amp; M Cost Water</v>
          </cell>
          <cell r="C44" t="str">
            <v>US$'000</v>
          </cell>
          <cell r="D44">
            <v>478077.3092252505</v>
          </cell>
          <cell r="E44">
            <v>0</v>
          </cell>
          <cell r="F44">
            <v>0</v>
          </cell>
          <cell r="G44">
            <v>0</v>
          </cell>
          <cell r="H44">
            <v>0</v>
          </cell>
          <cell r="I44">
            <v>0</v>
          </cell>
          <cell r="J44">
            <v>0</v>
          </cell>
          <cell r="K44">
            <v>2439.7207697482272</v>
          </cell>
          <cell r="L44">
            <v>7319.1623092446816</v>
          </cell>
          <cell r="M44">
            <v>7325.5313044757977</v>
          </cell>
          <cell r="N44">
            <v>7325.5313044757977</v>
          </cell>
          <cell r="O44">
            <v>7526.4452243871001</v>
          </cell>
          <cell r="P44">
            <v>7526.4452243871001</v>
          </cell>
          <cell r="Q44">
            <v>7610.3281144631765</v>
          </cell>
          <cell r="R44">
            <v>7610.3281144631765</v>
          </cell>
          <cell r="S44">
            <v>7800.5863173247544</v>
          </cell>
          <cell r="T44">
            <v>7800.5863173247544</v>
          </cell>
          <cell r="U44">
            <v>7632.4859386499356</v>
          </cell>
          <cell r="V44">
            <v>7632.4859386499356</v>
          </cell>
          <cell r="W44">
            <v>7823.2980871161835</v>
          </cell>
          <cell r="X44">
            <v>7823.2980871161835</v>
          </cell>
          <cell r="Y44">
            <v>8036.5561106911828</v>
          </cell>
          <cell r="Z44">
            <v>8036.5561106911828</v>
          </cell>
          <cell r="AA44">
            <v>8285.0148041581742</v>
          </cell>
          <cell r="AB44">
            <v>8285.0148041581742</v>
          </cell>
          <cell r="AC44">
            <v>8492.1401742621274</v>
          </cell>
          <cell r="AD44">
            <v>8492.1401742621274</v>
          </cell>
          <cell r="AE44">
            <v>8704.4436786186798</v>
          </cell>
          <cell r="AF44">
            <v>8704.4436786186798</v>
          </cell>
          <cell r="AG44">
            <v>8974.9978503472103</v>
          </cell>
          <cell r="AH44">
            <v>8974.9978503472103</v>
          </cell>
          <cell r="AI44">
            <v>9239.3415625735106</v>
          </cell>
          <cell r="AJ44">
            <v>9239.3415625735106</v>
          </cell>
          <cell r="AK44">
            <v>9476.1615839360384</v>
          </cell>
          <cell r="AL44">
            <v>9476.1615839360384</v>
          </cell>
          <cell r="AM44">
            <v>9775.3812521169548</v>
          </cell>
          <cell r="AN44">
            <v>9775.3812521169548</v>
          </cell>
          <cell r="AO44">
            <v>10019.765783419878</v>
          </cell>
          <cell r="AP44">
            <v>10019.765783419878</v>
          </cell>
          <cell r="AQ44">
            <v>10270.259928005373</v>
          </cell>
          <cell r="AR44">
            <v>10270.259928005373</v>
          </cell>
          <cell r="AS44">
            <v>10645.568469965365</v>
          </cell>
          <cell r="AT44">
            <v>10645.568469965365</v>
          </cell>
          <cell r="AU44">
            <v>10918.278877749515</v>
          </cell>
          <cell r="AV44">
            <v>10918.278877749515</v>
          </cell>
          <cell r="AW44">
            <v>11191.235849693254</v>
          </cell>
          <cell r="AX44">
            <v>11191.235849693254</v>
          </cell>
          <cell r="AY44">
            <v>11348.797573379348</v>
          </cell>
          <cell r="AZ44">
            <v>11348.797573379348</v>
          </cell>
        </row>
        <row r="45">
          <cell r="B45" t="str">
            <v>Fuel Cost</v>
          </cell>
        </row>
        <row r="46">
          <cell r="B46" t="str">
            <v>Fuel Cost -  Power</v>
          </cell>
          <cell r="C46" t="str">
            <v>US$'000</v>
          </cell>
          <cell r="D46">
            <v>1109978.5294887424</v>
          </cell>
          <cell r="E46">
            <v>0</v>
          </cell>
          <cell r="F46">
            <v>0</v>
          </cell>
          <cell r="G46">
            <v>0</v>
          </cell>
          <cell r="H46">
            <v>0</v>
          </cell>
          <cell r="I46">
            <v>3224.3931647999993</v>
          </cell>
          <cell r="J46">
            <v>9381.3163199999999</v>
          </cell>
          <cell r="K46">
            <v>17132.898903732057</v>
          </cell>
          <cell r="L46">
            <v>17425.864931885953</v>
          </cell>
          <cell r="M46">
            <v>15473.989680468236</v>
          </cell>
          <cell r="N46">
            <v>17921.389326381981</v>
          </cell>
          <cell r="O46">
            <v>16369.431935970069</v>
          </cell>
          <cell r="P46">
            <v>18946.359274555089</v>
          </cell>
          <cell r="Q46">
            <v>17586.019403616065</v>
          </cell>
          <cell r="R46">
            <v>20295.886659929882</v>
          </cell>
          <cell r="S46">
            <v>15406.802320426281</v>
          </cell>
          <cell r="T46">
            <v>17776.182123532519</v>
          </cell>
          <cell r="U46">
            <v>16103.654302687606</v>
          </cell>
          <cell r="V46">
            <v>18599.044779794131</v>
          </cell>
          <cell r="W46">
            <v>16390.125402498656</v>
          </cell>
          <cell r="X46">
            <v>18918.373951174071</v>
          </cell>
          <cell r="Y46">
            <v>16818.627255430041</v>
          </cell>
          <cell r="Z46">
            <v>19412.974089577601</v>
          </cell>
          <cell r="AA46">
            <v>17312.80364953334</v>
          </cell>
          <cell r="AB46">
            <v>19983.379354449073</v>
          </cell>
          <cell r="AC46">
            <v>17830.081738655979</v>
          </cell>
          <cell r="AD46">
            <v>20580.449851864483</v>
          </cell>
          <cell r="AE46">
            <v>18324.235230590421</v>
          </cell>
          <cell r="AF46">
            <v>21150.828681807365</v>
          </cell>
          <cell r="AG46">
            <v>18812.391496361201</v>
          </cell>
          <cell r="AH46">
            <v>21714.285187213503</v>
          </cell>
          <cell r="AI46">
            <v>19237.66114303597</v>
          </cell>
          <cell r="AJ46">
            <v>22205.154537404716</v>
          </cell>
          <cell r="AK46">
            <v>19784.724504025289</v>
          </cell>
          <cell r="AL46">
            <v>22836.604815180155</v>
          </cell>
          <cell r="AM46">
            <v>20317.198854913055</v>
          </cell>
          <cell r="AN46">
            <v>23451.215664220254</v>
          </cell>
          <cell r="AO46">
            <v>20995.98563078103</v>
          </cell>
          <cell r="AP46">
            <v>24234.708269897601</v>
          </cell>
          <cell r="AQ46">
            <v>21349.285271248304</v>
          </cell>
          <cell r="AR46">
            <v>24642.505925561436</v>
          </cell>
          <cell r="AS46">
            <v>21987.23633779251</v>
          </cell>
          <cell r="AT46">
            <v>25378.863735099232</v>
          </cell>
          <cell r="AU46">
            <v>22596.900667838301</v>
          </cell>
          <cell r="AV46">
            <v>26082.571455281777</v>
          </cell>
          <cell r="AW46">
            <v>23198.782070849356</v>
          </cell>
          <cell r="AX46">
            <v>26777.295697884852</v>
          </cell>
          <cell r="AY46">
            <v>23778.751622620588</v>
          </cell>
          <cell r="AZ46">
            <v>27446.728090331973</v>
          </cell>
        </row>
        <row r="47">
          <cell r="B47" t="str">
            <v>Fuel Cost -  Water</v>
          </cell>
          <cell r="C47" t="str">
            <v>US$'000</v>
          </cell>
          <cell r="D47">
            <v>284128.69150862086</v>
          </cell>
          <cell r="E47">
            <v>0</v>
          </cell>
          <cell r="F47">
            <v>0</v>
          </cell>
          <cell r="G47">
            <v>0</v>
          </cell>
          <cell r="H47">
            <v>0</v>
          </cell>
          <cell r="I47">
            <v>0</v>
          </cell>
          <cell r="J47">
            <v>0</v>
          </cell>
          <cell r="K47">
            <v>1294.3903602423391</v>
          </cell>
          <cell r="L47">
            <v>3920.4716832263452</v>
          </cell>
          <cell r="M47">
            <v>4115.8912796191444</v>
          </cell>
          <cell r="N47">
            <v>4031.9420561438469</v>
          </cell>
          <cell r="O47">
            <v>4204.6452569255953</v>
          </cell>
          <cell r="P47">
            <v>4166.5057484547051</v>
          </cell>
          <cell r="Q47">
            <v>4258.8675487653918</v>
          </cell>
          <cell r="R47">
            <v>4310.7298898586814</v>
          </cell>
          <cell r="S47">
            <v>4528.6969500036357</v>
          </cell>
          <cell r="T47">
            <v>4341.9294566184244</v>
          </cell>
          <cell r="U47">
            <v>4634.510432239178</v>
          </cell>
          <cell r="V47">
            <v>4452.6607319292698</v>
          </cell>
          <cell r="W47">
            <v>4775.9465724640313</v>
          </cell>
          <cell r="X47">
            <v>4581.0674082183277</v>
          </cell>
          <cell r="Y47">
            <v>4900.8309184446434</v>
          </cell>
          <cell r="Z47">
            <v>4700.8559356836349</v>
          </cell>
          <cell r="AA47">
            <v>5044.7985156267941</v>
          </cell>
          <cell r="AB47">
            <v>4838.9490356134329</v>
          </cell>
          <cell r="AC47">
            <v>5195.5474204881721</v>
          </cell>
          <cell r="AD47">
            <v>4983.5467366988469</v>
          </cell>
          <cell r="AE47">
            <v>5339.5594729264185</v>
          </cell>
          <cell r="AF47">
            <v>5121.6824779190656</v>
          </cell>
          <cell r="AG47">
            <v>5481.7786222884624</v>
          </cell>
          <cell r="AH47">
            <v>5258.0984742208957</v>
          </cell>
          <cell r="AI47">
            <v>5605.7110888856105</v>
          </cell>
          <cell r="AJ47">
            <v>5376.9739630761651</v>
          </cell>
          <cell r="AK47">
            <v>5765.1104345121394</v>
          </cell>
          <cell r="AL47">
            <v>5529.8691297329979</v>
          </cell>
          <cell r="AM47">
            <v>5920.2651064889851</v>
          </cell>
          <cell r="AN47">
            <v>5678.6928236838339</v>
          </cell>
          <cell r="AO47">
            <v>6118.0622858434563</v>
          </cell>
          <cell r="AP47">
            <v>5868.4190272813748</v>
          </cell>
          <cell r="AQ47">
            <v>6221.0664896567923</v>
          </cell>
          <cell r="AR47">
            <v>5967.2202164988867</v>
          </cell>
          <cell r="AS47">
            <v>6406.959329454271</v>
          </cell>
          <cell r="AT47">
            <v>6145.5278288007603</v>
          </cell>
          <cell r="AU47">
            <v>6584.5560168898983</v>
          </cell>
          <cell r="AV47">
            <v>6315.8778074436623</v>
          </cell>
          <cell r="AW47">
            <v>6729.1743334549765</v>
          </cell>
          <cell r="AX47">
            <v>6454.5950746064491</v>
          </cell>
          <cell r="AY47">
            <v>6897.40369179135</v>
          </cell>
          <cell r="AZ47">
            <v>6615.9599514716092</v>
          </cell>
        </row>
        <row r="48">
          <cell r="B48" t="str">
            <v>Variable O&amp; M Cost</v>
          </cell>
        </row>
        <row r="49">
          <cell r="B49" t="str">
            <v>Varaible O&amp; M Cost Power</v>
          </cell>
          <cell r="C49" t="str">
            <v>US$'000</v>
          </cell>
          <cell r="D49">
            <v>30354.683124722818</v>
          </cell>
          <cell r="E49">
            <v>0</v>
          </cell>
          <cell r="F49">
            <v>0</v>
          </cell>
          <cell r="G49">
            <v>0</v>
          </cell>
          <cell r="H49">
            <v>0</v>
          </cell>
          <cell r="I49">
            <v>78.389912032819169</v>
          </cell>
          <cell r="J49">
            <v>228.07409750927994</v>
          </cell>
          <cell r="K49">
            <v>512.4665788959079</v>
          </cell>
          <cell r="L49">
            <v>596.12375224055359</v>
          </cell>
          <cell r="M49">
            <v>429.65680738616726</v>
          </cell>
          <cell r="N49">
            <v>509.18903837213946</v>
          </cell>
          <cell r="O49">
            <v>456.02421266092909</v>
          </cell>
          <cell r="P49">
            <v>539.1579902356309</v>
          </cell>
          <cell r="Q49">
            <v>493.65576026915619</v>
          </cell>
          <cell r="R49">
            <v>580.83914403608776</v>
          </cell>
          <cell r="S49">
            <v>419.41201439718122</v>
          </cell>
          <cell r="T49">
            <v>497.51672782419797</v>
          </cell>
          <cell r="U49">
            <v>438.53540335940596</v>
          </cell>
          <cell r="V49">
            <v>520.29995260662599</v>
          </cell>
          <cell r="W49">
            <v>444.91040075472404</v>
          </cell>
          <cell r="X49">
            <v>527.82150558267745</v>
          </cell>
          <cell r="Y49">
            <v>456.03316077359204</v>
          </cell>
          <cell r="Z49">
            <v>541.0170432222443</v>
          </cell>
          <cell r="AA49">
            <v>467.43398979293192</v>
          </cell>
          <cell r="AB49">
            <v>554.54246930280044</v>
          </cell>
          <cell r="AC49">
            <v>479.49200976977943</v>
          </cell>
          <cell r="AD49">
            <v>568.84755690634779</v>
          </cell>
          <cell r="AE49">
            <v>491.47931001402384</v>
          </cell>
          <cell r="AF49">
            <v>583.06874582900639</v>
          </cell>
          <cell r="AG49">
            <v>503.76629276437444</v>
          </cell>
          <cell r="AH49">
            <v>597.64546447473163</v>
          </cell>
          <cell r="AI49">
            <v>516.79665507093694</v>
          </cell>
          <cell r="AJ49">
            <v>613.10409488496839</v>
          </cell>
          <cell r="AK49">
            <v>529.71657144771029</v>
          </cell>
          <cell r="AL49">
            <v>628.43169725709231</v>
          </cell>
          <cell r="AM49">
            <v>542.95948573390297</v>
          </cell>
          <cell r="AN49">
            <v>644.14248968851973</v>
          </cell>
          <cell r="AO49">
            <v>557.04738200443433</v>
          </cell>
          <cell r="AP49">
            <v>660.85573039359315</v>
          </cell>
          <cell r="AQ49">
            <v>570.97356655454507</v>
          </cell>
          <cell r="AR49">
            <v>677.37712365343305</v>
          </cell>
          <cell r="AS49">
            <v>585.24790571840879</v>
          </cell>
          <cell r="AT49">
            <v>694.31155174476885</v>
          </cell>
          <cell r="AU49">
            <v>600.48441077514462</v>
          </cell>
          <cell r="AV49">
            <v>712.38744978001819</v>
          </cell>
          <cell r="AW49">
            <v>615.49652104452309</v>
          </cell>
          <cell r="AX49">
            <v>730.19713602451861</v>
          </cell>
          <cell r="AY49">
            <v>630.24798296903793</v>
          </cell>
          <cell r="AZ49">
            <v>747.69760090314355</v>
          </cell>
        </row>
        <row r="50">
          <cell r="B50" t="str">
            <v>Variable O&amp; M Cost Water</v>
          </cell>
          <cell r="C50" t="str">
            <v>US$'000</v>
          </cell>
          <cell r="D50">
            <v>202880.89780091634</v>
          </cell>
          <cell r="E50">
            <v>0</v>
          </cell>
          <cell r="F50">
            <v>0</v>
          </cell>
          <cell r="G50">
            <v>0</v>
          </cell>
          <cell r="H50">
            <v>0</v>
          </cell>
          <cell r="I50">
            <v>0</v>
          </cell>
          <cell r="J50">
            <v>0</v>
          </cell>
          <cell r="K50">
            <v>1438.8111375820379</v>
          </cell>
          <cell r="L50">
            <v>3980.0328958754681</v>
          </cell>
          <cell r="M50">
            <v>2676.8595693192501</v>
          </cell>
          <cell r="N50">
            <v>2850.0852004368498</v>
          </cell>
          <cell r="O50">
            <v>2785.2875228894668</v>
          </cell>
          <cell r="P50">
            <v>2965.5297718764778</v>
          </cell>
          <cell r="Q50">
            <v>2854.919710961703</v>
          </cell>
          <cell r="R50">
            <v>3039.6680161733898</v>
          </cell>
          <cell r="S50">
            <v>2926.2927037357449</v>
          </cell>
          <cell r="T50">
            <v>3115.6597165777234</v>
          </cell>
          <cell r="U50">
            <v>3048.1210923016188</v>
          </cell>
          <cell r="V50">
            <v>3245.3718954399747</v>
          </cell>
          <cell r="W50">
            <v>3124.324119609159</v>
          </cell>
          <cell r="X50">
            <v>3326.5061928259734</v>
          </cell>
          <cell r="Y50">
            <v>3202.4322225993878</v>
          </cell>
          <cell r="Z50">
            <v>3409.6688476466225</v>
          </cell>
          <cell r="AA50">
            <v>3339.9873409622251</v>
          </cell>
          <cell r="AB50">
            <v>3556.1254685256781</v>
          </cell>
          <cell r="AC50">
            <v>3423.48702448628</v>
          </cell>
          <cell r="AD50">
            <v>3645.0286052388201</v>
          </cell>
          <cell r="AE50">
            <v>3509.0742000984374</v>
          </cell>
          <cell r="AF50">
            <v>3736.1543203697902</v>
          </cell>
          <cell r="AG50">
            <v>3664.1877073223923</v>
          </cell>
          <cell r="AH50">
            <v>3901.3055731264958</v>
          </cell>
          <cell r="AI50">
            <v>3755.7924000054518</v>
          </cell>
          <cell r="AJ50">
            <v>3998.8382124546579</v>
          </cell>
          <cell r="AK50">
            <v>3849.6872100055884</v>
          </cell>
          <cell r="AL50">
            <v>4098.8091677660241</v>
          </cell>
          <cell r="AM50">
            <v>4025.3200818413275</v>
          </cell>
          <cell r="AN50">
            <v>4285.8076395822209</v>
          </cell>
          <cell r="AO50">
            <v>4125.9530838873607</v>
          </cell>
          <cell r="AP50">
            <v>4392.9528305717758</v>
          </cell>
          <cell r="AQ50">
            <v>4229.1019109845438</v>
          </cell>
          <cell r="AR50">
            <v>4502.7766513360702</v>
          </cell>
          <cell r="AS50">
            <v>4428.3397150662813</v>
          </cell>
          <cell r="AT50">
            <v>4714.9075838994486</v>
          </cell>
          <cell r="AU50">
            <v>4539.0482079429385</v>
          </cell>
          <cell r="AV50">
            <v>4832.7802734969355</v>
          </cell>
          <cell r="AW50">
            <v>4652.5244131415102</v>
          </cell>
          <cell r="AX50">
            <v>4953.5997803343562</v>
          </cell>
          <cell r="AY50">
            <v>4668.1372051115595</v>
          </cell>
          <cell r="AZ50">
            <v>4970.2229113500234</v>
          </cell>
        </row>
        <row r="51">
          <cell r="B51" t="str">
            <v>Letter of Credit Fees (DSRA)</v>
          </cell>
          <cell r="C51" t="str">
            <v>US$'000</v>
          </cell>
          <cell r="D51">
            <v>2273.0350000000026</v>
          </cell>
          <cell r="E51">
            <v>0</v>
          </cell>
          <cell r="F51">
            <v>0</v>
          </cell>
          <cell r="G51">
            <v>0</v>
          </cell>
          <cell r="H51">
            <v>0</v>
          </cell>
          <cell r="I51">
            <v>0</v>
          </cell>
          <cell r="J51">
            <v>0</v>
          </cell>
          <cell r="K51">
            <v>15.175000000000001</v>
          </cell>
          <cell r="L51">
            <v>85.58</v>
          </cell>
          <cell r="M51">
            <v>85.67</v>
          </cell>
          <cell r="N51">
            <v>84.332499999999996</v>
          </cell>
          <cell r="O51">
            <v>83.682500000000005</v>
          </cell>
          <cell r="P51">
            <v>85.072500000000005</v>
          </cell>
          <cell r="Q51">
            <v>83.607500000000002</v>
          </cell>
          <cell r="R51">
            <v>84.894999999999996</v>
          </cell>
          <cell r="S51">
            <v>84.707499999999996</v>
          </cell>
          <cell r="T51">
            <v>84.467500000000001</v>
          </cell>
          <cell r="U51">
            <v>77.297499999999999</v>
          </cell>
          <cell r="V51">
            <v>78.585000000000008</v>
          </cell>
          <cell r="W51">
            <v>75.204999999999998</v>
          </cell>
          <cell r="X51">
            <v>76.452500000000001</v>
          </cell>
          <cell r="Y51">
            <v>77.597499999999997</v>
          </cell>
          <cell r="Z51">
            <v>79.327500000000001</v>
          </cell>
          <cell r="AA51">
            <v>74.045000000000002</v>
          </cell>
          <cell r="AB51">
            <v>74.397500000000008</v>
          </cell>
          <cell r="AC51">
            <v>70.905000000000001</v>
          </cell>
          <cell r="AD51">
            <v>70.527500000000003</v>
          </cell>
          <cell r="AE51">
            <v>65.965000000000003</v>
          </cell>
          <cell r="AF51">
            <v>67.702500000000001</v>
          </cell>
          <cell r="AG51">
            <v>64.489999999999995</v>
          </cell>
          <cell r="AH51">
            <v>62.707500000000003</v>
          </cell>
          <cell r="AI51">
            <v>61.417500000000004</v>
          </cell>
          <cell r="AJ51">
            <v>58.202500000000001</v>
          </cell>
          <cell r="AK51">
            <v>56.417500000000004</v>
          </cell>
          <cell r="AL51">
            <v>53.2575</v>
          </cell>
          <cell r="AM51">
            <v>50.152500000000003</v>
          </cell>
          <cell r="AN51">
            <v>47.105000000000004</v>
          </cell>
          <cell r="AO51">
            <v>33.102499999999999</v>
          </cell>
          <cell r="AP51">
            <v>31.712500000000002</v>
          </cell>
          <cell r="AQ51">
            <v>30.607500000000002</v>
          </cell>
          <cell r="AR51">
            <v>29.504999999999999</v>
          </cell>
          <cell r="AS51">
            <v>28.400000000000002</v>
          </cell>
          <cell r="AT51">
            <v>4.7500000000000001E-2</v>
          </cell>
          <cell r="AU51">
            <v>4.7500000000000001E-2</v>
          </cell>
          <cell r="AV51">
            <v>4.7500000000000001E-2</v>
          </cell>
          <cell r="AW51">
            <v>4.7500000000000001E-2</v>
          </cell>
          <cell r="AX51">
            <v>4.7500000000000001E-2</v>
          </cell>
          <cell r="AY51">
            <v>4.7500000000000001E-2</v>
          </cell>
          <cell r="AZ51">
            <v>4.7500000000000001E-2</v>
          </cell>
        </row>
        <row r="52">
          <cell r="B52" t="str">
            <v>Insurance Costs</v>
          </cell>
          <cell r="C52" t="str">
            <v>US$'000</v>
          </cell>
          <cell r="D52">
            <v>76333.333333333328</v>
          </cell>
          <cell r="E52">
            <v>0</v>
          </cell>
          <cell r="F52">
            <v>0</v>
          </cell>
          <cell r="G52">
            <v>0</v>
          </cell>
          <cell r="H52">
            <v>0</v>
          </cell>
          <cell r="I52">
            <v>0</v>
          </cell>
          <cell r="J52">
            <v>0</v>
          </cell>
          <cell r="K52">
            <v>633.33333333333326</v>
          </cell>
          <cell r="L52">
            <v>1900</v>
          </cell>
          <cell r="M52">
            <v>1900</v>
          </cell>
          <cell r="N52">
            <v>1900</v>
          </cell>
          <cell r="O52">
            <v>1500</v>
          </cell>
          <cell r="P52">
            <v>1500</v>
          </cell>
          <cell r="Q52">
            <v>1500</v>
          </cell>
          <cell r="R52">
            <v>1500</v>
          </cell>
          <cell r="S52">
            <v>1500</v>
          </cell>
          <cell r="T52">
            <v>1500</v>
          </cell>
          <cell r="U52">
            <v>1500</v>
          </cell>
          <cell r="V52">
            <v>1500</v>
          </cell>
          <cell r="W52">
            <v>1500</v>
          </cell>
          <cell r="X52">
            <v>1500</v>
          </cell>
          <cell r="Y52">
            <v>1500</v>
          </cell>
          <cell r="Z52">
            <v>1500</v>
          </cell>
          <cell r="AA52">
            <v>1500</v>
          </cell>
          <cell r="AB52">
            <v>1500</v>
          </cell>
          <cell r="AC52">
            <v>1500</v>
          </cell>
          <cell r="AD52">
            <v>1500</v>
          </cell>
          <cell r="AE52">
            <v>1500</v>
          </cell>
          <cell r="AF52">
            <v>1500</v>
          </cell>
          <cell r="AG52">
            <v>1500</v>
          </cell>
          <cell r="AH52">
            <v>1500</v>
          </cell>
          <cell r="AI52">
            <v>1500</v>
          </cell>
          <cell r="AJ52">
            <v>1500</v>
          </cell>
          <cell r="AK52">
            <v>1500</v>
          </cell>
          <cell r="AL52">
            <v>1500</v>
          </cell>
          <cell r="AM52">
            <v>1500</v>
          </cell>
          <cell r="AN52">
            <v>1500</v>
          </cell>
          <cell r="AO52">
            <v>1500</v>
          </cell>
          <cell r="AP52">
            <v>1500</v>
          </cell>
          <cell r="AQ52">
            <v>1500</v>
          </cell>
          <cell r="AR52">
            <v>1500</v>
          </cell>
          <cell r="AS52">
            <v>1500</v>
          </cell>
          <cell r="AT52">
            <v>1500</v>
          </cell>
          <cell r="AU52">
            <v>1500</v>
          </cell>
          <cell r="AV52">
            <v>1500</v>
          </cell>
          <cell r="AW52">
            <v>1500</v>
          </cell>
          <cell r="AX52">
            <v>1500</v>
          </cell>
          <cell r="AY52">
            <v>1500</v>
          </cell>
          <cell r="AZ52">
            <v>1500</v>
          </cell>
        </row>
        <row r="53">
          <cell r="B53" t="str">
            <v>Pre-operating Expenses Written-Off (incl LDs)</v>
          </cell>
          <cell r="C53" t="str">
            <v>US$'000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row>
        <row r="54">
          <cell r="B54" t="str">
            <v>Total Operating Expenses</v>
          </cell>
          <cell r="C54" t="str">
            <v>US$'000</v>
          </cell>
          <cell r="D54">
            <v>2575397.390982742</v>
          </cell>
          <cell r="E54">
            <v>0</v>
          </cell>
          <cell r="F54">
            <v>0</v>
          </cell>
          <cell r="G54">
            <v>0</v>
          </cell>
          <cell r="H54">
            <v>0</v>
          </cell>
          <cell r="I54">
            <v>6078.1519892945917</v>
          </cell>
          <cell r="J54">
            <v>15160.128242432826</v>
          </cell>
          <cell r="K54">
            <v>27704.207803154153</v>
          </cell>
          <cell r="L54">
            <v>39464.647292093257</v>
          </cell>
          <cell r="M54">
            <v>36289.435680549279</v>
          </cell>
          <cell r="N54">
            <v>38904.3064650913</v>
          </cell>
          <cell r="O54">
            <v>39266.794362134693</v>
          </cell>
          <cell r="P54">
            <v>42070.348218810534</v>
          </cell>
          <cell r="Q54">
            <v>41174.756050526928</v>
          </cell>
          <cell r="R54">
            <v>44209.704836912657</v>
          </cell>
          <cell r="S54">
            <v>37609.074021908811</v>
          </cell>
          <cell r="T54">
            <v>40058.918057898838</v>
          </cell>
          <cell r="U54">
            <v>44219.852148372018</v>
          </cell>
          <cell r="V54">
            <v>46813.695777554203</v>
          </cell>
          <cell r="W54">
            <v>45549.975251504715</v>
          </cell>
          <cell r="X54">
            <v>48169.685313979193</v>
          </cell>
          <cell r="Y54">
            <v>40139.815681754786</v>
          </cell>
          <cell r="Z54">
            <v>42828.138040637219</v>
          </cell>
          <cell r="AA54">
            <v>41752.459327337136</v>
          </cell>
          <cell r="AB54">
            <v>44520.784659312834</v>
          </cell>
          <cell r="AC54">
            <v>42404.725512535108</v>
          </cell>
          <cell r="AD54">
            <v>45253.612569843383</v>
          </cell>
          <cell r="AE54">
            <v>43308.377871643337</v>
          </cell>
          <cell r="AF54">
            <v>46237.501383939256</v>
          </cell>
          <cell r="AG54">
            <v>49218.220420495178</v>
          </cell>
          <cell r="AH54">
            <v>52225.64850079437</v>
          </cell>
          <cell r="AI54">
            <v>50015.750216706605</v>
          </cell>
          <cell r="AJ54">
            <v>53090.644737529125</v>
          </cell>
          <cell r="AK54">
            <v>46764.738667360885</v>
          </cell>
          <cell r="AL54">
            <v>49926.054757306418</v>
          </cell>
          <cell r="AM54">
            <v>49306.304131927376</v>
          </cell>
          <cell r="AN54">
            <v>52557.371720124946</v>
          </cell>
          <cell r="AO54">
            <v>51237.148515087662</v>
          </cell>
          <cell r="AP54">
            <v>54595.645990715719</v>
          </cell>
          <cell r="AQ54">
            <v>50295.122724149704</v>
          </cell>
          <cell r="AR54">
            <v>53713.47290275534</v>
          </cell>
          <cell r="AS54">
            <v>55054.022525003013</v>
          </cell>
          <cell r="AT54">
            <v>58551.497436515747</v>
          </cell>
          <cell r="AU54">
            <v>56458.950816957105</v>
          </cell>
          <cell r="AV54">
            <v>60081.57849951322</v>
          </cell>
          <cell r="AW54">
            <v>54599.280148355603</v>
          </cell>
          <cell r="AX54">
            <v>58318.990498715408</v>
          </cell>
          <cell r="AY54">
            <v>57765.592879140844</v>
          </cell>
          <cell r="AZ54">
            <v>61571.66093070506</v>
          </cell>
        </row>
        <row r="55">
          <cell r="B55" t="str">
            <v>Operating Income (EBITDA)</v>
          </cell>
          <cell r="C55" t="str">
            <v>US$'000</v>
          </cell>
          <cell r="D55">
            <v>1774311.1263411399</v>
          </cell>
          <cell r="E55">
            <v>0</v>
          </cell>
          <cell r="F55">
            <v>0</v>
          </cell>
          <cell r="G55">
            <v>0</v>
          </cell>
          <cell r="H55">
            <v>0</v>
          </cell>
          <cell r="I55">
            <v>3134.1896933264788</v>
          </cell>
          <cell r="J55">
            <v>9935.9193198268858</v>
          </cell>
          <cell r="K55">
            <v>35083.38143999267</v>
          </cell>
          <cell r="L55">
            <v>50939.089158117422</v>
          </cell>
          <cell r="M55">
            <v>44999.397733326339</v>
          </cell>
          <cell r="N55">
            <v>46545.843881188688</v>
          </cell>
          <cell r="O55">
            <v>45546.708511649369</v>
          </cell>
          <cell r="P55">
            <v>47439.462221985326</v>
          </cell>
          <cell r="Q55">
            <v>45451.060634352536</v>
          </cell>
          <cell r="R55">
            <v>47392.498501700218</v>
          </cell>
          <cell r="S55">
            <v>45640.788070191098</v>
          </cell>
          <cell r="T55">
            <v>46997.751823750448</v>
          </cell>
          <cell r="U55">
            <v>41453.520026892344</v>
          </cell>
          <cell r="V55">
            <v>43786.660773696531</v>
          </cell>
          <cell r="W55">
            <v>40369.236046405684</v>
          </cell>
          <cell r="X55">
            <v>42859.210325845241</v>
          </cell>
          <cell r="Y55">
            <v>42190.406342589704</v>
          </cell>
          <cell r="Z55">
            <v>44079.941800788685</v>
          </cell>
          <cell r="AA55">
            <v>39579.273001066373</v>
          </cell>
          <cell r="AB55">
            <v>41523.531136346559</v>
          </cell>
          <cell r="AC55">
            <v>37555.855358655783</v>
          </cell>
          <cell r="AD55">
            <v>38947.298909621801</v>
          </cell>
          <cell r="AE55">
            <v>42510.605080539237</v>
          </cell>
          <cell r="AF55">
            <v>44145.346176384199</v>
          </cell>
          <cell r="AG55">
            <v>40215.318572814933</v>
          </cell>
          <cell r="AH55">
            <v>42605.851363518901</v>
          </cell>
          <cell r="AI55">
            <v>38255.342552469498</v>
          </cell>
          <cell r="AJ55">
            <v>40347.209080554741</v>
          </cell>
          <cell r="AK55">
            <v>35183.46845661891</v>
          </cell>
          <cell r="AL55">
            <v>36461.24214675805</v>
          </cell>
          <cell r="AM55">
            <v>32360.904729365939</v>
          </cell>
          <cell r="AN55">
            <v>33871.083879586171</v>
          </cell>
          <cell r="AO55">
            <v>32988.594063329736</v>
          </cell>
          <cell r="AP55">
            <v>34941.395939982736</v>
          </cell>
          <cell r="AQ55">
            <v>33314.723556855395</v>
          </cell>
          <cell r="AR55">
            <v>34822.833302459883</v>
          </cell>
          <cell r="AS55">
            <v>31764.505569875277</v>
          </cell>
          <cell r="AT55">
            <v>33773.313362428809</v>
          </cell>
          <cell r="AU55">
            <v>14424.032403590958</v>
          </cell>
          <cell r="AV55">
            <v>15530.339916593912</v>
          </cell>
          <cell r="AW55">
            <v>15331.056680652291</v>
          </cell>
          <cell r="AX55">
            <v>16384.003824496649</v>
          </cell>
          <cell r="AY55">
            <v>33598.614168785185</v>
          </cell>
          <cell r="AZ55">
            <v>36104.789743298163</v>
          </cell>
        </row>
        <row r="56">
          <cell r="B56" t="str">
            <v>Depreciation</v>
          </cell>
          <cell r="C56" t="str">
            <v>US$'000</v>
          </cell>
          <cell r="D56">
            <v>-703146.92827942409</v>
          </cell>
          <cell r="E56">
            <v>0</v>
          </cell>
          <cell r="F56">
            <v>0</v>
          </cell>
          <cell r="G56">
            <v>0</v>
          </cell>
          <cell r="H56">
            <v>0</v>
          </cell>
          <cell r="I56">
            <v>0</v>
          </cell>
          <cell r="J56">
            <v>0</v>
          </cell>
          <cell r="K56">
            <v>-14062.938565588489</v>
          </cell>
          <cell r="L56">
            <v>-14062.938565588489</v>
          </cell>
          <cell r="M56">
            <v>-14062.938565588489</v>
          </cell>
          <cell r="N56">
            <v>-14062.938565588489</v>
          </cell>
          <cell r="O56">
            <v>-14062.938565588489</v>
          </cell>
          <cell r="P56">
            <v>-14062.938565588489</v>
          </cell>
          <cell r="Q56">
            <v>-14062.938565588489</v>
          </cell>
          <cell r="R56">
            <v>-14062.938565588489</v>
          </cell>
          <cell r="S56">
            <v>-14062.938565588489</v>
          </cell>
          <cell r="T56">
            <v>-14062.938565588489</v>
          </cell>
          <cell r="U56">
            <v>-14062.938565588489</v>
          </cell>
          <cell r="V56">
            <v>-14062.938565588489</v>
          </cell>
          <cell r="W56">
            <v>-14062.938565588489</v>
          </cell>
          <cell r="X56">
            <v>-14062.938565588489</v>
          </cell>
          <cell r="Y56">
            <v>-14062.938565588489</v>
          </cell>
          <cell r="Z56">
            <v>-14062.938565588489</v>
          </cell>
          <cell r="AA56">
            <v>-14062.938565588489</v>
          </cell>
          <cell r="AB56">
            <v>-14062.938565588489</v>
          </cell>
          <cell r="AC56">
            <v>-14062.938565588489</v>
          </cell>
          <cell r="AD56">
            <v>-14062.938565588489</v>
          </cell>
          <cell r="AE56">
            <v>-14062.938565588489</v>
          </cell>
          <cell r="AF56">
            <v>-14062.938565588489</v>
          </cell>
          <cell r="AG56">
            <v>-14062.938565588489</v>
          </cell>
          <cell r="AH56">
            <v>-14062.938565588489</v>
          </cell>
          <cell r="AI56">
            <v>-14062.938565588489</v>
          </cell>
          <cell r="AJ56">
            <v>-14062.938565588489</v>
          </cell>
          <cell r="AK56">
            <v>-14062.938565588489</v>
          </cell>
          <cell r="AL56">
            <v>-14062.938565588489</v>
          </cell>
          <cell r="AM56">
            <v>-14062.938565588489</v>
          </cell>
          <cell r="AN56">
            <v>-14062.938565588489</v>
          </cell>
          <cell r="AO56">
            <v>-14062.938565588489</v>
          </cell>
          <cell r="AP56">
            <v>-14062.938565588489</v>
          </cell>
          <cell r="AQ56">
            <v>-14062.938565588489</v>
          </cell>
          <cell r="AR56">
            <v>-14062.938565588489</v>
          </cell>
          <cell r="AS56">
            <v>-14062.938565588489</v>
          </cell>
          <cell r="AT56">
            <v>-14062.938565588489</v>
          </cell>
          <cell r="AU56">
            <v>-14062.938565588489</v>
          </cell>
          <cell r="AV56">
            <v>-14062.938565588489</v>
          </cell>
          <cell r="AW56">
            <v>-14062.938565588489</v>
          </cell>
          <cell r="AX56">
            <v>-14062.938565588489</v>
          </cell>
          <cell r="AY56">
            <v>-14062.938565588489</v>
          </cell>
          <cell r="AZ56">
            <v>-14062.938565588489</v>
          </cell>
        </row>
        <row r="57">
          <cell r="B57" t="str">
            <v>Interest Expense</v>
          </cell>
          <cell r="C57" t="str">
            <v>US$'000</v>
          </cell>
          <cell r="D57">
            <v>-360741.06697483652</v>
          </cell>
          <cell r="E57">
            <v>0</v>
          </cell>
          <cell r="F57">
            <v>0</v>
          </cell>
          <cell r="G57">
            <v>4.0358827391173694E-13</v>
          </cell>
          <cell r="H57">
            <v>3.9094061321520719E-13</v>
          </cell>
          <cell r="I57">
            <v>2.6428992327964808E-13</v>
          </cell>
          <cell r="J57">
            <v>0.12026370645507803</v>
          </cell>
          <cell r="K57">
            <v>-6070.1647554799929</v>
          </cell>
          <cell r="L57">
            <v>-20672.882988992911</v>
          </cell>
          <cell r="M57">
            <v>-20157.93705456709</v>
          </cell>
          <cell r="N57">
            <v>-19622.797161928494</v>
          </cell>
          <cell r="O57">
            <v>-19087.657269289892</v>
          </cell>
          <cell r="P57">
            <v>-18542.420397544905</v>
          </cell>
          <cell r="Q57">
            <v>-17956.795609374367</v>
          </cell>
          <cell r="R57">
            <v>-17371.170821203825</v>
          </cell>
          <cell r="S57">
            <v>-16745.15811660773</v>
          </cell>
          <cell r="T57">
            <v>-16098.951453798858</v>
          </cell>
          <cell r="U57">
            <v>-15432.550832777208</v>
          </cell>
          <cell r="V57">
            <v>-14846.926044606666</v>
          </cell>
          <cell r="W57">
            <v>-14595.545969080824</v>
          </cell>
          <cell r="X57">
            <v>-13993.956860700782</v>
          </cell>
          <cell r="Y57">
            <v>-13350.878848294529</v>
          </cell>
          <cell r="Z57">
            <v>-12666.311931862067</v>
          </cell>
          <cell r="AA57">
            <v>-11929.883885396845</v>
          </cell>
          <cell r="AB57">
            <v>-11245.316968964382</v>
          </cell>
          <cell r="AC57">
            <v>-10949.505757430843</v>
          </cell>
          <cell r="AD57">
            <v>-10247.148192004934</v>
          </cell>
          <cell r="AE57">
            <v>-9523.1796245659189</v>
          </cell>
          <cell r="AF57">
            <v>-8842.433061153115</v>
          </cell>
          <cell r="AG57">
            <v>-8107.6589927075493</v>
          </cell>
          <cell r="AH57">
            <v>-7394.4959262750872</v>
          </cell>
          <cell r="AI57">
            <v>-6878.8495081442907</v>
          </cell>
          <cell r="AJ57">
            <v>-6142.9785724483145</v>
          </cell>
          <cell r="AK57">
            <v>-5429.4067560158537</v>
          </cell>
          <cell r="AL57">
            <v>-4715.8349395833911</v>
          </cell>
          <cell r="AM57">
            <v>-4024.5622424144444</v>
          </cell>
          <cell r="AN57">
            <v>-3355.5886645090113</v>
          </cell>
          <cell r="AO57">
            <v>-2708.9142058670932</v>
          </cell>
          <cell r="AP57">
            <v>-2262.9318205968048</v>
          </cell>
          <cell r="AQ57">
            <v>-1821.4818205968047</v>
          </cell>
          <cell r="AR57">
            <v>-1380.0318205968047</v>
          </cell>
          <cell r="AS57">
            <v>-938.58182059680462</v>
          </cell>
          <cell r="AT57">
            <v>-497.13182059680463</v>
          </cell>
          <cell r="AU57">
            <v>-497.13182059680463</v>
          </cell>
          <cell r="AV57">
            <v>-497.13182059680463</v>
          </cell>
          <cell r="AW57">
            <v>-497.13182059680463</v>
          </cell>
          <cell r="AX57">
            <v>-497.13182059680463</v>
          </cell>
          <cell r="AY57">
            <v>-237.72046571422158</v>
          </cell>
          <cell r="AZ57">
            <v>36.023376213315316</v>
          </cell>
        </row>
        <row r="59">
          <cell r="B59" t="str">
            <v>Net Income in the Period</v>
          </cell>
          <cell r="C59" t="str">
            <v>US$'000</v>
          </cell>
          <cell r="D59">
            <v>710423.13108687825</v>
          </cell>
          <cell r="E59">
            <v>0</v>
          </cell>
          <cell r="F59">
            <v>0</v>
          </cell>
          <cell r="G59">
            <v>4.0358827391173694E-13</v>
          </cell>
          <cell r="H59">
            <v>3.9094061321520719E-13</v>
          </cell>
          <cell r="I59">
            <v>3134.1896933264793</v>
          </cell>
          <cell r="J59">
            <v>9936.0395835333402</v>
          </cell>
          <cell r="K59">
            <v>14950.278118924187</v>
          </cell>
          <cell r="L59">
            <v>16203.26760353602</v>
          </cell>
          <cell r="M59">
            <v>10778.522113170759</v>
          </cell>
          <cell r="N59">
            <v>12860.108153671703</v>
          </cell>
          <cell r="O59">
            <v>12396.112676770987</v>
          </cell>
          <cell r="P59">
            <v>14834.10325885193</v>
          </cell>
          <cell r="Q59">
            <v>13431.326459389678</v>
          </cell>
          <cell r="R59">
            <v>15958.389114907903</v>
          </cell>
          <cell r="S59">
            <v>14832.691387994877</v>
          </cell>
          <cell r="T59">
            <v>16835.8618043631</v>
          </cell>
          <cell r="U59">
            <v>11958.030628526645</v>
          </cell>
          <cell r="V59">
            <v>14876.796163501374</v>
          </cell>
          <cell r="W59">
            <v>11710.751511736369</v>
          </cell>
          <cell r="X59">
            <v>14802.314899555968</v>
          </cell>
          <cell r="Y59">
            <v>14776.588928706684</v>
          </cell>
          <cell r="Z59">
            <v>17350.691303338128</v>
          </cell>
          <cell r="AA59">
            <v>13586.450550081037</v>
          </cell>
          <cell r="AB59">
            <v>16215.275601793686</v>
          </cell>
          <cell r="AC59">
            <v>12543.411035636449</v>
          </cell>
          <cell r="AD59">
            <v>14637.212152028376</v>
          </cell>
          <cell r="AE59">
            <v>18924.486890384826</v>
          </cell>
          <cell r="AF59">
            <v>21239.974549642593</v>
          </cell>
          <cell r="AG59">
            <v>18044.721014518895</v>
          </cell>
          <cell r="AH59">
            <v>21148.416871655325</v>
          </cell>
          <cell r="AI59">
            <v>17313.554478736718</v>
          </cell>
          <cell r="AJ59">
            <v>20141.291942517935</v>
          </cell>
          <cell r="AK59">
            <v>15691.123135014564</v>
          </cell>
          <cell r="AL59">
            <v>17682.468641586169</v>
          </cell>
          <cell r="AM59">
            <v>14273.403921363004</v>
          </cell>
          <cell r="AN59">
            <v>16452.55664948867</v>
          </cell>
          <cell r="AO59">
            <v>16216.741291874152</v>
          </cell>
          <cell r="AP59">
            <v>18615.525553797441</v>
          </cell>
          <cell r="AQ59">
            <v>17430.3031706701</v>
          </cell>
          <cell r="AR59">
            <v>19379.862916274589</v>
          </cell>
          <cell r="AS59">
            <v>16762.98518368998</v>
          </cell>
          <cell r="AT59">
            <v>19213.242976243513</v>
          </cell>
          <cell r="AU59">
            <v>-136.03798259433557</v>
          </cell>
          <cell r="AV59">
            <v>970.26953040861827</v>
          </cell>
          <cell r="AW59">
            <v>770.98629446699761</v>
          </cell>
          <cell r="AX59">
            <v>1823.9334383113555</v>
          </cell>
          <cell r="AY59">
            <v>19297.955137482473</v>
          </cell>
          <cell r="AZ59">
            <v>22077.874553922986</v>
          </cell>
        </row>
        <row r="60">
          <cell r="B60" t="str">
            <v>Tax For the Period</v>
          </cell>
          <cell r="C60" t="str">
            <v>US$'000</v>
          </cell>
          <cell r="D60">
            <v>131019.33197799762</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2890.5251533988021</v>
          </cell>
          <cell r="AF60">
            <v>3422.3130260058256</v>
          </cell>
          <cell r="AG60">
            <v>2702.6294708626478</v>
          </cell>
          <cell r="AH60">
            <v>3414.097055351338</v>
          </cell>
          <cell r="AI60">
            <v>2531.0150242706272</v>
          </cell>
          <cell r="AJ60">
            <v>3178.6279610835204</v>
          </cell>
          <cell r="AK60">
            <v>2135.1608379379109</v>
          </cell>
          <cell r="AL60">
            <v>2592.6321840964724</v>
          </cell>
          <cell r="AM60">
            <v>1810.5552319505821</v>
          </cell>
          <cell r="AN60">
            <v>2310.7015802198298</v>
          </cell>
          <cell r="AO60">
            <v>5992.0958611789792</v>
          </cell>
          <cell r="AP60">
            <v>6542.4370126133635</v>
          </cell>
          <cell r="AQ60">
            <v>6263.6286191842592</v>
          </cell>
          <cell r="AR60">
            <v>6710.9048128283812</v>
          </cell>
          <cell r="AS60">
            <v>6119.1986587400461</v>
          </cell>
          <cell r="AT60">
            <v>6681.3880332879644</v>
          </cell>
          <cell r="AU60">
            <v>2222.2603568473323</v>
          </cell>
          <cell r="AV60">
            <v>2477.1547746281035</v>
          </cell>
          <cell r="AW60">
            <v>2423.1060057593149</v>
          </cell>
          <cell r="AX60">
            <v>2665.6986644576991</v>
          </cell>
          <cell r="AY60">
            <v>6706.8104331627965</v>
          </cell>
          <cell r="AZ60">
            <v>7343.1691584772007</v>
          </cell>
        </row>
        <row r="61">
          <cell r="B61" t="str">
            <v>Appropriation to Legal Reserves</v>
          </cell>
          <cell r="C61" t="str">
            <v>US$'000</v>
          </cell>
          <cell r="D61">
            <v>29885.778236758266</v>
          </cell>
          <cell r="E61">
            <v>0</v>
          </cell>
          <cell r="F61">
            <v>0</v>
          </cell>
          <cell r="G61">
            <v>0</v>
          </cell>
          <cell r="H61">
            <v>0</v>
          </cell>
          <cell r="I61">
            <v>0</v>
          </cell>
          <cell r="J61">
            <v>0</v>
          </cell>
          <cell r="K61">
            <v>747.51390594620943</v>
          </cell>
          <cell r="L61">
            <v>810.16338017680107</v>
          </cell>
          <cell r="M61">
            <v>538.92610565853795</v>
          </cell>
          <cell r="N61">
            <v>643.00540768358519</v>
          </cell>
          <cell r="O61">
            <v>619.8056338385494</v>
          </cell>
          <cell r="P61">
            <v>741.70516294259653</v>
          </cell>
          <cell r="Q61">
            <v>671.56632296948396</v>
          </cell>
          <cell r="R61">
            <v>797.91945574539523</v>
          </cell>
          <cell r="S61">
            <v>741.6345693997439</v>
          </cell>
          <cell r="T61">
            <v>841.79309021815504</v>
          </cell>
          <cell r="U61">
            <v>597.90153142633233</v>
          </cell>
          <cell r="V61">
            <v>743.83980817506881</v>
          </cell>
          <cell r="W61">
            <v>585.53757558681843</v>
          </cell>
          <cell r="X61">
            <v>740.11574497779839</v>
          </cell>
          <cell r="Y61">
            <v>738.82944643533426</v>
          </cell>
          <cell r="Z61">
            <v>867.53456516690642</v>
          </cell>
          <cell r="AA61">
            <v>679.32252750405189</v>
          </cell>
          <cell r="AB61">
            <v>810.76378008968436</v>
          </cell>
          <cell r="AC61">
            <v>627.1705517818225</v>
          </cell>
          <cell r="AD61">
            <v>731.86060760141891</v>
          </cell>
          <cell r="AE61">
            <v>801.69808684930126</v>
          </cell>
          <cell r="AF61">
            <v>890.88307618183853</v>
          </cell>
          <cell r="AG61">
            <v>767.10457718281236</v>
          </cell>
          <cell r="AH61">
            <v>886.71599081519935</v>
          </cell>
          <cell r="AI61">
            <v>739.12697272330456</v>
          </cell>
          <cell r="AJ61">
            <v>848.13319907172081</v>
          </cell>
          <cell r="AK61">
            <v>677.79811485383277</v>
          </cell>
          <cell r="AL61">
            <v>754.49182287448491</v>
          </cell>
          <cell r="AM61">
            <v>623.14243447062108</v>
          </cell>
          <cell r="AN61">
            <v>707.09275346344202</v>
          </cell>
          <cell r="AO61">
            <v>511.23227153475864</v>
          </cell>
          <cell r="AP61">
            <v>603.65442705920384</v>
          </cell>
          <cell r="AQ61">
            <v>558.33372757429208</v>
          </cell>
          <cell r="AR61">
            <v>633.44790517231047</v>
          </cell>
          <cell r="AS61">
            <v>532.18932624749675</v>
          </cell>
          <cell r="AT61">
            <v>626.59274714777757</v>
          </cell>
          <cell r="AU61">
            <v>0</v>
          </cell>
          <cell r="AV61">
            <v>0</v>
          </cell>
          <cell r="AW61">
            <v>0</v>
          </cell>
          <cell r="AX61">
            <v>0</v>
          </cell>
          <cell r="AY61">
            <v>629.55723521598384</v>
          </cell>
          <cell r="AZ61">
            <v>736.73526977228926</v>
          </cell>
        </row>
        <row r="62">
          <cell r="B62" t="str">
            <v>Distributable Income in the period</v>
          </cell>
          <cell r="C62" t="str">
            <v>US$'000</v>
          </cell>
          <cell r="D62">
            <v>549518.02087212261</v>
          </cell>
          <cell r="E62">
            <v>0</v>
          </cell>
          <cell r="F62">
            <v>0</v>
          </cell>
          <cell r="G62">
            <v>4.0358827391173694E-13</v>
          </cell>
          <cell r="H62">
            <v>3.9094061321520719E-13</v>
          </cell>
          <cell r="I62">
            <v>3134.1896933264793</v>
          </cell>
          <cell r="J62">
            <v>9936.0395835333402</v>
          </cell>
          <cell r="K62">
            <v>14202.764212977978</v>
          </cell>
          <cell r="L62">
            <v>15393.10422335922</v>
          </cell>
          <cell r="M62">
            <v>10239.59600751222</v>
          </cell>
          <cell r="N62">
            <v>12217.102745988117</v>
          </cell>
          <cell r="O62">
            <v>11776.307042932438</v>
          </cell>
          <cell r="P62">
            <v>14092.398095909333</v>
          </cell>
          <cell r="Q62">
            <v>12759.760136420195</v>
          </cell>
          <cell r="R62">
            <v>15160.469659162507</v>
          </cell>
          <cell r="S62">
            <v>14091.056818595132</v>
          </cell>
          <cell r="T62">
            <v>15994.068714144945</v>
          </cell>
          <cell r="U62">
            <v>11360.129097100313</v>
          </cell>
          <cell r="V62">
            <v>14132.956355326305</v>
          </cell>
          <cell r="W62">
            <v>11125.21393614955</v>
          </cell>
          <cell r="X62">
            <v>14062.199154578169</v>
          </cell>
          <cell r="Y62">
            <v>14037.759482271349</v>
          </cell>
          <cell r="Z62">
            <v>16483.156738171223</v>
          </cell>
          <cell r="AA62">
            <v>12907.128022576986</v>
          </cell>
          <cell r="AB62">
            <v>15404.511821704002</v>
          </cell>
          <cell r="AC62">
            <v>11916.240483854626</v>
          </cell>
          <cell r="AD62">
            <v>13905.351544426958</v>
          </cell>
          <cell r="AE62">
            <v>15232.263650136723</v>
          </cell>
          <cell r="AF62">
            <v>16926.77844745493</v>
          </cell>
          <cell r="AG62">
            <v>14574.986966473432</v>
          </cell>
          <cell r="AH62">
            <v>16847.60382548879</v>
          </cell>
          <cell r="AI62">
            <v>14043.412481742786</v>
          </cell>
          <cell r="AJ62">
            <v>16114.530782362692</v>
          </cell>
          <cell r="AK62">
            <v>12878.164182222821</v>
          </cell>
          <cell r="AL62">
            <v>14335.34463461521</v>
          </cell>
          <cell r="AM62">
            <v>11839.706254941801</v>
          </cell>
          <cell r="AN62">
            <v>13434.762315805398</v>
          </cell>
          <cell r="AO62">
            <v>9713.4131591604146</v>
          </cell>
          <cell r="AP62">
            <v>11469.434114124875</v>
          </cell>
          <cell r="AQ62">
            <v>10608.340823911549</v>
          </cell>
          <cell r="AR62">
            <v>12035.510198273898</v>
          </cell>
          <cell r="AS62">
            <v>10111.597198702437</v>
          </cell>
          <cell r="AT62">
            <v>11905.262195807773</v>
          </cell>
          <cell r="AU62">
            <v>-2358.2983394416678</v>
          </cell>
          <cell r="AV62">
            <v>-1506.8852442194852</v>
          </cell>
          <cell r="AW62">
            <v>-1652.1197112923173</v>
          </cell>
          <cell r="AX62">
            <v>-841.76522614634359</v>
          </cell>
          <cell r="AY62">
            <v>11961.587469103693</v>
          </cell>
          <cell r="AZ62">
            <v>13997.970125673495</v>
          </cell>
        </row>
        <row r="64">
          <cell r="B64" t="str">
            <v>Retained Earnings</v>
          </cell>
          <cell r="C64" t="str">
            <v>US$'000</v>
          </cell>
        </row>
        <row r="65">
          <cell r="B65" t="str">
            <v>Balance b/f</v>
          </cell>
          <cell r="C65" t="str">
            <v>US$'000</v>
          </cell>
          <cell r="E65">
            <v>0</v>
          </cell>
          <cell r="F65">
            <v>0</v>
          </cell>
          <cell r="G65">
            <v>0</v>
          </cell>
          <cell r="H65">
            <v>4.0358827391173694E-13</v>
          </cell>
          <cell r="I65">
            <v>7.9452888712694418E-13</v>
          </cell>
          <cell r="J65">
            <v>3134.1896933264802</v>
          </cell>
          <cell r="K65">
            <v>13055.499811042651</v>
          </cell>
          <cell r="L65">
            <v>18257.688444974243</v>
          </cell>
          <cell r="M65">
            <v>18499.792423211547</v>
          </cell>
          <cell r="N65">
            <v>17010.193881977575</v>
          </cell>
          <cell r="O65">
            <v>17374.343446208935</v>
          </cell>
          <cell r="P65">
            <v>17289.945358032419</v>
          </cell>
          <cell r="Q65">
            <v>19018.319849852764</v>
          </cell>
          <cell r="R65">
            <v>19763.00675880599</v>
          </cell>
          <cell r="S65">
            <v>22559.487383561362</v>
          </cell>
          <cell r="T65">
            <v>24625.070103383601</v>
          </cell>
          <cell r="U65">
            <v>28318.249148811916</v>
          </cell>
          <cell r="V65">
            <v>28633.372927218192</v>
          </cell>
          <cell r="W65">
            <v>31545.615739851957</v>
          </cell>
          <cell r="X65">
            <v>32042.634633645477</v>
          </cell>
          <cell r="Y65">
            <v>34994.386745850992</v>
          </cell>
          <cell r="Z65">
            <v>37772.522332844375</v>
          </cell>
          <cell r="AA65">
            <v>42946.313589975915</v>
          </cell>
          <cell r="AB65">
            <v>45324.090296068105</v>
          </cell>
          <cell r="AC65">
            <v>50020.309835561202</v>
          </cell>
          <cell r="AD65">
            <v>52235.09910513775</v>
          </cell>
          <cell r="AE65">
            <v>56342.857517507975</v>
          </cell>
          <cell r="AF65">
            <v>59492.43598555302</v>
          </cell>
          <cell r="AG65">
            <v>63774.488508109556</v>
          </cell>
          <cell r="AH65">
            <v>66412.163851343154</v>
          </cell>
          <cell r="AI65">
            <v>70317.254664277862</v>
          </cell>
          <cell r="AJ65">
            <v>72606.645987282522</v>
          </cell>
          <cell r="AK65">
            <v>75937.826004786417</v>
          </cell>
          <cell r="AL65">
            <v>77334.193753134241</v>
          </cell>
          <cell r="AM65">
            <v>80034.834509101653</v>
          </cell>
          <cell r="AN65">
            <v>80930.394078052181</v>
          </cell>
          <cell r="AO65">
            <v>82633.320869272735</v>
          </cell>
          <cell r="AP65">
            <v>78800.960834862868</v>
          </cell>
          <cell r="AQ65">
            <v>75646.177978228312</v>
          </cell>
          <cell r="AR65">
            <v>71332.547997444985</v>
          </cell>
          <cell r="AS65">
            <v>68053.831754685481</v>
          </cell>
          <cell r="AT65">
            <v>63761.658585693847</v>
          </cell>
          <cell r="AU65">
            <v>49699.395688394659</v>
          </cell>
          <cell r="AV65">
            <v>31280.858741715219</v>
          </cell>
          <cell r="AW65">
            <v>17658.89868213045</v>
          </cell>
          <cell r="AX65">
            <v>3251.8816894228457</v>
          </cell>
          <cell r="AY65">
            <v>0</v>
          </cell>
          <cell r="AZ65">
            <v>0</v>
          </cell>
        </row>
        <row r="66">
          <cell r="B66" t="str">
            <v>Distributable Income in the year</v>
          </cell>
          <cell r="C66" t="str">
            <v>US$'000</v>
          </cell>
          <cell r="D66">
            <v>549518.02087212261</v>
          </cell>
          <cell r="E66">
            <v>0</v>
          </cell>
          <cell r="F66">
            <v>0</v>
          </cell>
          <cell r="G66">
            <v>4.0358827391173694E-13</v>
          </cell>
          <cell r="H66">
            <v>3.9094061321520719E-13</v>
          </cell>
          <cell r="I66">
            <v>3134.1896933264793</v>
          </cell>
          <cell r="J66">
            <v>9936.0395835333402</v>
          </cell>
          <cell r="K66">
            <v>14202.764212977978</v>
          </cell>
          <cell r="L66">
            <v>15393.10422335922</v>
          </cell>
          <cell r="M66">
            <v>10239.59600751222</v>
          </cell>
          <cell r="N66">
            <v>12217.102745988117</v>
          </cell>
          <cell r="O66">
            <v>11776.307042932438</v>
          </cell>
          <cell r="P66">
            <v>14092.398095909333</v>
          </cell>
          <cell r="Q66">
            <v>12759.760136420195</v>
          </cell>
          <cell r="R66">
            <v>15160.469659162507</v>
          </cell>
          <cell r="S66">
            <v>14091.056818595132</v>
          </cell>
          <cell r="T66">
            <v>15994.068714144945</v>
          </cell>
          <cell r="U66">
            <v>11360.129097100313</v>
          </cell>
          <cell r="V66">
            <v>14132.956355326305</v>
          </cell>
          <cell r="W66">
            <v>11125.21393614955</v>
          </cell>
          <cell r="X66">
            <v>14062.199154578169</v>
          </cell>
          <cell r="Y66">
            <v>14037.759482271349</v>
          </cell>
          <cell r="Z66">
            <v>16483.156738171223</v>
          </cell>
          <cell r="AA66">
            <v>12907.128022576986</v>
          </cell>
          <cell r="AB66">
            <v>15404.511821704002</v>
          </cell>
          <cell r="AC66">
            <v>11916.240483854626</v>
          </cell>
          <cell r="AD66">
            <v>13905.351544426958</v>
          </cell>
          <cell r="AE66">
            <v>15232.263650136723</v>
          </cell>
          <cell r="AF66">
            <v>16926.77844745493</v>
          </cell>
          <cell r="AG66">
            <v>14574.986966473432</v>
          </cell>
          <cell r="AH66">
            <v>16847.60382548879</v>
          </cell>
          <cell r="AI66">
            <v>14043.412481742786</v>
          </cell>
          <cell r="AJ66">
            <v>16114.530782362692</v>
          </cell>
          <cell r="AK66">
            <v>12878.164182222821</v>
          </cell>
          <cell r="AL66">
            <v>14335.34463461521</v>
          </cell>
          <cell r="AM66">
            <v>11839.706254941801</v>
          </cell>
          <cell r="AN66">
            <v>13434.762315805398</v>
          </cell>
          <cell r="AO66">
            <v>9713.4131591604146</v>
          </cell>
          <cell r="AP66">
            <v>11469.434114124875</v>
          </cell>
          <cell r="AQ66">
            <v>10608.340823911549</v>
          </cell>
          <cell r="AR66">
            <v>12035.510198273898</v>
          </cell>
          <cell r="AS66">
            <v>10111.597198702437</v>
          </cell>
          <cell r="AT66">
            <v>11905.262195807773</v>
          </cell>
          <cell r="AU66">
            <v>-2358.2983394416678</v>
          </cell>
          <cell r="AV66">
            <v>-1506.8852442194852</v>
          </cell>
          <cell r="AW66">
            <v>-1652.1197112923173</v>
          </cell>
          <cell r="AX66">
            <v>-841.76522614634359</v>
          </cell>
          <cell r="AY66">
            <v>11961.587469103693</v>
          </cell>
          <cell r="AZ66">
            <v>13997.970125673495</v>
          </cell>
        </row>
        <row r="67">
          <cell r="B67" t="str">
            <v>Less Dividends</v>
          </cell>
          <cell r="C67" t="str">
            <v>US$'000</v>
          </cell>
          <cell r="D67">
            <v>-702507.48518399533</v>
          </cell>
          <cell r="E67">
            <v>0</v>
          </cell>
          <cell r="F67">
            <v>0</v>
          </cell>
          <cell r="G67">
            <v>0</v>
          </cell>
          <cell r="H67">
            <v>0</v>
          </cell>
          <cell r="I67">
            <v>0</v>
          </cell>
          <cell r="J67">
            <v>-14.729465817169253</v>
          </cell>
          <cell r="K67">
            <v>-9000.5755790463863</v>
          </cell>
          <cell r="L67">
            <v>-15151.000245121919</v>
          </cell>
          <cell r="M67">
            <v>-11729.194548746193</v>
          </cell>
          <cell r="N67">
            <v>-11852.953181756755</v>
          </cell>
          <cell r="O67">
            <v>-11860.705131108953</v>
          </cell>
          <cell r="P67">
            <v>-12364.023604088987</v>
          </cell>
          <cell r="Q67">
            <v>-12015.073227466968</v>
          </cell>
          <cell r="R67">
            <v>-12363.989034407139</v>
          </cell>
          <cell r="S67">
            <v>-12025.474098772895</v>
          </cell>
          <cell r="T67">
            <v>-12300.889668716631</v>
          </cell>
          <cell r="U67">
            <v>-11045.005318694039</v>
          </cell>
          <cell r="V67">
            <v>-11220.713542692538</v>
          </cell>
          <cell r="W67">
            <v>-10628.19504235603</v>
          </cell>
          <cell r="X67">
            <v>-11110.447042372649</v>
          </cell>
          <cell r="Y67">
            <v>-11259.623895277966</v>
          </cell>
          <cell r="Z67">
            <v>-11309.365481039684</v>
          </cell>
          <cell r="AA67">
            <v>-10529.351316484797</v>
          </cell>
          <cell r="AB67">
            <v>-10708.292282210901</v>
          </cell>
          <cell r="AC67">
            <v>-9701.4512142780823</v>
          </cell>
          <cell r="AD67">
            <v>-9797.5931320567324</v>
          </cell>
          <cell r="AE67">
            <v>-12082.685182091676</v>
          </cell>
          <cell r="AF67">
            <v>-12644.725924898386</v>
          </cell>
          <cell r="AG67">
            <v>-11937.311623239833</v>
          </cell>
          <cell r="AH67">
            <v>-12942.513012554084</v>
          </cell>
          <cell r="AI67">
            <v>-11754.021158738122</v>
          </cell>
          <cell r="AJ67">
            <v>-12783.350764858798</v>
          </cell>
          <cell r="AK67">
            <v>-11481.796433875006</v>
          </cell>
          <cell r="AL67">
            <v>-11634.703878647793</v>
          </cell>
          <cell r="AM67">
            <v>-10944.146685991278</v>
          </cell>
          <cell r="AN67">
            <v>-11731.835524584851</v>
          </cell>
          <cell r="AO67">
            <v>-13545.773193570276</v>
          </cell>
          <cell r="AP67">
            <v>-14624.216970759433</v>
          </cell>
          <cell r="AQ67">
            <v>-14921.970804694887</v>
          </cell>
          <cell r="AR67">
            <v>-15314.226441033405</v>
          </cell>
          <cell r="AS67">
            <v>-14403.770367694071</v>
          </cell>
          <cell r="AT67">
            <v>-25967.525093106968</v>
          </cell>
          <cell r="AU67">
            <v>-16060.238607237774</v>
          </cell>
          <cell r="AV67">
            <v>-12115.074815365286</v>
          </cell>
          <cell r="AW67">
            <v>-12754.897281415286</v>
          </cell>
          <cell r="AX67">
            <v>-2410.1164632765021</v>
          </cell>
          <cell r="AY67">
            <v>-11961.587469103693</v>
          </cell>
          <cell r="AZ67">
            <v>-13997.970125673495</v>
          </cell>
        </row>
        <row r="68">
          <cell r="B68" t="str">
            <v>Balance c/f</v>
          </cell>
          <cell r="C68" t="str">
            <v>US$'000</v>
          </cell>
          <cell r="D68">
            <v>0</v>
          </cell>
          <cell r="E68">
            <v>0</v>
          </cell>
          <cell r="F68">
            <v>0</v>
          </cell>
          <cell r="G68">
            <v>4.0358827391173694E-13</v>
          </cell>
          <cell r="H68">
            <v>7.9452888712694418E-13</v>
          </cell>
          <cell r="I68">
            <v>3134.1896933264802</v>
          </cell>
          <cell r="J68">
            <v>13055.499811042651</v>
          </cell>
          <cell r="K68">
            <v>18257.688444974243</v>
          </cell>
          <cell r="L68">
            <v>18499.792423211547</v>
          </cell>
          <cell r="M68">
            <v>17010.193881977575</v>
          </cell>
          <cell r="N68">
            <v>17374.343446208935</v>
          </cell>
          <cell r="O68">
            <v>17289.945358032419</v>
          </cell>
          <cell r="P68">
            <v>19018.319849852764</v>
          </cell>
          <cell r="Q68">
            <v>19763.00675880599</v>
          </cell>
          <cell r="R68">
            <v>22559.487383561362</v>
          </cell>
          <cell r="S68">
            <v>24625.070103383601</v>
          </cell>
          <cell r="T68">
            <v>28318.249148811916</v>
          </cell>
          <cell r="U68">
            <v>28633.372927218192</v>
          </cell>
          <cell r="V68">
            <v>31545.615739851957</v>
          </cell>
          <cell r="W68">
            <v>32042.634633645477</v>
          </cell>
          <cell r="X68">
            <v>34994.386745850992</v>
          </cell>
          <cell r="Y68">
            <v>37772.522332844375</v>
          </cell>
          <cell r="Z68">
            <v>42946.313589975915</v>
          </cell>
          <cell r="AA68">
            <v>45324.090296068105</v>
          </cell>
          <cell r="AB68">
            <v>50020.309835561202</v>
          </cell>
          <cell r="AC68">
            <v>52235.09910513775</v>
          </cell>
          <cell r="AD68">
            <v>56342.857517507975</v>
          </cell>
          <cell r="AE68">
            <v>59492.43598555302</v>
          </cell>
          <cell r="AF68">
            <v>63774.488508109556</v>
          </cell>
          <cell r="AG68">
            <v>66412.163851343154</v>
          </cell>
          <cell r="AH68">
            <v>70317.254664277862</v>
          </cell>
          <cell r="AI68">
            <v>72606.645987282522</v>
          </cell>
          <cell r="AJ68">
            <v>75937.826004786417</v>
          </cell>
          <cell r="AK68">
            <v>77334.193753134241</v>
          </cell>
          <cell r="AL68">
            <v>80034.834509101653</v>
          </cell>
          <cell r="AM68">
            <v>80930.394078052181</v>
          </cell>
          <cell r="AN68">
            <v>82633.320869272735</v>
          </cell>
          <cell r="AO68">
            <v>78800.960834862868</v>
          </cell>
          <cell r="AP68">
            <v>75646.177978228312</v>
          </cell>
          <cell r="AQ68">
            <v>71332.547997444985</v>
          </cell>
          <cell r="AR68">
            <v>68053.831754685481</v>
          </cell>
          <cell r="AS68">
            <v>63761.658585693847</v>
          </cell>
          <cell r="AT68">
            <v>49699.395688394659</v>
          </cell>
          <cell r="AU68">
            <v>31280.858741715219</v>
          </cell>
          <cell r="AV68">
            <v>17658.89868213045</v>
          </cell>
          <cell r="AW68">
            <v>3251.8816894228457</v>
          </cell>
          <cell r="AX68">
            <v>0</v>
          </cell>
          <cell r="AY68">
            <v>0</v>
          </cell>
          <cell r="AZ68">
            <v>0</v>
          </cell>
        </row>
        <row r="71">
          <cell r="B71" t="str">
            <v>Cash Flow</v>
          </cell>
        </row>
        <row r="72">
          <cell r="B72" t="str">
            <v>Operating Income (EBITDA)</v>
          </cell>
          <cell r="C72" t="str">
            <v>US$'000</v>
          </cell>
          <cell r="D72">
            <v>1774311.1263411399</v>
          </cell>
          <cell r="E72">
            <v>0</v>
          </cell>
          <cell r="F72">
            <v>0</v>
          </cell>
          <cell r="G72">
            <v>0</v>
          </cell>
          <cell r="H72">
            <v>0</v>
          </cell>
          <cell r="I72">
            <v>3134.1896933264788</v>
          </cell>
          <cell r="J72">
            <v>9935.9193198268858</v>
          </cell>
          <cell r="K72">
            <v>35083.38143999267</v>
          </cell>
          <cell r="L72">
            <v>50939.089158117422</v>
          </cell>
          <cell r="M72">
            <v>44999.397733326339</v>
          </cell>
          <cell r="N72">
            <v>46545.843881188688</v>
          </cell>
          <cell r="O72">
            <v>45546.708511649369</v>
          </cell>
          <cell r="P72">
            <v>47439.462221985326</v>
          </cell>
          <cell r="Q72">
            <v>45451.060634352536</v>
          </cell>
          <cell r="R72">
            <v>47392.498501700218</v>
          </cell>
          <cell r="S72">
            <v>45640.788070191098</v>
          </cell>
          <cell r="T72">
            <v>46997.751823750448</v>
          </cell>
          <cell r="U72">
            <v>41453.520026892344</v>
          </cell>
          <cell r="V72">
            <v>43786.660773696531</v>
          </cell>
          <cell r="W72">
            <v>40369.236046405684</v>
          </cell>
          <cell r="X72">
            <v>42859.210325845241</v>
          </cell>
          <cell r="Y72">
            <v>42190.406342589704</v>
          </cell>
          <cell r="Z72">
            <v>44079.941800788685</v>
          </cell>
          <cell r="AA72">
            <v>39579.273001066373</v>
          </cell>
          <cell r="AB72">
            <v>41523.531136346559</v>
          </cell>
          <cell r="AC72">
            <v>37555.855358655783</v>
          </cell>
          <cell r="AD72">
            <v>38947.298909621801</v>
          </cell>
          <cell r="AE72">
            <v>42510.605080539237</v>
          </cell>
          <cell r="AF72">
            <v>44145.346176384199</v>
          </cell>
          <cell r="AG72">
            <v>40215.318572814933</v>
          </cell>
          <cell r="AH72">
            <v>42605.851363518901</v>
          </cell>
          <cell r="AI72">
            <v>38255.342552469498</v>
          </cell>
          <cell r="AJ72">
            <v>40347.209080554741</v>
          </cell>
          <cell r="AK72">
            <v>35183.46845661891</v>
          </cell>
          <cell r="AL72">
            <v>36461.24214675805</v>
          </cell>
          <cell r="AM72">
            <v>32360.904729365939</v>
          </cell>
          <cell r="AN72">
            <v>33871.083879586171</v>
          </cell>
          <cell r="AO72">
            <v>32988.594063329736</v>
          </cell>
          <cell r="AP72">
            <v>34941.395939982736</v>
          </cell>
          <cell r="AQ72">
            <v>33314.723556855395</v>
          </cell>
          <cell r="AR72">
            <v>34822.833302459883</v>
          </cell>
          <cell r="AS72">
            <v>31764.505569875277</v>
          </cell>
          <cell r="AT72">
            <v>33773.313362428809</v>
          </cell>
          <cell r="AU72">
            <v>14424.032403590958</v>
          </cell>
          <cell r="AV72">
            <v>15530.339916593912</v>
          </cell>
          <cell r="AW72">
            <v>15331.056680652291</v>
          </cell>
          <cell r="AX72">
            <v>16384.003824496649</v>
          </cell>
          <cell r="AY72">
            <v>33598.614168785185</v>
          </cell>
          <cell r="AZ72">
            <v>36104.789743298163</v>
          </cell>
        </row>
        <row r="73">
          <cell r="B73" t="str">
            <v>Pre-operating Expenses Written-Off (incl LDs)</v>
          </cell>
          <cell r="C73" t="str">
            <v>US$'000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row>
        <row r="78">
          <cell r="B78" t="str">
            <v>Construction cost of Power Plant</v>
          </cell>
          <cell r="C78" t="str">
            <v>US$'000</v>
          </cell>
          <cell r="D78">
            <v>-386079.75435518374</v>
          </cell>
          <cell r="E78">
            <v>0</v>
          </cell>
          <cell r="F78">
            <v>-69494.355783933075</v>
          </cell>
          <cell r="G78">
            <v>-57911.96315327756</v>
          </cell>
          <cell r="H78">
            <v>-108102.33121945146</v>
          </cell>
          <cell r="I78">
            <v>-84937.545958140428</v>
          </cell>
          <cell r="J78">
            <v>-27025.582804862865</v>
          </cell>
          <cell r="K78">
            <v>-38607.975435518376</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row>
        <row r="79">
          <cell r="B79" t="str">
            <v>Construction cost of Water Plant</v>
          </cell>
          <cell r="C79" t="str">
            <v>US$'000</v>
          </cell>
          <cell r="D79">
            <v>-186150.24564481626</v>
          </cell>
          <cell r="E79">
            <v>0</v>
          </cell>
          <cell r="F79">
            <v>-33507.044216066926</v>
          </cell>
          <cell r="G79">
            <v>-27922.536846722436</v>
          </cell>
          <cell r="H79">
            <v>-52122.068780548558</v>
          </cell>
          <cell r="I79">
            <v>-40953.054041859577</v>
          </cell>
          <cell r="J79">
            <v>-13030.517195137139</v>
          </cell>
          <cell r="K79">
            <v>-18615.024564481628</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row>
        <row r="80">
          <cell r="B80" t="str">
            <v>Land</v>
          </cell>
          <cell r="C80" t="str">
            <v>US$'000</v>
          </cell>
          <cell r="D80">
            <v>-929</v>
          </cell>
          <cell r="E80">
            <v>0</v>
          </cell>
          <cell r="F80">
            <v>-167.22</v>
          </cell>
          <cell r="G80">
            <v>-139.35</v>
          </cell>
          <cell r="H80">
            <v>-260.12</v>
          </cell>
          <cell r="I80">
            <v>-204.38</v>
          </cell>
          <cell r="J80">
            <v>-65.03</v>
          </cell>
          <cell r="K80">
            <v>-92.9</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row>
        <row r="81">
          <cell r="B81" t="str">
            <v>Initial Spares</v>
          </cell>
          <cell r="C81" t="str">
            <v>US$'000</v>
          </cell>
          <cell r="D81">
            <v>-17984.099999999999</v>
          </cell>
          <cell r="E81">
            <v>0</v>
          </cell>
          <cell r="F81">
            <v>0</v>
          </cell>
          <cell r="G81">
            <v>0</v>
          </cell>
          <cell r="H81">
            <v>0</v>
          </cell>
          <cell r="I81">
            <v>0</v>
          </cell>
          <cell r="J81">
            <v>0</v>
          </cell>
          <cell r="K81">
            <v>-17984.099999999999</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row>
        <row r="82">
          <cell r="B82" t="str">
            <v>Project Development Cost</v>
          </cell>
          <cell r="C82" t="str">
            <v>US$'000</v>
          </cell>
          <cell r="D82">
            <v>-5000</v>
          </cell>
          <cell r="E82">
            <v>0</v>
          </cell>
          <cell r="F82">
            <v>-5000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row>
        <row r="83">
          <cell r="B83" t="str">
            <v>Owners Cost Prior to COD</v>
          </cell>
          <cell r="C83" t="str">
            <v>US$'000</v>
          </cell>
          <cell r="D83">
            <v>-35393</v>
          </cell>
          <cell r="E83">
            <v>0</v>
          </cell>
          <cell r="F83">
            <v>-6370.74</v>
          </cell>
          <cell r="G83">
            <v>-5308.95</v>
          </cell>
          <cell r="H83">
            <v>-9910.0400000000009</v>
          </cell>
          <cell r="I83">
            <v>-7786.46</v>
          </cell>
          <cell r="J83">
            <v>-2477.5100000000002</v>
          </cell>
          <cell r="K83">
            <v>-3539.3</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row>
        <row r="84">
          <cell r="B84" t="str">
            <v>Initial Working Capital</v>
          </cell>
          <cell r="C84" t="str">
            <v>US$'000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row>
        <row r="85">
          <cell r="B85" t="str">
            <v>Contingency</v>
          </cell>
          <cell r="C85" t="str">
            <v>US$'000</v>
          </cell>
          <cell r="D85">
            <v>-16847.000000000004</v>
          </cell>
          <cell r="E85">
            <v>0</v>
          </cell>
          <cell r="F85">
            <v>-3032.46</v>
          </cell>
          <cell r="G85">
            <v>-2527.0500000000002</v>
          </cell>
          <cell r="H85">
            <v>-4717.1600000000008</v>
          </cell>
          <cell r="I85">
            <v>-3706.34</v>
          </cell>
          <cell r="J85">
            <v>-1179.2900000000002</v>
          </cell>
          <cell r="K85">
            <v>-1684.7</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row>
        <row r="88">
          <cell r="B88" t="str">
            <v>Change in Working Capital Requirement</v>
          </cell>
          <cell r="C88" t="str">
            <v>US$'000</v>
          </cell>
          <cell r="D88">
            <v>3003.2340196948207</v>
          </cell>
          <cell r="E88">
            <v>0</v>
          </cell>
          <cell r="F88">
            <v>0</v>
          </cell>
          <cell r="G88">
            <v>0</v>
          </cell>
          <cell r="H88">
            <v>0</v>
          </cell>
          <cell r="I88">
            <v>0</v>
          </cell>
          <cell r="J88">
            <v>0</v>
          </cell>
          <cell r="K88">
            <v>-12575.960993916862</v>
          </cell>
          <cell r="L88">
            <v>-1077.6140156482234</v>
          </cell>
          <cell r="M88">
            <v>1475.8195786689366</v>
          </cell>
          <cell r="N88">
            <v>-482.00782882144631</v>
          </cell>
          <cell r="O88">
            <v>264.98649759528053</v>
          </cell>
          <cell r="P88">
            <v>-568.69801085038853</v>
          </cell>
          <cell r="Q88">
            <v>485.12841198984825</v>
          </cell>
          <cell r="R88">
            <v>-592.03083593295742</v>
          </cell>
          <cell r="S88">
            <v>745.64575567344218</v>
          </cell>
          <cell r="T88">
            <v>-431.61529042341863</v>
          </cell>
          <cell r="U88">
            <v>988.35633407995556</v>
          </cell>
          <cell r="V88">
            <v>-653.71337624103035</v>
          </cell>
          <cell r="W88">
            <v>818.82517453221953</v>
          </cell>
          <cell r="X88">
            <v>-689.49861261551268</v>
          </cell>
          <cell r="Y88">
            <v>586.39181179433217</v>
          </cell>
          <cell r="Z88">
            <v>-561.73447625633708</v>
          </cell>
          <cell r="AA88">
            <v>1046.2576116268101</v>
          </cell>
          <cell r="AB88">
            <v>-577.88577386830002</v>
          </cell>
          <cell r="AC88">
            <v>986.15012370087061</v>
          </cell>
          <cell r="AD88">
            <v>-461.01527458478085</v>
          </cell>
          <cell r="AE88">
            <v>-673.66041016273084</v>
          </cell>
          <cell r="AF88">
            <v>-519.0849531877102</v>
          </cell>
          <cell r="AG88">
            <v>698.57692480663536</v>
          </cell>
          <cell r="AH88">
            <v>-688.44995852684951</v>
          </cell>
          <cell r="AI88">
            <v>1074.8385494950853</v>
          </cell>
          <cell r="AJ88">
            <v>-626.45017168018967</v>
          </cell>
          <cell r="AK88">
            <v>1478.6971816937803</v>
          </cell>
          <cell r="AL88">
            <v>-452.76333427409554</v>
          </cell>
          <cell r="AM88">
            <v>933.17344081903866</v>
          </cell>
          <cell r="AN88">
            <v>-508.63790077142767</v>
          </cell>
          <cell r="AO88">
            <v>268.06520383906172</v>
          </cell>
          <cell r="AP88">
            <v>-611.81013601313316</v>
          </cell>
          <cell r="AQ88">
            <v>592.35768762055523</v>
          </cell>
          <cell r="AR88">
            <v>-517.67022800129052</v>
          </cell>
          <cell r="AS88">
            <v>597.04527715564473</v>
          </cell>
          <cell r="AT88">
            <v>-627.26841543707269</v>
          </cell>
          <cell r="AU88">
            <v>4355.5983810909529</v>
          </cell>
          <cell r="AV88">
            <v>-440.97850600371748</v>
          </cell>
          <cell r="AW88">
            <v>344.07842711911508</v>
          </cell>
          <cell r="AX88">
            <v>-434.60268086232099</v>
          </cell>
          <cell r="AY88">
            <v>-3742.7421237029921</v>
          </cell>
          <cell r="AZ88">
            <v>-757.85043011596281</v>
          </cell>
        </row>
        <row r="89">
          <cell r="B89" t="str">
            <v>Change in working capital requirement during construction</v>
          </cell>
          <cell r="C89" t="str">
            <v>US$'000</v>
          </cell>
          <cell r="D89">
            <v>9.0949470177292824E-13</v>
          </cell>
          <cell r="E89">
            <v>0</v>
          </cell>
          <cell r="F89">
            <v>0</v>
          </cell>
          <cell r="G89">
            <v>0</v>
          </cell>
          <cell r="H89">
            <v>0</v>
          </cell>
          <cell r="I89">
            <v>-5060.5801126863371</v>
          </cell>
          <cell r="J89">
            <v>-1186.3315500333963</v>
          </cell>
          <cell r="K89">
            <v>6246.9116627197345</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row>
        <row r="92">
          <cell r="B92" t="str">
            <v>Pre Finance Pre Tax Cashflow</v>
          </cell>
          <cell r="C92" t="str">
            <v>US$'000</v>
          </cell>
          <cell r="D92">
            <v>1128931.260360834</v>
          </cell>
          <cell r="E92">
            <v>0</v>
          </cell>
          <cell r="F92">
            <v>-117571.82</v>
          </cell>
          <cell r="G92">
            <v>-93809.85</v>
          </cell>
          <cell r="H92">
            <v>-175111.72000000003</v>
          </cell>
          <cell r="I92">
            <v>-139514.17041935987</v>
          </cell>
          <cell r="J92">
            <v>-35028.342230206516</v>
          </cell>
          <cell r="K92">
            <v>-51769.667891204459</v>
          </cell>
          <cell r="L92">
            <v>49861.4751424692</v>
          </cell>
          <cell r="M92">
            <v>46475.217311995279</v>
          </cell>
          <cell r="N92">
            <v>46063.836052367245</v>
          </cell>
          <cell r="O92">
            <v>45811.69500924465</v>
          </cell>
          <cell r="P92">
            <v>46870.764211134941</v>
          </cell>
          <cell r="Q92">
            <v>45936.189046342384</v>
          </cell>
          <cell r="R92">
            <v>46800.467665767261</v>
          </cell>
          <cell r="S92">
            <v>46386.433825864544</v>
          </cell>
          <cell r="T92">
            <v>46566.13653332703</v>
          </cell>
          <cell r="U92">
            <v>42441.876360972296</v>
          </cell>
          <cell r="V92">
            <v>43132.9473974555</v>
          </cell>
          <cell r="W92">
            <v>41188.061220937903</v>
          </cell>
          <cell r="X92">
            <v>42169.711713229728</v>
          </cell>
          <cell r="Y92">
            <v>42776.798154384036</v>
          </cell>
          <cell r="Z92">
            <v>43518.207324532348</v>
          </cell>
          <cell r="AA92">
            <v>40625.530612693183</v>
          </cell>
          <cell r="AB92">
            <v>40945.645362478259</v>
          </cell>
          <cell r="AC92">
            <v>38542.005482356653</v>
          </cell>
          <cell r="AD92">
            <v>38486.28363503702</v>
          </cell>
          <cell r="AE92">
            <v>41836.944670376506</v>
          </cell>
          <cell r="AF92">
            <v>43626.261223196489</v>
          </cell>
          <cell r="AG92">
            <v>40913.895497621568</v>
          </cell>
          <cell r="AH92">
            <v>41917.401404992052</v>
          </cell>
          <cell r="AI92">
            <v>39330.181101964583</v>
          </cell>
          <cell r="AJ92">
            <v>39720.758908874552</v>
          </cell>
          <cell r="AK92">
            <v>36662.16563831269</v>
          </cell>
          <cell r="AL92">
            <v>36008.478812483954</v>
          </cell>
          <cell r="AM92">
            <v>33294.078170184977</v>
          </cell>
          <cell r="AN92">
            <v>33362.445978814743</v>
          </cell>
          <cell r="AO92">
            <v>33256.659267168798</v>
          </cell>
          <cell r="AP92">
            <v>34329.585803969603</v>
          </cell>
          <cell r="AQ92">
            <v>33907.08124447595</v>
          </cell>
          <cell r="AR92">
            <v>34305.163074458593</v>
          </cell>
          <cell r="AS92">
            <v>32361.550847030921</v>
          </cell>
          <cell r="AT92">
            <v>33146.044946991737</v>
          </cell>
          <cell r="AU92">
            <v>18779.630784681911</v>
          </cell>
          <cell r="AV92">
            <v>15089.361410590194</v>
          </cell>
          <cell r="AW92">
            <v>15675.135107771406</v>
          </cell>
          <cell r="AX92">
            <v>15949.401143634328</v>
          </cell>
          <cell r="AY92">
            <v>29855.872045082193</v>
          </cell>
          <cell r="AZ92">
            <v>35346.9393131822</v>
          </cell>
        </row>
        <row r="94">
          <cell r="B94" t="str">
            <v>Corporate Income Tax</v>
          </cell>
          <cell r="C94" t="str">
            <v>US$'000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2890.5251533988021</v>
          </cell>
          <cell r="AF94">
            <v>3422.3130260058256</v>
          </cell>
          <cell r="AG94">
            <v>2702.6294708626478</v>
          </cell>
          <cell r="AH94">
            <v>3414.097055351338</v>
          </cell>
          <cell r="AI94">
            <v>2531.0150242706272</v>
          </cell>
          <cell r="AJ94">
            <v>3178.6279610835204</v>
          </cell>
          <cell r="AK94">
            <v>2135.1608379379109</v>
          </cell>
          <cell r="AL94">
            <v>2592.6321840964724</v>
          </cell>
          <cell r="AM94">
            <v>1810.5552319505821</v>
          </cell>
          <cell r="AN94">
            <v>2310.7015802198298</v>
          </cell>
          <cell r="AO94">
            <v>5992.0958611789792</v>
          </cell>
          <cell r="AP94">
            <v>6542.4370126133635</v>
          </cell>
          <cell r="AQ94">
            <v>6263.6286191842592</v>
          </cell>
          <cell r="AR94">
            <v>6710.9048128283812</v>
          </cell>
          <cell r="AS94">
            <v>6119.1986587400461</v>
          </cell>
          <cell r="AT94">
            <v>6681.3880332879644</v>
          </cell>
          <cell r="AU94">
            <v>2222.2603568473323</v>
          </cell>
          <cell r="AV94">
            <v>2477.1547746281035</v>
          </cell>
          <cell r="AW94">
            <v>2423.1060057593149</v>
          </cell>
          <cell r="AX94">
            <v>2665.6986644576991</v>
          </cell>
          <cell r="AY94">
            <v>6706.8104331627965</v>
          </cell>
          <cell r="AZ94">
            <v>7343.1691584772007</v>
          </cell>
        </row>
        <row r="96">
          <cell r="B96" t="str">
            <v>Pre Finance Post Tax Cashflow</v>
          </cell>
          <cell r="C96" t="str">
            <v>US$'000</v>
          </cell>
          <cell r="E96">
            <v>0</v>
          </cell>
          <cell r="F96">
            <v>-117571.82</v>
          </cell>
          <cell r="G96">
            <v>-93809.85</v>
          </cell>
          <cell r="H96">
            <v>-175111.72000000003</v>
          </cell>
          <cell r="I96">
            <v>-139514.17041935987</v>
          </cell>
          <cell r="J96">
            <v>-35028.342230206516</v>
          </cell>
          <cell r="K96">
            <v>-51769.667891204459</v>
          </cell>
          <cell r="L96">
            <v>49861.4751424692</v>
          </cell>
          <cell r="M96">
            <v>46475.217311995279</v>
          </cell>
          <cell r="N96">
            <v>46063.836052367245</v>
          </cell>
          <cell r="O96">
            <v>45811.69500924465</v>
          </cell>
          <cell r="P96">
            <v>46870.764211134941</v>
          </cell>
          <cell r="Q96">
            <v>45936.189046342384</v>
          </cell>
          <cell r="R96">
            <v>46800.467665767261</v>
          </cell>
          <cell r="S96">
            <v>46386.433825864544</v>
          </cell>
          <cell r="T96">
            <v>46566.13653332703</v>
          </cell>
          <cell r="U96">
            <v>42441.876360972296</v>
          </cell>
          <cell r="V96">
            <v>43132.9473974555</v>
          </cell>
          <cell r="W96">
            <v>41188.061220937903</v>
          </cell>
          <cell r="X96">
            <v>42169.711713229728</v>
          </cell>
          <cell r="Y96">
            <v>42776.798154384036</v>
          </cell>
          <cell r="Z96">
            <v>43518.207324532348</v>
          </cell>
          <cell r="AA96">
            <v>40625.530612693183</v>
          </cell>
          <cell r="AB96">
            <v>40945.645362478259</v>
          </cell>
          <cell r="AC96">
            <v>38542.005482356653</v>
          </cell>
          <cell r="AD96">
            <v>38486.28363503702</v>
          </cell>
          <cell r="AE96">
            <v>38946.419516977701</v>
          </cell>
          <cell r="AF96">
            <v>40203.948197190664</v>
          </cell>
          <cell r="AG96">
            <v>38211.266026758924</v>
          </cell>
          <cell r="AH96">
            <v>38503.304349640712</v>
          </cell>
          <cell r="AI96">
            <v>36799.166077693953</v>
          </cell>
          <cell r="AJ96">
            <v>36542.130947791033</v>
          </cell>
          <cell r="AK96">
            <v>34527.00480037478</v>
          </cell>
          <cell r="AL96">
            <v>33415.84662838748</v>
          </cell>
          <cell r="AM96">
            <v>31483.522938234397</v>
          </cell>
          <cell r="AN96">
            <v>31051.744398594914</v>
          </cell>
          <cell r="AO96">
            <v>27264.563405989818</v>
          </cell>
          <cell r="AP96">
            <v>27787.148791356238</v>
          </cell>
          <cell r="AQ96">
            <v>27643.452625291691</v>
          </cell>
          <cell r="AR96">
            <v>27594.25826163021</v>
          </cell>
          <cell r="AS96">
            <v>26242.352188290875</v>
          </cell>
          <cell r="AT96">
            <v>26464.656913703773</v>
          </cell>
          <cell r="AU96">
            <v>16557.370427834579</v>
          </cell>
          <cell r="AV96">
            <v>12612.206635962091</v>
          </cell>
          <cell r="AW96">
            <v>13252.029102012091</v>
          </cell>
          <cell r="AX96">
            <v>13283.702479176629</v>
          </cell>
          <cell r="AY96">
            <v>23149.061611919395</v>
          </cell>
          <cell r="AZ96">
            <v>28003.770154704998</v>
          </cell>
        </row>
        <row r="98">
          <cell r="B98" t="str">
            <v>Loan Fees</v>
          </cell>
          <cell r="C98" t="str">
            <v>US$'000</v>
          </cell>
          <cell r="D98">
            <v>-72747.928279424304</v>
          </cell>
          <cell r="E98">
            <v>0</v>
          </cell>
          <cell r="F98">
            <v>-11745.963571126473</v>
          </cell>
          <cell r="G98">
            <v>-6016.8289714434213</v>
          </cell>
          <cell r="H98">
            <v>-10007.784766488088</v>
          </cell>
          <cell r="I98">
            <v>-14662.489976717556</v>
          </cell>
          <cell r="J98">
            <v>-17437.968590660515</v>
          </cell>
          <cell r="K98">
            <v>-12876.892402988247</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row>
        <row r="99">
          <cell r="B99" t="str">
            <v>Equity Drawdown</v>
          </cell>
          <cell r="C99" t="str">
            <v>US$'000</v>
          </cell>
          <cell r="D99">
            <v>137623.45008190558</v>
          </cell>
          <cell r="E99">
            <v>0</v>
          </cell>
          <cell r="F99">
            <v>25863.556714225298</v>
          </cell>
          <cell r="G99">
            <v>19965.335794288687</v>
          </cell>
          <cell r="H99">
            <v>37023.900953297627</v>
          </cell>
          <cell r="I99">
            <v>30835.332079215499</v>
          </cell>
          <cell r="J99">
            <v>10493.262164173415</v>
          </cell>
          <cell r="K99">
            <v>13442.062376705057</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row>
        <row r="100">
          <cell r="B100" t="str">
            <v>Subordinated Debt by Shareholders Drawdown</v>
          </cell>
          <cell r="C100" t="str">
            <v>US$'000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row>
        <row r="101">
          <cell r="B101" t="str">
            <v>Senior Debt, Bonds and Standby Drawdown</v>
          </cell>
          <cell r="C101" t="str">
            <v>US$'000</v>
          </cell>
          <cell r="D101">
            <v>489878.38107957097</v>
          </cell>
          <cell r="E101">
            <v>0</v>
          </cell>
          <cell r="F101">
            <v>101579.57578577472</v>
          </cell>
          <cell r="G101">
            <v>74664.906808711748</v>
          </cell>
          <cell r="H101">
            <v>138768.45429914282</v>
          </cell>
          <cell r="I101">
            <v>109100.30628591176</v>
          </cell>
          <cell r="J101">
            <v>24741.156848690101</v>
          </cell>
          <cell r="K101">
            <v>41023.981051339841</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row>
        <row r="102">
          <cell r="B102" t="str">
            <v>Senior Debt, Bonds and Standby Principal Repaid</v>
          </cell>
          <cell r="C102" t="str">
            <v>US$'000</v>
          </cell>
          <cell r="D102">
            <v>-550054.29630141263</v>
          </cell>
          <cell r="E102">
            <v>0</v>
          </cell>
          <cell r="F102">
            <v>0</v>
          </cell>
          <cell r="G102">
            <v>0</v>
          </cell>
          <cell r="H102">
            <v>0</v>
          </cell>
          <cell r="I102">
            <v>0</v>
          </cell>
          <cell r="J102">
            <v>0</v>
          </cell>
          <cell r="K102">
            <v>0</v>
          </cell>
          <cell r="L102">
            <v>-14037.591908354372</v>
          </cell>
          <cell r="M102">
            <v>-14588.085708681994</v>
          </cell>
          <cell r="N102">
            <v>-14588.085708681994</v>
          </cell>
          <cell r="O102">
            <v>-14863.332608845805</v>
          </cell>
          <cell r="P102">
            <v>-15964.320209501051</v>
          </cell>
          <cell r="Q102">
            <v>-15964.320209501051</v>
          </cell>
          <cell r="R102">
            <v>-17065.307810156297</v>
          </cell>
          <cell r="S102">
            <v>-17615.801610483919</v>
          </cell>
          <cell r="T102">
            <v>-18166.295410811541</v>
          </cell>
          <cell r="U102">
            <v>-15964.320209501051</v>
          </cell>
          <cell r="V102">
            <v>-17065.307810156297</v>
          </cell>
          <cell r="W102">
            <v>-15964.320209501051</v>
          </cell>
          <cell r="X102">
            <v>-17065.307810156297</v>
          </cell>
          <cell r="Y102">
            <v>-18166.295410811541</v>
          </cell>
          <cell r="Z102">
            <v>-19542.529911630598</v>
          </cell>
          <cell r="AA102">
            <v>-18166.295410811541</v>
          </cell>
          <cell r="AB102">
            <v>-18992.036111302976</v>
          </cell>
          <cell r="AC102">
            <v>-17891.048510647728</v>
          </cell>
          <cell r="AD102">
            <v>-18441.542310975354</v>
          </cell>
          <cell r="AE102">
            <v>-17340.554710320106</v>
          </cell>
          <cell r="AF102">
            <v>-18716.789211139163</v>
          </cell>
          <cell r="AG102">
            <v>-18166.295410811541</v>
          </cell>
          <cell r="AH102">
            <v>-18166.295410811541</v>
          </cell>
          <cell r="AI102">
            <v>-18166.295410811541</v>
          </cell>
          <cell r="AJ102">
            <v>-17615.801610483919</v>
          </cell>
          <cell r="AK102">
            <v>-17615.801610483919</v>
          </cell>
          <cell r="AL102">
            <v>-17065.307810156297</v>
          </cell>
          <cell r="AM102">
            <v>-16514.814009828675</v>
          </cell>
          <cell r="AN102">
            <v>-15964.320209501051</v>
          </cell>
          <cell r="AO102">
            <v>-11009.876006552449</v>
          </cell>
          <cell r="AP102">
            <v>-10900</v>
          </cell>
          <cell r="AQ102">
            <v>-10900</v>
          </cell>
          <cell r="AR102">
            <v>-10900</v>
          </cell>
          <cell r="AS102">
            <v>-10900</v>
          </cell>
          <cell r="AT102">
            <v>0</v>
          </cell>
          <cell r="AU102">
            <v>0</v>
          </cell>
          <cell r="AV102">
            <v>0</v>
          </cell>
          <cell r="AW102">
            <v>0</v>
          </cell>
          <cell r="AX102">
            <v>0</v>
          </cell>
          <cell r="AY102">
            <v>0</v>
          </cell>
          <cell r="AZ102">
            <v>0</v>
          </cell>
        </row>
        <row r="103">
          <cell r="B103" t="str">
            <v>Senior Debt, Bonds and Standby Interest Paid</v>
          </cell>
          <cell r="C103" t="str">
            <v>US$'000</v>
          </cell>
          <cell r="D103">
            <v>-359158.74982552743</v>
          </cell>
          <cell r="E103">
            <v>0</v>
          </cell>
          <cell r="F103">
            <v>0</v>
          </cell>
          <cell r="G103">
            <v>0</v>
          </cell>
          <cell r="H103">
            <v>0</v>
          </cell>
          <cell r="I103">
            <v>0</v>
          </cell>
          <cell r="J103">
            <v>0</v>
          </cell>
          <cell r="K103">
            <v>-6070.1647554799929</v>
          </cell>
          <cell r="L103">
            <v>-20194.757988992911</v>
          </cell>
          <cell r="M103">
            <v>-19679.81205456709</v>
          </cell>
          <cell r="N103">
            <v>-19144.672161928494</v>
          </cell>
          <cell r="O103">
            <v>-18609.532269289892</v>
          </cell>
          <cell r="P103">
            <v>-18064.295397544905</v>
          </cell>
          <cell r="Q103">
            <v>-17478.670609374367</v>
          </cell>
          <cell r="R103">
            <v>-16893.045821203825</v>
          </cell>
          <cell r="S103">
            <v>-16267.03311660773</v>
          </cell>
          <cell r="T103">
            <v>-15620.826453798858</v>
          </cell>
          <cell r="U103">
            <v>-14954.425832777208</v>
          </cell>
          <cell r="V103">
            <v>-14368.801044606666</v>
          </cell>
          <cell r="W103">
            <v>-14117.420969080824</v>
          </cell>
          <cell r="X103">
            <v>-13515.831860700782</v>
          </cell>
          <cell r="Y103">
            <v>-12872.753848294529</v>
          </cell>
          <cell r="Z103">
            <v>-12188.186931862067</v>
          </cell>
          <cell r="AA103">
            <v>-11451.758885396845</v>
          </cell>
          <cell r="AB103">
            <v>-10767.191968964382</v>
          </cell>
          <cell r="AC103">
            <v>-10471.380757430843</v>
          </cell>
          <cell r="AD103">
            <v>-9769.0231920049337</v>
          </cell>
          <cell r="AE103">
            <v>-9045.0546245659189</v>
          </cell>
          <cell r="AF103">
            <v>-8364.308061153115</v>
          </cell>
          <cell r="AG103">
            <v>-7629.5339927075493</v>
          </cell>
          <cell r="AH103">
            <v>-6916.3709262750872</v>
          </cell>
          <cell r="AI103">
            <v>-6400.7245081442907</v>
          </cell>
          <cell r="AJ103">
            <v>-5664.8535724483145</v>
          </cell>
          <cell r="AK103">
            <v>-4951.2817560158537</v>
          </cell>
          <cell r="AL103">
            <v>-4237.7099395833911</v>
          </cell>
          <cell r="AM103">
            <v>-3546.4372424144444</v>
          </cell>
          <cell r="AN103">
            <v>-2877.4636645090113</v>
          </cell>
          <cell r="AO103">
            <v>-2230.7892058670932</v>
          </cell>
          <cell r="AP103">
            <v>-1784.8068205968048</v>
          </cell>
          <cell r="AQ103">
            <v>-1343.3568205968047</v>
          </cell>
          <cell r="AR103">
            <v>-901.90682059680466</v>
          </cell>
          <cell r="AS103">
            <v>-460.45682059680462</v>
          </cell>
          <cell r="AT103">
            <v>-19.006820596804644</v>
          </cell>
          <cell r="AU103">
            <v>-19.006820596804644</v>
          </cell>
          <cell r="AV103">
            <v>-19.006820596804644</v>
          </cell>
          <cell r="AW103">
            <v>-19.006820596804644</v>
          </cell>
          <cell r="AX103">
            <v>-19.006820596804644</v>
          </cell>
          <cell r="AY103">
            <v>-19.006820596804644</v>
          </cell>
          <cell r="AZ103">
            <v>-19.006820596804644</v>
          </cell>
        </row>
        <row r="104">
          <cell r="B104" t="str">
            <v>Interest Rolled Up Senior Debt, Bonds and Standby</v>
          </cell>
          <cell r="C104" t="str">
            <v>US$'000</v>
          </cell>
          <cell r="D104">
            <v>60637.017195355736</v>
          </cell>
          <cell r="E104">
            <v>0</v>
          </cell>
          <cell r="F104">
            <v>1874.6510711264725</v>
          </cell>
          <cell r="G104">
            <v>5196.4363684429982</v>
          </cell>
          <cell r="H104">
            <v>9327.1495140476854</v>
          </cell>
          <cell r="I104">
            <v>14245.832579208367</v>
          </cell>
          <cell r="J104">
            <v>17241.690461856026</v>
          </cell>
          <cell r="K104">
            <v>12751.257200674188</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row>
        <row r="105">
          <cell r="B105" t="str">
            <v>Cash Sweep</v>
          </cell>
          <cell r="C105" t="str">
            <v>US$'000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row>
        <row r="106">
          <cell r="B106" t="str">
            <v>Working Capital Facility Drawdown</v>
          </cell>
          <cell r="C106" t="str">
            <v>US$'000</v>
          </cell>
          <cell r="D106">
            <v>12500</v>
          </cell>
          <cell r="E106">
            <v>0</v>
          </cell>
          <cell r="F106">
            <v>0</v>
          </cell>
          <cell r="G106">
            <v>0</v>
          </cell>
          <cell r="H106">
            <v>0</v>
          </cell>
          <cell r="I106">
            <v>0</v>
          </cell>
          <cell r="J106">
            <v>0</v>
          </cell>
          <cell r="K106">
            <v>12500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row>
        <row r="107">
          <cell r="B107" t="str">
            <v>Working Capital Facility Principal Repayment</v>
          </cell>
          <cell r="C107" t="str">
            <v>US$'000</v>
          </cell>
          <cell r="D107">
            <v>-12500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row>
        <row r="108">
          <cell r="B108" t="str">
            <v>Working Capital Facility Interest Paid</v>
          </cell>
          <cell r="C108" t="str">
            <v>US$'000</v>
          </cell>
          <cell r="D108">
            <v>-23906.25</v>
          </cell>
          <cell r="E108">
            <v>0</v>
          </cell>
          <cell r="F108">
            <v>0</v>
          </cell>
          <cell r="G108">
            <v>0</v>
          </cell>
          <cell r="H108">
            <v>0</v>
          </cell>
          <cell r="I108">
            <v>0</v>
          </cell>
          <cell r="J108">
            <v>0</v>
          </cell>
          <cell r="K108">
            <v>0</v>
          </cell>
          <cell r="L108">
            <v>-478.125</v>
          </cell>
          <cell r="M108">
            <v>-478.125</v>
          </cell>
          <cell r="N108">
            <v>-478.125</v>
          </cell>
          <cell r="O108">
            <v>-478.125</v>
          </cell>
          <cell r="P108">
            <v>-478.125</v>
          </cell>
          <cell r="Q108">
            <v>-478.125</v>
          </cell>
          <cell r="R108">
            <v>-478.125</v>
          </cell>
          <cell r="S108">
            <v>-478.125</v>
          </cell>
          <cell r="T108">
            <v>-478.125</v>
          </cell>
          <cell r="U108">
            <v>-478.125</v>
          </cell>
          <cell r="V108">
            <v>-478.125</v>
          </cell>
          <cell r="W108">
            <v>-478.125</v>
          </cell>
          <cell r="X108">
            <v>-478.125</v>
          </cell>
          <cell r="Y108">
            <v>-478.125</v>
          </cell>
          <cell r="Z108">
            <v>-478.125</v>
          </cell>
          <cell r="AA108">
            <v>-478.125</v>
          </cell>
          <cell r="AB108">
            <v>-478.125</v>
          </cell>
          <cell r="AC108">
            <v>-478.125</v>
          </cell>
          <cell r="AD108">
            <v>-478.125</v>
          </cell>
          <cell r="AE108">
            <v>-478.125</v>
          </cell>
          <cell r="AF108">
            <v>-478.125</v>
          </cell>
          <cell r="AG108">
            <v>-478.125</v>
          </cell>
          <cell r="AH108">
            <v>-478.125</v>
          </cell>
          <cell r="AI108">
            <v>-478.125</v>
          </cell>
          <cell r="AJ108">
            <v>-478.125</v>
          </cell>
          <cell r="AK108">
            <v>-478.125</v>
          </cell>
          <cell r="AL108">
            <v>-478.125</v>
          </cell>
          <cell r="AM108">
            <v>-478.125</v>
          </cell>
          <cell r="AN108">
            <v>-478.125</v>
          </cell>
          <cell r="AO108">
            <v>-478.125</v>
          </cell>
          <cell r="AP108">
            <v>-478.125</v>
          </cell>
          <cell r="AQ108">
            <v>-478.125</v>
          </cell>
          <cell r="AR108">
            <v>-478.125</v>
          </cell>
          <cell r="AS108">
            <v>-478.125</v>
          </cell>
          <cell r="AT108">
            <v>-478.125</v>
          </cell>
          <cell r="AU108">
            <v>-478.125</v>
          </cell>
          <cell r="AV108">
            <v>-478.125</v>
          </cell>
          <cell r="AW108">
            <v>-478.125</v>
          </cell>
          <cell r="AX108">
            <v>-478.125</v>
          </cell>
          <cell r="AY108">
            <v>-478.125</v>
          </cell>
          <cell r="AZ108">
            <v>-478.125</v>
          </cell>
        </row>
        <row r="109">
          <cell r="B109" t="str">
            <v>Interest Received/(Paid) on Cash Balances</v>
          </cell>
          <cell r="C109" t="str">
            <v>US$'000</v>
          </cell>
          <cell r="D109">
            <v>22323.932850690788</v>
          </cell>
          <cell r="E109">
            <v>0</v>
          </cell>
          <cell r="F109">
            <v>0</v>
          </cell>
          <cell r="G109">
            <v>4.0358827391173694E-13</v>
          </cell>
          <cell r="H109">
            <v>3.9094061321520719E-13</v>
          </cell>
          <cell r="I109">
            <v>2.6428992327964808E-13</v>
          </cell>
          <cell r="J109">
            <v>0.12026370645507803</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259.41135488258305</v>
          </cell>
          <cell r="AZ109">
            <v>533.15519681011995</v>
          </cell>
        </row>
        <row r="113">
          <cell r="B113" t="str">
            <v>Post Finance Post Tax Cashflow</v>
          </cell>
          <cell r="C113" t="str">
            <v>US$'000</v>
          </cell>
          <cell r="D113">
            <v>702507.48518399533</v>
          </cell>
          <cell r="E113">
            <v>0</v>
          </cell>
          <cell r="F113">
            <v>1.6143530956469476E-11</v>
          </cell>
          <cell r="G113">
            <v>-5.0590642786119125E-13</v>
          </cell>
          <cell r="H113">
            <v>-5.0660275974223624E-12</v>
          </cell>
          <cell r="I113">
            <v>4.8105482581925489</v>
          </cell>
          <cell r="J113">
            <v>9.9189175589661307</v>
          </cell>
          <cell r="K113">
            <v>9000.5755790463863</v>
          </cell>
          <cell r="L113">
            <v>15151.000245121919</v>
          </cell>
          <cell r="M113">
            <v>11729.194548746193</v>
          </cell>
          <cell r="N113">
            <v>11852.953181756755</v>
          </cell>
          <cell r="O113">
            <v>11860.705131108953</v>
          </cell>
          <cell r="P113">
            <v>12364.023604088987</v>
          </cell>
          <cell r="Q113">
            <v>12015.073227466968</v>
          </cell>
          <cell r="R113">
            <v>12363.989034407139</v>
          </cell>
          <cell r="S113">
            <v>12025.474098772895</v>
          </cell>
          <cell r="T113">
            <v>12300.889668716631</v>
          </cell>
          <cell r="U113">
            <v>11045.005318694039</v>
          </cell>
          <cell r="V113">
            <v>11220.713542692538</v>
          </cell>
          <cell r="W113">
            <v>10628.19504235603</v>
          </cell>
          <cell r="X113">
            <v>11110.447042372649</v>
          </cell>
          <cell r="Y113">
            <v>11259.623895277966</v>
          </cell>
          <cell r="Z113">
            <v>11309.365481039684</v>
          </cell>
          <cell r="AA113">
            <v>10529.351316484797</v>
          </cell>
          <cell r="AB113">
            <v>10708.292282210901</v>
          </cell>
          <cell r="AC113">
            <v>9701.4512142780823</v>
          </cell>
          <cell r="AD113">
            <v>9797.5931320567324</v>
          </cell>
          <cell r="AE113">
            <v>12082.685182091676</v>
          </cell>
          <cell r="AF113">
            <v>12644.725924898386</v>
          </cell>
          <cell r="AG113">
            <v>11937.311623239833</v>
          </cell>
          <cell r="AH113">
            <v>12942.513012554084</v>
          </cell>
          <cell r="AI113">
            <v>11754.021158738122</v>
          </cell>
          <cell r="AJ113">
            <v>12783.350764858798</v>
          </cell>
          <cell r="AK113">
            <v>11481.796433875006</v>
          </cell>
          <cell r="AL113">
            <v>11634.703878647793</v>
          </cell>
          <cell r="AM113">
            <v>10944.146685991278</v>
          </cell>
          <cell r="AN113">
            <v>11731.835524584851</v>
          </cell>
          <cell r="AO113">
            <v>13545.773193570276</v>
          </cell>
          <cell r="AP113">
            <v>14624.216970759433</v>
          </cell>
          <cell r="AQ113">
            <v>14921.970804694887</v>
          </cell>
          <cell r="AR113">
            <v>15314.226441033405</v>
          </cell>
          <cell r="AS113">
            <v>14403.770367694071</v>
          </cell>
          <cell r="AT113">
            <v>25967.525093106968</v>
          </cell>
          <cell r="AU113">
            <v>16060.238607237774</v>
          </cell>
          <cell r="AV113">
            <v>12115.074815365286</v>
          </cell>
          <cell r="AW113">
            <v>12754.897281415286</v>
          </cell>
          <cell r="AX113">
            <v>12786.570658579823</v>
          </cell>
          <cell r="AY113">
            <v>22911.341146205174</v>
          </cell>
          <cell r="AZ113">
            <v>28039.793530918312</v>
          </cell>
        </row>
        <row r="115">
          <cell r="B115" t="str">
            <v>Cash Brought Forward</v>
          </cell>
          <cell r="C115" t="str">
            <v>US$'000</v>
          </cell>
          <cell r="E115">
            <v>0</v>
          </cell>
          <cell r="F115">
            <v>0</v>
          </cell>
          <cell r="G115">
            <v>1.6143530956469476E-11</v>
          </cell>
          <cell r="H115">
            <v>1.5637624528608286E-11</v>
          </cell>
          <cell r="I115">
            <v>1.0571596931185924E-11</v>
          </cell>
          <cell r="J115">
            <v>4.8105482582031209</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10376.454195303322</v>
          </cell>
          <cell r="AZ115">
            <v>21326.207872404797</v>
          </cell>
        </row>
        <row r="118">
          <cell r="B118" t="str">
            <v>Shareholder Sub Debt Interest Paid</v>
          </cell>
          <cell r="C118" t="str">
            <v>US$'000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row>
        <row r="119">
          <cell r="B119" t="str">
            <v>Shareholder Sub Debt Principal Repaid</v>
          </cell>
          <cell r="C119" t="str">
            <v>US$'000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row>
        <row r="120">
          <cell r="D120">
            <v>0</v>
          </cell>
        </row>
        <row r="121">
          <cell r="B121" t="str">
            <v>Cash Available for Dividends</v>
          </cell>
          <cell r="C121" t="str">
            <v>US$'000</v>
          </cell>
          <cell r="D121">
            <v>1595464.7992116266</v>
          </cell>
          <cell r="E121">
            <v>0</v>
          </cell>
          <cell r="F121">
            <v>1.6143530956469476E-11</v>
          </cell>
          <cell r="G121">
            <v>1.5637624528608286E-11</v>
          </cell>
          <cell r="H121">
            <v>1.0571596931185924E-11</v>
          </cell>
          <cell r="I121">
            <v>4.8105482582031209</v>
          </cell>
          <cell r="J121">
            <v>14.729465817169253</v>
          </cell>
          <cell r="K121">
            <v>9000.5755790463863</v>
          </cell>
          <cell r="L121">
            <v>15151.000245121919</v>
          </cell>
          <cell r="M121">
            <v>11729.194548746193</v>
          </cell>
          <cell r="N121">
            <v>11852.953181756755</v>
          </cell>
          <cell r="O121">
            <v>11860.705131108953</v>
          </cell>
          <cell r="P121">
            <v>12364.023604088987</v>
          </cell>
          <cell r="Q121">
            <v>12015.073227466968</v>
          </cell>
          <cell r="R121">
            <v>12363.989034407139</v>
          </cell>
          <cell r="S121">
            <v>12025.474098772895</v>
          </cell>
          <cell r="T121">
            <v>12300.889668716631</v>
          </cell>
          <cell r="U121">
            <v>11045.005318694039</v>
          </cell>
          <cell r="V121">
            <v>11220.713542692538</v>
          </cell>
          <cell r="W121">
            <v>10628.19504235603</v>
          </cell>
          <cell r="X121">
            <v>11110.447042372649</v>
          </cell>
          <cell r="Y121">
            <v>11259.623895277966</v>
          </cell>
          <cell r="Z121">
            <v>11309.365481039684</v>
          </cell>
          <cell r="AA121">
            <v>10529.351316484797</v>
          </cell>
          <cell r="AB121">
            <v>10708.292282210901</v>
          </cell>
          <cell r="AC121">
            <v>9701.4512142780823</v>
          </cell>
          <cell r="AD121">
            <v>9797.5931320567324</v>
          </cell>
          <cell r="AE121">
            <v>12082.685182091676</v>
          </cell>
          <cell r="AF121">
            <v>12644.725924898386</v>
          </cell>
          <cell r="AG121">
            <v>11937.311623239833</v>
          </cell>
          <cell r="AH121">
            <v>12942.513012554084</v>
          </cell>
          <cell r="AI121">
            <v>11754.021158738122</v>
          </cell>
          <cell r="AJ121">
            <v>12783.350764858798</v>
          </cell>
          <cell r="AK121">
            <v>11481.796433875006</v>
          </cell>
          <cell r="AL121">
            <v>11634.703878647793</v>
          </cell>
          <cell r="AM121">
            <v>10944.146685991278</v>
          </cell>
          <cell r="AN121">
            <v>11731.835524584851</v>
          </cell>
          <cell r="AO121">
            <v>13545.773193570276</v>
          </cell>
          <cell r="AP121">
            <v>14624.216970759433</v>
          </cell>
          <cell r="AQ121">
            <v>14921.970804694887</v>
          </cell>
          <cell r="AR121">
            <v>15314.226441033405</v>
          </cell>
          <cell r="AS121">
            <v>14403.770367694071</v>
          </cell>
          <cell r="AT121">
            <v>25967.525093106968</v>
          </cell>
          <cell r="AU121">
            <v>16060.238607237774</v>
          </cell>
          <cell r="AV121">
            <v>12115.074815365286</v>
          </cell>
          <cell r="AW121">
            <v>12754.897281415286</v>
          </cell>
          <cell r="AX121">
            <v>12786.570658579823</v>
          </cell>
          <cell r="AY121">
            <v>33287.795341508492</v>
          </cell>
          <cell r="AZ121">
            <v>49366.001403323113</v>
          </cell>
        </row>
        <row r="123">
          <cell r="B123" t="str">
            <v>Dividends Paid</v>
          </cell>
          <cell r="C123" t="str">
            <v>US$'000</v>
          </cell>
          <cell r="D123">
            <v>-702507.48518399533</v>
          </cell>
          <cell r="E123">
            <v>0</v>
          </cell>
          <cell r="F123">
            <v>0</v>
          </cell>
          <cell r="G123">
            <v>0</v>
          </cell>
          <cell r="H123">
            <v>0</v>
          </cell>
          <cell r="I123">
            <v>0</v>
          </cell>
          <cell r="J123">
            <v>-14.729465817169253</v>
          </cell>
          <cell r="K123">
            <v>-9000.5755790463863</v>
          </cell>
          <cell r="L123">
            <v>-15151.000245121919</v>
          </cell>
          <cell r="M123">
            <v>-11729.194548746193</v>
          </cell>
          <cell r="N123">
            <v>-11852.953181756755</v>
          </cell>
          <cell r="O123">
            <v>-11860.705131108953</v>
          </cell>
          <cell r="P123">
            <v>-12364.023604088987</v>
          </cell>
          <cell r="Q123">
            <v>-12015.073227466968</v>
          </cell>
          <cell r="R123">
            <v>-12363.989034407139</v>
          </cell>
          <cell r="S123">
            <v>-12025.474098772895</v>
          </cell>
          <cell r="T123">
            <v>-12300.889668716631</v>
          </cell>
          <cell r="U123">
            <v>-11045.005318694039</v>
          </cell>
          <cell r="V123">
            <v>-11220.713542692538</v>
          </cell>
          <cell r="W123">
            <v>-10628.19504235603</v>
          </cell>
          <cell r="X123">
            <v>-11110.447042372649</v>
          </cell>
          <cell r="Y123">
            <v>-11259.623895277966</v>
          </cell>
          <cell r="Z123">
            <v>-11309.365481039684</v>
          </cell>
          <cell r="AA123">
            <v>-10529.351316484797</v>
          </cell>
          <cell r="AB123">
            <v>-10708.292282210901</v>
          </cell>
          <cell r="AC123">
            <v>-9701.4512142780823</v>
          </cell>
          <cell r="AD123">
            <v>-9797.5931320567324</v>
          </cell>
          <cell r="AE123">
            <v>-12082.685182091676</v>
          </cell>
          <cell r="AF123">
            <v>-12644.725924898386</v>
          </cell>
          <cell r="AG123">
            <v>-11937.311623239833</v>
          </cell>
          <cell r="AH123">
            <v>-12942.513012554084</v>
          </cell>
          <cell r="AI123">
            <v>-11754.021158738122</v>
          </cell>
          <cell r="AJ123">
            <v>-12783.350764858798</v>
          </cell>
          <cell r="AK123">
            <v>-11481.796433875006</v>
          </cell>
          <cell r="AL123">
            <v>-11634.703878647793</v>
          </cell>
          <cell r="AM123">
            <v>-10944.146685991278</v>
          </cell>
          <cell r="AN123">
            <v>-11731.835524584851</v>
          </cell>
          <cell r="AO123">
            <v>-13545.773193570276</v>
          </cell>
          <cell r="AP123">
            <v>-14624.216970759433</v>
          </cell>
          <cell r="AQ123">
            <v>-14921.970804694887</v>
          </cell>
          <cell r="AR123">
            <v>-15314.226441033405</v>
          </cell>
          <cell r="AS123">
            <v>-14403.770367694071</v>
          </cell>
          <cell r="AT123">
            <v>-25967.525093106968</v>
          </cell>
          <cell r="AU123">
            <v>-16060.238607237774</v>
          </cell>
          <cell r="AV123">
            <v>-12115.074815365286</v>
          </cell>
          <cell r="AW123">
            <v>-12754.897281415286</v>
          </cell>
          <cell r="AX123">
            <v>-2410.1164632765021</v>
          </cell>
          <cell r="AY123">
            <v>-11961.587469103693</v>
          </cell>
          <cell r="AZ123">
            <v>-13997.970125673495</v>
          </cell>
        </row>
        <row r="125">
          <cell r="B125" t="str">
            <v>Cash Carried Forward - Original</v>
          </cell>
          <cell r="C125" t="str">
            <v>US$'000</v>
          </cell>
          <cell r="D125">
            <v>892957.31402763142</v>
          </cell>
          <cell r="E125">
            <v>0</v>
          </cell>
          <cell r="F125">
            <v>1.6143530956469476E-11</v>
          </cell>
          <cell r="G125">
            <v>1.5637624528608286E-11</v>
          </cell>
          <cell r="H125">
            <v>1.0571596931185924E-11</v>
          </cell>
          <cell r="I125">
            <v>4.8105482582031209</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10376.454195303322</v>
          </cell>
          <cell r="AY125">
            <v>21326.207872404797</v>
          </cell>
          <cell r="AZ125">
            <v>35368.031277649614</v>
          </cell>
        </row>
        <row r="126">
          <cell r="B126" t="str">
            <v>Cash Carried Forward - Copied</v>
          </cell>
          <cell r="D126">
            <v>907364.36613311747</v>
          </cell>
          <cell r="E126">
            <v>0</v>
          </cell>
          <cell r="F126">
            <v>1.6143530956469476E-11</v>
          </cell>
          <cell r="G126">
            <v>1.5637624528608286E-11</v>
          </cell>
          <cell r="H126">
            <v>1.0571596931185924E-11</v>
          </cell>
          <cell r="I126">
            <v>1.4473865661557285E-11</v>
          </cell>
          <cell r="J126">
            <v>5.8491457988196777E-11</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11538.493835481564</v>
          </cell>
          <cell r="AY126">
            <v>22469.169469884087</v>
          </cell>
          <cell r="AZ126">
            <v>36545.88854538741</v>
          </cell>
        </row>
        <row r="127">
          <cell r="B127" t="str">
            <v>Balance Sheet</v>
          </cell>
        </row>
        <row r="128">
          <cell r="B128" t="str">
            <v>Current Assets</v>
          </cell>
        </row>
        <row r="129">
          <cell r="B129" t="str">
            <v>Cash</v>
          </cell>
          <cell r="C129" t="str">
            <v>US$'000</v>
          </cell>
          <cell r="E129">
            <v>0</v>
          </cell>
          <cell r="F129">
            <v>1.6143530956469476E-11</v>
          </cell>
          <cell r="G129">
            <v>1.5637624528608286E-11</v>
          </cell>
          <cell r="H129">
            <v>1.0571596931185924E-11</v>
          </cell>
          <cell r="I129">
            <v>4.8105482582031209</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10376.454195303322</v>
          </cell>
          <cell r="AY129">
            <v>21326.207872404797</v>
          </cell>
          <cell r="AZ129">
            <v>35368.031277649614</v>
          </cell>
        </row>
        <row r="130">
          <cell r="B130" t="str">
            <v>Accounts Receivable</v>
          </cell>
          <cell r="C130" t="str">
            <v>US$'000</v>
          </cell>
          <cell r="E130">
            <v>0</v>
          </cell>
          <cell r="F130">
            <v>0</v>
          </cell>
          <cell r="G130">
            <v>0</v>
          </cell>
          <cell r="H130">
            <v>0</v>
          </cell>
          <cell r="I130">
            <v>7266.9551391748328</v>
          </cell>
          <cell r="J130">
            <v>8937.3152435716602</v>
          </cell>
          <cell r="K130">
            <v>19159.956140216294</v>
          </cell>
          <cell r="L130">
            <v>19814.517578128361</v>
          </cell>
          <cell r="M130">
            <v>17816.730611260413</v>
          </cell>
          <cell r="N130">
            <v>18728.800075896987</v>
          </cell>
          <cell r="O130">
            <v>18589.260903843082</v>
          </cell>
          <cell r="P130">
            <v>19618.588589763473</v>
          </cell>
          <cell r="Q130">
            <v>18986.480369288649</v>
          </cell>
          <cell r="R130">
            <v>20077.195252298712</v>
          </cell>
          <cell r="S130">
            <v>18246.545116076697</v>
          </cell>
          <cell r="T130">
            <v>19080.913946662855</v>
          </cell>
          <cell r="U130">
            <v>18777.725408277125</v>
          </cell>
          <cell r="V130">
            <v>19857.612394794676</v>
          </cell>
          <cell r="W130">
            <v>18831.607955706379</v>
          </cell>
          <cell r="X130">
            <v>19951.538770372485</v>
          </cell>
          <cell r="Y130">
            <v>18044.980169719347</v>
          </cell>
          <cell r="Z130">
            <v>19048.346266613895</v>
          </cell>
          <cell r="AA130">
            <v>17826.133113074742</v>
          </cell>
          <cell r="AB130">
            <v>18859.02811959658</v>
          </cell>
          <cell r="AC130">
            <v>17525.606766288416</v>
          </cell>
          <cell r="AD130">
            <v>18454.994296869074</v>
          </cell>
          <cell r="AE130">
            <v>18809.64009910851</v>
          </cell>
          <cell r="AF130">
            <v>19809.939191303769</v>
          </cell>
          <cell r="AG130">
            <v>19601.871560177562</v>
          </cell>
          <cell r="AH130">
            <v>20784.986271630303</v>
          </cell>
          <cell r="AI130">
            <v>19347.088826120787</v>
          </cell>
          <cell r="AJ130">
            <v>20479.529603963587</v>
          </cell>
          <cell r="AK130">
            <v>17961.250876488724</v>
          </cell>
          <cell r="AL130">
            <v>18934.202061164826</v>
          </cell>
          <cell r="AM130">
            <v>17899.662216173892</v>
          </cell>
          <cell r="AN130">
            <v>18943.223145142183</v>
          </cell>
          <cell r="AO130">
            <v>18460.436729516165</v>
          </cell>
          <cell r="AP130">
            <v>19624.557135495561</v>
          </cell>
          <cell r="AQ130">
            <v>18325.445760220311</v>
          </cell>
          <cell r="AR130">
            <v>19405.217798403355</v>
          </cell>
          <cell r="AS130">
            <v>19028.718486548692</v>
          </cell>
          <cell r="AT130">
            <v>20235.574969631707</v>
          </cell>
          <cell r="AU130">
            <v>15535.996322311932</v>
          </cell>
          <cell r="AV130">
            <v>16572.475269283772</v>
          </cell>
          <cell r="AW130">
            <v>15327.197113207234</v>
          </cell>
          <cell r="AX130">
            <v>16373.259029745137</v>
          </cell>
          <cell r="AY130">
            <v>20025.031681737237</v>
          </cell>
          <cell r="AZ130">
            <v>21408.537134028142</v>
          </cell>
        </row>
        <row r="131">
          <cell r="B131" t="str">
            <v>Fuel Oil</v>
          </cell>
          <cell r="C131" t="str">
            <v>US$'000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row>
        <row r="132">
          <cell r="B132" t="str">
            <v>Spare Parts</v>
          </cell>
          <cell r="C132" t="str">
            <v>US$'000</v>
          </cell>
          <cell r="E132">
            <v>0</v>
          </cell>
          <cell r="F132">
            <v>0</v>
          </cell>
          <cell r="G132">
            <v>0</v>
          </cell>
          <cell r="H132">
            <v>0</v>
          </cell>
          <cell r="I132">
            <v>0</v>
          </cell>
          <cell r="J132">
            <v>0</v>
          </cell>
          <cell r="K132">
            <v>17984.099999999999</v>
          </cell>
          <cell r="L132">
            <v>17984.099999999999</v>
          </cell>
          <cell r="M132">
            <v>17984.099999999999</v>
          </cell>
          <cell r="N132">
            <v>17984.099999999999</v>
          </cell>
          <cell r="O132">
            <v>17984.099999999999</v>
          </cell>
          <cell r="P132">
            <v>17984.099999999999</v>
          </cell>
          <cell r="Q132">
            <v>17984.099999999999</v>
          </cell>
          <cell r="R132">
            <v>17984.099999999999</v>
          </cell>
          <cell r="S132">
            <v>17984.099999999999</v>
          </cell>
          <cell r="T132">
            <v>17984.099999999999</v>
          </cell>
          <cell r="U132">
            <v>17984.099999999999</v>
          </cell>
          <cell r="V132">
            <v>17984.099999999999</v>
          </cell>
          <cell r="W132">
            <v>17984.099999999999</v>
          </cell>
          <cell r="X132">
            <v>17984.099999999999</v>
          </cell>
          <cell r="Y132">
            <v>17984.099999999999</v>
          </cell>
          <cell r="Z132">
            <v>17984.099999999999</v>
          </cell>
          <cell r="AA132">
            <v>17984.099999999999</v>
          </cell>
          <cell r="AB132">
            <v>17984.099999999999</v>
          </cell>
          <cell r="AC132">
            <v>17984.099999999999</v>
          </cell>
          <cell r="AD132">
            <v>17984.099999999999</v>
          </cell>
          <cell r="AE132">
            <v>17984.099999999999</v>
          </cell>
          <cell r="AF132">
            <v>17984.099999999999</v>
          </cell>
          <cell r="AG132">
            <v>17984.099999999999</v>
          </cell>
          <cell r="AH132">
            <v>17984.099999999999</v>
          </cell>
          <cell r="AI132">
            <v>17984.099999999999</v>
          </cell>
          <cell r="AJ132">
            <v>17984.099999999999</v>
          </cell>
          <cell r="AK132">
            <v>17984.099999999999</v>
          </cell>
          <cell r="AL132">
            <v>17984.099999999999</v>
          </cell>
          <cell r="AM132">
            <v>17984.099999999999</v>
          </cell>
          <cell r="AN132">
            <v>17984.099999999999</v>
          </cell>
          <cell r="AO132">
            <v>17984.099999999999</v>
          </cell>
          <cell r="AP132">
            <v>17984.099999999999</v>
          </cell>
          <cell r="AQ132">
            <v>17984.099999999999</v>
          </cell>
          <cell r="AR132">
            <v>17984.099999999999</v>
          </cell>
          <cell r="AS132">
            <v>17984.099999999999</v>
          </cell>
          <cell r="AT132">
            <v>17984.099999999999</v>
          </cell>
          <cell r="AU132">
            <v>17984.099999999999</v>
          </cell>
          <cell r="AV132">
            <v>17984.099999999999</v>
          </cell>
          <cell r="AW132">
            <v>17984.099999999999</v>
          </cell>
          <cell r="AX132">
            <v>17984.099999999999</v>
          </cell>
          <cell r="AY132">
            <v>17984.099999999999</v>
          </cell>
          <cell r="AZ132">
            <v>17984.099999999999</v>
          </cell>
        </row>
        <row r="133">
          <cell r="B133" t="str">
            <v xml:space="preserve">Initial Working Capital </v>
          </cell>
          <cell r="C133" t="str">
            <v>US$'000</v>
          </cell>
        </row>
        <row r="134">
          <cell r="B134" t="str">
            <v>Total Current Assets</v>
          </cell>
          <cell r="C134" t="str">
            <v>US$'000</v>
          </cell>
          <cell r="E134">
            <v>0</v>
          </cell>
          <cell r="F134">
            <v>1.6143530956469476E-11</v>
          </cell>
          <cell r="G134">
            <v>1.5637624528608286E-11</v>
          </cell>
          <cell r="H134">
            <v>1.0571596931185924E-11</v>
          </cell>
          <cell r="I134">
            <v>7271.765687433036</v>
          </cell>
          <cell r="J134">
            <v>8937.3152435716602</v>
          </cell>
          <cell r="K134">
            <v>37144.056140216293</v>
          </cell>
          <cell r="L134">
            <v>37798.61757812836</v>
          </cell>
          <cell r="M134">
            <v>35800.830611260411</v>
          </cell>
          <cell r="N134">
            <v>36712.900075896985</v>
          </cell>
          <cell r="O134">
            <v>36573.36090384308</v>
          </cell>
          <cell r="P134">
            <v>37602.688589763471</v>
          </cell>
          <cell r="Q134">
            <v>36970.580369288647</v>
          </cell>
          <cell r="R134">
            <v>38061.295252298711</v>
          </cell>
          <cell r="S134">
            <v>36230.645116076696</v>
          </cell>
          <cell r="T134">
            <v>37065.013946662853</v>
          </cell>
          <cell r="U134">
            <v>36761.825408277124</v>
          </cell>
          <cell r="V134">
            <v>37841.712394794675</v>
          </cell>
          <cell r="W134">
            <v>36815.707955706377</v>
          </cell>
          <cell r="X134">
            <v>37935.638770372483</v>
          </cell>
          <cell r="Y134">
            <v>36029.080169719346</v>
          </cell>
          <cell r="Z134">
            <v>37032.446266613893</v>
          </cell>
          <cell r="AA134">
            <v>35810.233113074741</v>
          </cell>
          <cell r="AB134">
            <v>36843.128119596578</v>
          </cell>
          <cell r="AC134">
            <v>35509.706766288415</v>
          </cell>
          <cell r="AD134">
            <v>36439.094296869072</v>
          </cell>
          <cell r="AE134">
            <v>36793.740099108509</v>
          </cell>
          <cell r="AF134">
            <v>37794.039191303767</v>
          </cell>
          <cell r="AG134">
            <v>37585.971560177561</v>
          </cell>
          <cell r="AH134">
            <v>38769.086271630302</v>
          </cell>
          <cell r="AI134">
            <v>37331.188826120786</v>
          </cell>
          <cell r="AJ134">
            <v>38463.629603963585</v>
          </cell>
          <cell r="AK134">
            <v>35945.350876488723</v>
          </cell>
          <cell r="AL134">
            <v>36918.302061164824</v>
          </cell>
          <cell r="AM134">
            <v>35883.762216173891</v>
          </cell>
          <cell r="AN134">
            <v>36927.323145142182</v>
          </cell>
          <cell r="AO134">
            <v>36444.536729516163</v>
          </cell>
          <cell r="AP134">
            <v>37608.657135495559</v>
          </cell>
          <cell r="AQ134">
            <v>36309.54576022031</v>
          </cell>
          <cell r="AR134">
            <v>37389.317798403354</v>
          </cell>
          <cell r="AS134">
            <v>37012.818486548691</v>
          </cell>
          <cell r="AT134">
            <v>38219.674969631706</v>
          </cell>
          <cell r="AU134">
            <v>33520.096322311932</v>
          </cell>
          <cell r="AV134">
            <v>34556.57526928377</v>
          </cell>
          <cell r="AW134">
            <v>33311.297113207234</v>
          </cell>
          <cell r="AX134">
            <v>44733.813225048456</v>
          </cell>
          <cell r="AY134">
            <v>59335.339554142032</v>
          </cell>
          <cell r="AZ134">
            <v>74760.668411677761</v>
          </cell>
        </row>
        <row r="136">
          <cell r="B136" t="str">
            <v>Fixed Assets</v>
          </cell>
          <cell r="C136" t="str">
            <v>US$'000</v>
          </cell>
          <cell r="E136">
            <v>0</v>
          </cell>
          <cell r="F136">
            <v>129317.78357112648</v>
          </cell>
          <cell r="G136">
            <v>229144.46254256991</v>
          </cell>
          <cell r="H136">
            <v>414263.967309058</v>
          </cell>
          <cell r="I136">
            <v>566514.23728577548</v>
          </cell>
          <cell r="J136">
            <v>627730.13587643602</v>
          </cell>
          <cell r="K136">
            <v>689083.98971383588</v>
          </cell>
          <cell r="L136">
            <v>675021.05114824744</v>
          </cell>
          <cell r="M136">
            <v>660958.112582659</v>
          </cell>
          <cell r="N136">
            <v>646895.17401707056</v>
          </cell>
          <cell r="O136">
            <v>632832.23545148212</v>
          </cell>
          <cell r="P136">
            <v>618769.29688589368</v>
          </cell>
          <cell r="Q136">
            <v>604706.35832030524</v>
          </cell>
          <cell r="R136">
            <v>590643.4197547168</v>
          </cell>
          <cell r="S136">
            <v>576580.48118912836</v>
          </cell>
          <cell r="T136">
            <v>562517.54262353992</v>
          </cell>
          <cell r="U136">
            <v>548454.60405795148</v>
          </cell>
          <cell r="V136">
            <v>534391.66549236304</v>
          </cell>
          <cell r="W136">
            <v>520328.7269267746</v>
          </cell>
          <cell r="X136">
            <v>506265.78836118616</v>
          </cell>
          <cell r="Y136">
            <v>492202.84979559772</v>
          </cell>
          <cell r="Z136">
            <v>478139.91123000928</v>
          </cell>
          <cell r="AA136">
            <v>464076.97266442084</v>
          </cell>
          <cell r="AB136">
            <v>450014.0340988324</v>
          </cell>
          <cell r="AC136">
            <v>435951.09553324396</v>
          </cell>
          <cell r="AD136">
            <v>421888.15696765552</v>
          </cell>
          <cell r="AE136">
            <v>407825.21840206708</v>
          </cell>
          <cell r="AF136">
            <v>393762.27983647864</v>
          </cell>
          <cell r="AG136">
            <v>379699.3412708902</v>
          </cell>
          <cell r="AH136">
            <v>365636.40270530176</v>
          </cell>
          <cell r="AI136">
            <v>351573.46413971332</v>
          </cell>
          <cell r="AJ136">
            <v>337510.52557412488</v>
          </cell>
          <cell r="AK136">
            <v>323447.58700853644</v>
          </cell>
          <cell r="AL136">
            <v>309384.648442948</v>
          </cell>
          <cell r="AM136">
            <v>295321.70987735956</v>
          </cell>
          <cell r="AN136">
            <v>281258.77131177112</v>
          </cell>
          <cell r="AO136">
            <v>267195.83274618268</v>
          </cell>
          <cell r="AP136">
            <v>253132.89418059419</v>
          </cell>
          <cell r="AQ136">
            <v>239069.95561500569</v>
          </cell>
          <cell r="AR136">
            <v>225007.01704941719</v>
          </cell>
          <cell r="AS136">
            <v>210944.07848382869</v>
          </cell>
          <cell r="AT136">
            <v>196881.13991824019</v>
          </cell>
          <cell r="AU136">
            <v>182818.2013526517</v>
          </cell>
          <cell r="AV136">
            <v>168755.2627870632</v>
          </cell>
          <cell r="AW136">
            <v>154692.3242214747</v>
          </cell>
          <cell r="AX136">
            <v>140629.3856558862</v>
          </cell>
          <cell r="AY136">
            <v>126566.4470902977</v>
          </cell>
          <cell r="AZ136">
            <v>112503.50852470921</v>
          </cell>
        </row>
        <row r="138">
          <cell r="B138" t="str">
            <v>Accounts Payable</v>
          </cell>
          <cell r="C138" t="str">
            <v>US$'000</v>
          </cell>
          <cell r="E138">
            <v>0</v>
          </cell>
          <cell r="F138">
            <v>0</v>
          </cell>
          <cell r="G138">
            <v>0</v>
          </cell>
          <cell r="H138">
            <v>0</v>
          </cell>
          <cell r="I138">
            <v>2206.3750264884948</v>
          </cell>
          <cell r="J138">
            <v>2690.4035808519257</v>
          </cell>
          <cell r="K138">
            <v>6583.9951462994331</v>
          </cell>
          <cell r="L138">
            <v>6160.9425685632768</v>
          </cell>
          <cell r="M138">
            <v>5638.9751803642648</v>
          </cell>
          <cell r="N138">
            <v>6069.0368161793922</v>
          </cell>
          <cell r="O138">
            <v>6194.4841417207681</v>
          </cell>
          <cell r="P138">
            <v>6655.1138167907702</v>
          </cell>
          <cell r="Q138">
            <v>6508.1340083057949</v>
          </cell>
          <cell r="R138">
            <v>7006.8180553829006</v>
          </cell>
          <cell r="S138">
            <v>5921.8136748343277</v>
          </cell>
          <cell r="T138">
            <v>6324.5672149970669</v>
          </cell>
          <cell r="U138">
            <v>7009.7350106912927</v>
          </cell>
          <cell r="V138">
            <v>7435.9086209678135</v>
          </cell>
          <cell r="W138">
            <v>7228.7293564117354</v>
          </cell>
          <cell r="X138">
            <v>7659.1615584623287</v>
          </cell>
          <cell r="Y138">
            <v>6338.9947696035233</v>
          </cell>
          <cell r="Z138">
            <v>6780.626390241734</v>
          </cell>
          <cell r="AA138">
            <v>6604.6708483293914</v>
          </cell>
          <cell r="AB138">
            <v>7059.6800809829292</v>
          </cell>
          <cell r="AC138">
            <v>6712.408851375636</v>
          </cell>
          <cell r="AD138">
            <v>7180.7811073715129</v>
          </cell>
          <cell r="AE138">
            <v>6861.7664994482184</v>
          </cell>
          <cell r="AF138">
            <v>7342.9806384557669</v>
          </cell>
          <cell r="AG138">
            <v>7833.4899321361954</v>
          </cell>
          <cell r="AH138">
            <v>8328.1546850620871</v>
          </cell>
          <cell r="AI138">
            <v>7965.0957890476566</v>
          </cell>
          <cell r="AJ138">
            <v>8471.0863952102663</v>
          </cell>
          <cell r="AK138">
            <v>7431.5048494291841</v>
          </cell>
          <cell r="AL138">
            <v>7951.6926998311901</v>
          </cell>
          <cell r="AM138">
            <v>7850.3262956592953</v>
          </cell>
          <cell r="AN138">
            <v>8385.2493238561583</v>
          </cell>
          <cell r="AO138">
            <v>8170.5281120692016</v>
          </cell>
          <cell r="AP138">
            <v>8722.8383820354647</v>
          </cell>
          <cell r="AQ138">
            <v>8016.0846943807701</v>
          </cell>
          <cell r="AR138">
            <v>8578.1865045625236</v>
          </cell>
          <cell r="AS138">
            <v>8798.7324698635057</v>
          </cell>
          <cell r="AT138">
            <v>9378.3205375094476</v>
          </cell>
          <cell r="AU138">
            <v>9034.3402712806273</v>
          </cell>
          <cell r="AV138">
            <v>9629.8407122487479</v>
          </cell>
          <cell r="AW138">
            <v>8728.6409832913268</v>
          </cell>
          <cell r="AX138">
            <v>9340.1002189669089</v>
          </cell>
          <cell r="AY138">
            <v>9249.1307472560147</v>
          </cell>
          <cell r="AZ138">
            <v>9874.7857694309569</v>
          </cell>
        </row>
        <row r="139">
          <cell r="B139" t="str">
            <v>Total Current Liabilities</v>
          </cell>
          <cell r="C139" t="str">
            <v>US$'000</v>
          </cell>
          <cell r="E139">
            <v>0</v>
          </cell>
          <cell r="F139">
            <v>0</v>
          </cell>
          <cell r="G139">
            <v>0</v>
          </cell>
          <cell r="H139">
            <v>0</v>
          </cell>
          <cell r="I139">
            <v>2206.3750264884948</v>
          </cell>
          <cell r="J139">
            <v>2690.4035808519257</v>
          </cell>
          <cell r="K139">
            <v>6583.9951462994331</v>
          </cell>
          <cell r="L139">
            <v>6160.9425685632768</v>
          </cell>
          <cell r="M139">
            <v>5638.9751803642648</v>
          </cell>
          <cell r="N139">
            <v>6069.0368161793922</v>
          </cell>
          <cell r="O139">
            <v>6194.4841417207681</v>
          </cell>
          <cell r="P139">
            <v>6655.1138167907702</v>
          </cell>
          <cell r="Q139">
            <v>6508.1340083057949</v>
          </cell>
          <cell r="R139">
            <v>7006.8180553829006</v>
          </cell>
          <cell r="S139">
            <v>5921.8136748343277</v>
          </cell>
          <cell r="T139">
            <v>6324.5672149970669</v>
          </cell>
          <cell r="U139">
            <v>7009.7350106912927</v>
          </cell>
          <cell r="V139">
            <v>7435.9086209678135</v>
          </cell>
          <cell r="W139">
            <v>7228.7293564117354</v>
          </cell>
          <cell r="X139">
            <v>7659.1615584623287</v>
          </cell>
          <cell r="Y139">
            <v>6338.9947696035233</v>
          </cell>
          <cell r="Z139">
            <v>6780.626390241734</v>
          </cell>
          <cell r="AA139">
            <v>6604.6708483293914</v>
          </cell>
          <cell r="AB139">
            <v>7059.6800809829292</v>
          </cell>
          <cell r="AC139">
            <v>6712.408851375636</v>
          </cell>
          <cell r="AD139">
            <v>7180.7811073715129</v>
          </cell>
          <cell r="AE139">
            <v>6861.7664994482184</v>
          </cell>
          <cell r="AF139">
            <v>7342.9806384557669</v>
          </cell>
          <cell r="AG139">
            <v>7833.4899321361954</v>
          </cell>
          <cell r="AH139">
            <v>8328.1546850620871</v>
          </cell>
          <cell r="AI139">
            <v>7965.0957890476566</v>
          </cell>
          <cell r="AJ139">
            <v>8471.0863952102663</v>
          </cell>
          <cell r="AK139">
            <v>7431.5048494291841</v>
          </cell>
          <cell r="AL139">
            <v>7951.6926998311901</v>
          </cell>
          <cell r="AM139">
            <v>7850.3262956592953</v>
          </cell>
          <cell r="AN139">
            <v>8385.2493238561583</v>
          </cell>
          <cell r="AO139">
            <v>8170.5281120692016</v>
          </cell>
          <cell r="AP139">
            <v>8722.8383820354647</v>
          </cell>
          <cell r="AQ139">
            <v>8016.0846943807701</v>
          </cell>
          <cell r="AR139">
            <v>8578.1865045625236</v>
          </cell>
          <cell r="AS139">
            <v>8798.7324698635057</v>
          </cell>
          <cell r="AT139">
            <v>9378.3205375094476</v>
          </cell>
          <cell r="AU139">
            <v>9034.3402712806273</v>
          </cell>
          <cell r="AV139">
            <v>9629.8407122487479</v>
          </cell>
          <cell r="AW139">
            <v>8728.6409832913268</v>
          </cell>
          <cell r="AX139">
            <v>9340.1002189669089</v>
          </cell>
          <cell r="AY139">
            <v>9249.1307472560147</v>
          </cell>
          <cell r="AZ139">
            <v>9874.7857694309569</v>
          </cell>
        </row>
        <row r="140">
          <cell r="C140" t="str">
            <v>US$'000</v>
          </cell>
        </row>
        <row r="141">
          <cell r="B141" t="str">
            <v>Long Term Debt</v>
          </cell>
          <cell r="C141" t="str">
            <v>US$'000</v>
          </cell>
        </row>
        <row r="142">
          <cell r="B142" t="str">
            <v>Standby Facility</v>
          </cell>
          <cell r="C142" t="str">
            <v>US$'000</v>
          </cell>
          <cell r="E142">
            <v>0</v>
          </cell>
          <cell r="F142">
            <v>0</v>
          </cell>
          <cell r="G142">
            <v>0</v>
          </cell>
          <cell r="H142">
            <v>0</v>
          </cell>
          <cell r="I142">
            <v>1.2114143889679827E-273</v>
          </cell>
          <cell r="J142">
            <v>2.1212997451338465E-263</v>
          </cell>
          <cell r="K142">
            <v>5497.2171940588414</v>
          </cell>
          <cell r="L142">
            <v>5357.1252857044692</v>
          </cell>
          <cell r="M142">
            <v>5211.5395770224741</v>
          </cell>
          <cell r="N142">
            <v>5065.9538683404789</v>
          </cell>
          <cell r="O142">
            <v>4917.6212594946728</v>
          </cell>
          <cell r="P142">
            <v>4758.3010499936217</v>
          </cell>
          <cell r="Q142">
            <v>4598.9808404925707</v>
          </cell>
          <cell r="R142">
            <v>4428.6730303362747</v>
          </cell>
          <cell r="S142">
            <v>4252.8714198523567</v>
          </cell>
          <cell r="T142">
            <v>4071.5760090408157</v>
          </cell>
          <cell r="U142">
            <v>3912.2557995397647</v>
          </cell>
          <cell r="V142">
            <v>3741.9479893834687</v>
          </cell>
          <cell r="W142">
            <v>3582.6277798824176</v>
          </cell>
          <cell r="X142">
            <v>3412.3199697261216</v>
          </cell>
          <cell r="Y142">
            <v>3231.0245589145807</v>
          </cell>
          <cell r="Z142">
            <v>3035.9946472839838</v>
          </cell>
          <cell r="AA142">
            <v>2854.6992364724429</v>
          </cell>
          <cell r="AB142">
            <v>2665.1631251694685</v>
          </cell>
          <cell r="AC142">
            <v>2486.614614521739</v>
          </cell>
          <cell r="AD142">
            <v>2302.572303546387</v>
          </cell>
          <cell r="AE142">
            <v>2129.51759322628</v>
          </cell>
          <cell r="AF142">
            <v>1942.7283820871169</v>
          </cell>
          <cell r="AG142">
            <v>1761.4329712755762</v>
          </cell>
          <cell r="AH142">
            <v>1580.1375604640355</v>
          </cell>
          <cell r="AI142">
            <v>1398.8421496524948</v>
          </cell>
          <cell r="AJ142">
            <v>1223.0405391685763</v>
          </cell>
          <cell r="AK142">
            <v>1047.2389286846578</v>
          </cell>
          <cell r="AL142">
            <v>876.93111852836194</v>
          </cell>
          <cell r="AM142">
            <v>712.11710869968852</v>
          </cell>
          <cell r="AN142">
            <v>552.79689919863745</v>
          </cell>
          <cell r="AO142">
            <v>442.92089264618846</v>
          </cell>
          <cell r="AP142">
            <v>442.92089264618846</v>
          </cell>
          <cell r="AQ142">
            <v>442.92089264618846</v>
          </cell>
          <cell r="AR142">
            <v>442.92089264618846</v>
          </cell>
          <cell r="AS142">
            <v>442.92089264618846</v>
          </cell>
          <cell r="AT142">
            <v>442.92089264618846</v>
          </cell>
          <cell r="AU142">
            <v>442.92089264618846</v>
          </cell>
          <cell r="AV142">
            <v>442.92089264618846</v>
          </cell>
          <cell r="AW142">
            <v>442.92089264618846</v>
          </cell>
          <cell r="AX142">
            <v>442.92089264618846</v>
          </cell>
          <cell r="AY142">
            <v>442.92089264618846</v>
          </cell>
          <cell r="AZ142">
            <v>442.92089264618846</v>
          </cell>
        </row>
        <row r="143">
          <cell r="B143" t="str">
            <v>Term Facility</v>
          </cell>
          <cell r="C143" t="str">
            <v>US$'000</v>
          </cell>
          <cell r="E143">
            <v>0</v>
          </cell>
          <cell r="F143">
            <v>103454.22685690119</v>
          </cell>
          <cell r="G143">
            <v>183315.57003405594</v>
          </cell>
          <cell r="H143">
            <v>331411.17384724645</v>
          </cell>
          <cell r="I143">
            <v>454757.31271236658</v>
          </cell>
          <cell r="J143">
            <v>496740.16002291272</v>
          </cell>
          <cell r="K143">
            <v>545018.18108086789</v>
          </cell>
          <cell r="L143">
            <v>531120.68108086789</v>
          </cell>
          <cell r="M143">
            <v>516678.18108086789</v>
          </cell>
          <cell r="N143">
            <v>502235.68108086789</v>
          </cell>
          <cell r="O143">
            <v>487520.68108086789</v>
          </cell>
          <cell r="P143">
            <v>471715.68108086789</v>
          </cell>
          <cell r="Q143">
            <v>455910.68108086789</v>
          </cell>
          <cell r="R143">
            <v>439015.68108086789</v>
          </cell>
          <cell r="S143">
            <v>421575.68108086789</v>
          </cell>
          <cell r="T143">
            <v>403590.68108086789</v>
          </cell>
          <cell r="U143">
            <v>387785.68108086789</v>
          </cell>
          <cell r="V143">
            <v>370890.68108086789</v>
          </cell>
          <cell r="W143">
            <v>355085.68108086789</v>
          </cell>
          <cell r="X143">
            <v>338190.68108086789</v>
          </cell>
          <cell r="Y143">
            <v>320205.68108086789</v>
          </cell>
          <cell r="Z143">
            <v>300858.18108086789</v>
          </cell>
          <cell r="AA143">
            <v>282873.18108086789</v>
          </cell>
          <cell r="AB143">
            <v>264070.68108086789</v>
          </cell>
          <cell r="AC143">
            <v>246358.18108086789</v>
          </cell>
          <cell r="AD143">
            <v>228100.68108086789</v>
          </cell>
          <cell r="AE143">
            <v>210933.18108086789</v>
          </cell>
          <cell r="AF143">
            <v>192403.18108086789</v>
          </cell>
          <cell r="AG143">
            <v>174418.18108086789</v>
          </cell>
          <cell r="AH143">
            <v>156433.18108086789</v>
          </cell>
          <cell r="AI143">
            <v>138448.18108086789</v>
          </cell>
          <cell r="AJ143">
            <v>121008.18108086789</v>
          </cell>
          <cell r="AK143">
            <v>103568.18108086789</v>
          </cell>
          <cell r="AL143">
            <v>86673.181080867886</v>
          </cell>
          <cell r="AM143">
            <v>70323.181080867886</v>
          </cell>
          <cell r="AN143">
            <v>54518.181080867886</v>
          </cell>
          <cell r="AO143">
            <v>43618.181080867886</v>
          </cell>
          <cell r="AP143">
            <v>32718.181080867886</v>
          </cell>
          <cell r="AQ143">
            <v>21818.181080867886</v>
          </cell>
          <cell r="AR143">
            <v>10918.181080867886</v>
          </cell>
          <cell r="AS143">
            <v>18.181080867885612</v>
          </cell>
          <cell r="AT143">
            <v>18.181080867885612</v>
          </cell>
          <cell r="AU143">
            <v>18.181080867885612</v>
          </cell>
          <cell r="AV143">
            <v>18.181080867885612</v>
          </cell>
          <cell r="AW143">
            <v>18.181080867885612</v>
          </cell>
          <cell r="AX143">
            <v>18.181080867885612</v>
          </cell>
          <cell r="AY143">
            <v>18.181080867885612</v>
          </cell>
          <cell r="AZ143">
            <v>18.181080867885612</v>
          </cell>
        </row>
        <row r="144">
          <cell r="B144" t="str">
            <v>Working Capital Facility</v>
          </cell>
          <cell r="E144">
            <v>0</v>
          </cell>
          <cell r="F144">
            <v>0</v>
          </cell>
          <cell r="G144">
            <v>0</v>
          </cell>
          <cell r="H144">
            <v>0</v>
          </cell>
          <cell r="I144">
            <v>0</v>
          </cell>
          <cell r="J144">
            <v>0</v>
          </cell>
          <cell r="K144">
            <v>12500</v>
          </cell>
          <cell r="L144">
            <v>12500</v>
          </cell>
          <cell r="M144">
            <v>12500</v>
          </cell>
          <cell r="N144">
            <v>12500</v>
          </cell>
          <cell r="O144">
            <v>12500</v>
          </cell>
          <cell r="P144">
            <v>12500</v>
          </cell>
          <cell r="Q144">
            <v>12500</v>
          </cell>
          <cell r="R144">
            <v>12500</v>
          </cell>
          <cell r="S144">
            <v>12500</v>
          </cell>
          <cell r="T144">
            <v>12500</v>
          </cell>
          <cell r="U144">
            <v>12500</v>
          </cell>
          <cell r="V144">
            <v>12500</v>
          </cell>
          <cell r="W144">
            <v>12500</v>
          </cell>
          <cell r="X144">
            <v>12500</v>
          </cell>
          <cell r="Y144">
            <v>12500</v>
          </cell>
          <cell r="Z144">
            <v>12500</v>
          </cell>
          <cell r="AA144">
            <v>12500</v>
          </cell>
          <cell r="AB144">
            <v>12500</v>
          </cell>
          <cell r="AC144">
            <v>12500</v>
          </cell>
          <cell r="AD144">
            <v>12500</v>
          </cell>
          <cell r="AE144">
            <v>12500</v>
          </cell>
          <cell r="AF144">
            <v>12500</v>
          </cell>
          <cell r="AG144">
            <v>12500</v>
          </cell>
          <cell r="AH144">
            <v>12500</v>
          </cell>
          <cell r="AI144">
            <v>12500</v>
          </cell>
          <cell r="AJ144">
            <v>12500</v>
          </cell>
          <cell r="AK144">
            <v>12500</v>
          </cell>
          <cell r="AL144">
            <v>12500</v>
          </cell>
          <cell r="AM144">
            <v>12500</v>
          </cell>
          <cell r="AN144">
            <v>12500</v>
          </cell>
          <cell r="AO144">
            <v>12500</v>
          </cell>
          <cell r="AP144">
            <v>12500</v>
          </cell>
          <cell r="AQ144">
            <v>12500</v>
          </cell>
          <cell r="AR144">
            <v>12500</v>
          </cell>
          <cell r="AS144">
            <v>12500</v>
          </cell>
          <cell r="AT144">
            <v>12500</v>
          </cell>
          <cell r="AU144">
            <v>12500</v>
          </cell>
          <cell r="AV144">
            <v>12500</v>
          </cell>
          <cell r="AW144">
            <v>12500</v>
          </cell>
          <cell r="AX144">
            <v>12500</v>
          </cell>
          <cell r="AY144">
            <v>12500</v>
          </cell>
          <cell r="AZ144">
            <v>12500</v>
          </cell>
        </row>
        <row r="145">
          <cell r="B145" t="str">
            <v>Total Long Term Debt</v>
          </cell>
          <cell r="C145" t="str">
            <v>US$'000</v>
          </cell>
          <cell r="E145">
            <v>0</v>
          </cell>
          <cell r="F145">
            <v>103454.22685690119</v>
          </cell>
          <cell r="G145">
            <v>183315.57003405594</v>
          </cell>
          <cell r="H145">
            <v>331411.17384724645</v>
          </cell>
          <cell r="I145">
            <v>454757.31271236658</v>
          </cell>
          <cell r="J145">
            <v>496740.16002291272</v>
          </cell>
          <cell r="K145">
            <v>563015.3982749267</v>
          </cell>
          <cell r="L145">
            <v>548977.80636657239</v>
          </cell>
          <cell r="M145">
            <v>534389.72065789043</v>
          </cell>
          <cell r="N145">
            <v>519801.63494920835</v>
          </cell>
          <cell r="O145">
            <v>504938.30234036257</v>
          </cell>
          <cell r="P145">
            <v>488973.98213086149</v>
          </cell>
          <cell r="Q145">
            <v>473009.66192136047</v>
          </cell>
          <cell r="R145">
            <v>455944.35411120416</v>
          </cell>
          <cell r="S145">
            <v>438328.55250072025</v>
          </cell>
          <cell r="T145">
            <v>420162.2570899087</v>
          </cell>
          <cell r="U145">
            <v>404197.93688040762</v>
          </cell>
          <cell r="V145">
            <v>387132.62907025137</v>
          </cell>
          <cell r="W145">
            <v>371168.30886075029</v>
          </cell>
          <cell r="X145">
            <v>354103.00105059403</v>
          </cell>
          <cell r="Y145">
            <v>335936.70563978248</v>
          </cell>
          <cell r="Z145">
            <v>316394.17572815187</v>
          </cell>
          <cell r="AA145">
            <v>298227.88031734031</v>
          </cell>
          <cell r="AB145">
            <v>279235.84420603735</v>
          </cell>
          <cell r="AC145">
            <v>261344.79569538962</v>
          </cell>
          <cell r="AD145">
            <v>242903.25338441427</v>
          </cell>
          <cell r="AE145">
            <v>225562.69867409416</v>
          </cell>
          <cell r="AF145">
            <v>206845.90946295499</v>
          </cell>
          <cell r="AG145">
            <v>188679.61405214347</v>
          </cell>
          <cell r="AH145">
            <v>170513.31864133192</v>
          </cell>
          <cell r="AI145">
            <v>152347.02323052037</v>
          </cell>
          <cell r="AJ145">
            <v>134731.22162003646</v>
          </cell>
          <cell r="AK145">
            <v>117115.42000955254</v>
          </cell>
          <cell r="AL145">
            <v>100050.11219939624</v>
          </cell>
          <cell r="AM145">
            <v>83535.298189567577</v>
          </cell>
          <cell r="AN145">
            <v>67570.977980066527</v>
          </cell>
          <cell r="AO145">
            <v>56561.101973514073</v>
          </cell>
          <cell r="AP145">
            <v>45661.101973514073</v>
          </cell>
          <cell r="AQ145">
            <v>34761.101973514073</v>
          </cell>
          <cell r="AR145">
            <v>23861.101973514073</v>
          </cell>
          <cell r="AS145">
            <v>12961.101973514074</v>
          </cell>
          <cell r="AT145">
            <v>12961.101973514074</v>
          </cell>
          <cell r="AU145">
            <v>12961.101973514074</v>
          </cell>
          <cell r="AV145">
            <v>12961.101973514074</v>
          </cell>
          <cell r="AW145">
            <v>12961.101973514074</v>
          </cell>
          <cell r="AX145">
            <v>12961.101973514074</v>
          </cell>
          <cell r="AY145">
            <v>12961.101973514074</v>
          </cell>
          <cell r="AZ145">
            <v>12961.101973514074</v>
          </cell>
        </row>
        <row r="147">
          <cell r="B147" t="str">
            <v>Net Assets</v>
          </cell>
          <cell r="C147" t="str">
            <v>US$'000</v>
          </cell>
          <cell r="E147">
            <v>0</v>
          </cell>
          <cell r="F147">
            <v>25863.556714225298</v>
          </cell>
          <cell r="G147">
            <v>45828.892508513993</v>
          </cell>
          <cell r="H147">
            <v>82852.793461811554</v>
          </cell>
          <cell r="I147">
            <v>116822.31523435353</v>
          </cell>
          <cell r="J147">
            <v>137236.88751624298</v>
          </cell>
          <cell r="K147">
            <v>156628.652432826</v>
          </cell>
          <cell r="L147">
            <v>157680.91979124013</v>
          </cell>
          <cell r="M147">
            <v>156730.24735566473</v>
          </cell>
          <cell r="N147">
            <v>157737.4023275798</v>
          </cell>
          <cell r="O147">
            <v>158272.80987324181</v>
          </cell>
          <cell r="P147">
            <v>160742.88952800492</v>
          </cell>
          <cell r="Q147">
            <v>162159.14275992761</v>
          </cell>
          <cell r="R147">
            <v>165753.54284042842</v>
          </cell>
          <cell r="S147">
            <v>168560.76012965047</v>
          </cell>
          <cell r="T147">
            <v>173095.73226529709</v>
          </cell>
          <cell r="U147">
            <v>174008.75757512962</v>
          </cell>
          <cell r="V147">
            <v>177664.8401959386</v>
          </cell>
          <cell r="W147">
            <v>178747.39666531899</v>
          </cell>
          <cell r="X147">
            <v>182439.26452250232</v>
          </cell>
          <cell r="Y147">
            <v>185956.229555931</v>
          </cell>
          <cell r="Z147">
            <v>191997.55537822959</v>
          </cell>
          <cell r="AA147">
            <v>195054.65461182588</v>
          </cell>
          <cell r="AB147">
            <v>200561.63793140871</v>
          </cell>
          <cell r="AC147">
            <v>203403.59775276715</v>
          </cell>
          <cell r="AD147">
            <v>208243.21677273882</v>
          </cell>
          <cell r="AE147">
            <v>212194.49332763319</v>
          </cell>
          <cell r="AF147">
            <v>217367.42892637165</v>
          </cell>
          <cell r="AG147">
            <v>220772.2088467881</v>
          </cell>
          <cell r="AH147">
            <v>225564.01565053809</v>
          </cell>
          <cell r="AI147">
            <v>228592.53394626611</v>
          </cell>
          <cell r="AJ147">
            <v>232771.84716284176</v>
          </cell>
          <cell r="AK147">
            <v>234846.01302604342</v>
          </cell>
          <cell r="AL147">
            <v>238301.14560488536</v>
          </cell>
          <cell r="AM147">
            <v>239819.84760830656</v>
          </cell>
          <cell r="AN147">
            <v>242229.86715299063</v>
          </cell>
          <cell r="AO147">
            <v>238908.7393901156</v>
          </cell>
          <cell r="AP147">
            <v>236357.61096054025</v>
          </cell>
          <cell r="AQ147">
            <v>232602.31470733118</v>
          </cell>
          <cell r="AR147">
            <v>229957.04636974397</v>
          </cell>
          <cell r="AS147">
            <v>226197.0625269998</v>
          </cell>
          <cell r="AT147">
            <v>212761.39237684838</v>
          </cell>
          <cell r="AU147">
            <v>194342.85543016891</v>
          </cell>
          <cell r="AV147">
            <v>180720.89537058416</v>
          </cell>
          <cell r="AW147">
            <v>166313.87837787654</v>
          </cell>
          <cell r="AX147">
            <v>163061.99668845366</v>
          </cell>
          <cell r="AY147">
            <v>163691.55392366965</v>
          </cell>
          <cell r="AZ147">
            <v>164428.28919344195</v>
          </cell>
        </row>
        <row r="149">
          <cell r="B149" t="str">
            <v>Shareholders' Equity</v>
          </cell>
          <cell r="C149" t="str">
            <v>US$'000</v>
          </cell>
        </row>
        <row r="150">
          <cell r="B150" t="str">
            <v>Equity (Including Standby Equity)</v>
          </cell>
          <cell r="C150" t="str">
            <v>US$'000</v>
          </cell>
          <cell r="E150">
            <v>0</v>
          </cell>
          <cell r="F150">
            <v>25863.556714225298</v>
          </cell>
          <cell r="G150">
            <v>45828.892508513985</v>
          </cell>
          <cell r="H150">
            <v>82852.793461811612</v>
          </cell>
          <cell r="I150">
            <v>113688.12554102711</v>
          </cell>
          <cell r="J150">
            <v>124181.38770520053</v>
          </cell>
          <cell r="K150">
            <v>137623.45008190558</v>
          </cell>
          <cell r="L150">
            <v>137623.45008190558</v>
          </cell>
          <cell r="M150">
            <v>137623.45008190558</v>
          </cell>
          <cell r="N150">
            <v>137623.45008190558</v>
          </cell>
          <cell r="O150">
            <v>137623.45008190558</v>
          </cell>
          <cell r="P150">
            <v>137623.45008190558</v>
          </cell>
          <cell r="Q150">
            <v>137623.45008190558</v>
          </cell>
          <cell r="R150">
            <v>137623.45008190558</v>
          </cell>
          <cell r="S150">
            <v>137623.45008190558</v>
          </cell>
          <cell r="T150">
            <v>137623.45008190558</v>
          </cell>
          <cell r="U150">
            <v>137623.45008190558</v>
          </cell>
          <cell r="V150">
            <v>137623.45008190558</v>
          </cell>
          <cell r="W150">
            <v>137623.45008190558</v>
          </cell>
          <cell r="X150">
            <v>137623.45008190558</v>
          </cell>
          <cell r="Y150">
            <v>137623.45008190558</v>
          </cell>
          <cell r="Z150">
            <v>137623.45008190558</v>
          </cell>
          <cell r="AA150">
            <v>137623.45008190558</v>
          </cell>
          <cell r="AB150">
            <v>137623.45008190558</v>
          </cell>
          <cell r="AC150">
            <v>137623.45008190558</v>
          </cell>
          <cell r="AD150">
            <v>137623.45008190558</v>
          </cell>
          <cell r="AE150">
            <v>137623.45008190558</v>
          </cell>
          <cell r="AF150">
            <v>137623.45008190558</v>
          </cell>
          <cell r="AG150">
            <v>137623.45008190558</v>
          </cell>
          <cell r="AH150">
            <v>137623.45008190558</v>
          </cell>
          <cell r="AI150">
            <v>137623.45008190558</v>
          </cell>
          <cell r="AJ150">
            <v>137623.45008190558</v>
          </cell>
          <cell r="AK150">
            <v>137623.45008190558</v>
          </cell>
          <cell r="AL150">
            <v>137623.45008190558</v>
          </cell>
          <cell r="AM150">
            <v>137623.45008190558</v>
          </cell>
          <cell r="AN150">
            <v>137623.45008190558</v>
          </cell>
          <cell r="AO150">
            <v>137623.45008190558</v>
          </cell>
          <cell r="AP150">
            <v>137623.45008190558</v>
          </cell>
          <cell r="AQ150">
            <v>137623.45008190558</v>
          </cell>
          <cell r="AR150">
            <v>137623.45008190558</v>
          </cell>
          <cell r="AS150">
            <v>137623.45008190558</v>
          </cell>
          <cell r="AT150">
            <v>137623.45008190558</v>
          </cell>
          <cell r="AU150">
            <v>137623.45008190558</v>
          </cell>
          <cell r="AV150">
            <v>137623.45008190558</v>
          </cell>
          <cell r="AW150">
            <v>137623.45008190558</v>
          </cell>
          <cell r="AX150">
            <v>137623.45008190558</v>
          </cell>
          <cell r="AY150">
            <v>137623.45008190558</v>
          </cell>
          <cell r="AZ150">
            <v>137623.45008190558</v>
          </cell>
        </row>
        <row r="151">
          <cell r="B151" t="str">
            <v>Shareholders' Subordinated Debt</v>
          </cell>
          <cell r="C151" t="str">
            <v>US$'000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row>
        <row r="152">
          <cell r="B152" t="str">
            <v>Legal Reserves</v>
          </cell>
          <cell r="C152" t="str">
            <v>US$'000</v>
          </cell>
          <cell r="E152">
            <v>0</v>
          </cell>
          <cell r="F152">
            <v>0</v>
          </cell>
          <cell r="G152">
            <v>0</v>
          </cell>
          <cell r="H152">
            <v>0</v>
          </cell>
          <cell r="I152">
            <v>0</v>
          </cell>
          <cell r="J152">
            <v>0</v>
          </cell>
          <cell r="K152">
            <v>747.51390594620943</v>
          </cell>
          <cell r="L152">
            <v>1557.6772861230106</v>
          </cell>
          <cell r="M152">
            <v>2096.6033917815485</v>
          </cell>
          <cell r="N152">
            <v>2739.6087994651334</v>
          </cell>
          <cell r="O152">
            <v>3359.4144333036829</v>
          </cell>
          <cell r="P152">
            <v>4101.1195962462798</v>
          </cell>
          <cell r="Q152">
            <v>4772.6859192157635</v>
          </cell>
          <cell r="R152">
            <v>5570.6053749611583</v>
          </cell>
          <cell r="S152">
            <v>6312.239944360902</v>
          </cell>
          <cell r="T152">
            <v>7154.0330345790571</v>
          </cell>
          <cell r="U152">
            <v>7751.9345660053896</v>
          </cell>
          <cell r="V152">
            <v>8495.7743741804588</v>
          </cell>
          <cell r="W152">
            <v>9081.3119497672778</v>
          </cell>
          <cell r="X152">
            <v>9821.4276947450762</v>
          </cell>
          <cell r="Y152">
            <v>10560.257141180411</v>
          </cell>
          <cell r="Z152">
            <v>11427.791706347318</v>
          </cell>
          <cell r="AA152">
            <v>12107.114233851369</v>
          </cell>
          <cell r="AB152">
            <v>12917.878013941054</v>
          </cell>
          <cell r="AC152">
            <v>13545.048565722876</v>
          </cell>
          <cell r="AD152">
            <v>14276.909173324295</v>
          </cell>
          <cell r="AE152">
            <v>15078.607260173596</v>
          </cell>
          <cell r="AF152">
            <v>15969.490336355435</v>
          </cell>
          <cell r="AG152">
            <v>16736.594913538247</v>
          </cell>
          <cell r="AH152">
            <v>17623.310904353446</v>
          </cell>
          <cell r="AI152">
            <v>18362.437877076751</v>
          </cell>
          <cell r="AJ152">
            <v>19210.571076148473</v>
          </cell>
          <cell r="AK152">
            <v>19888.369191002304</v>
          </cell>
          <cell r="AL152">
            <v>20642.861013876791</v>
          </cell>
          <cell r="AM152">
            <v>21266.003448347412</v>
          </cell>
          <cell r="AN152">
            <v>21973.096201810855</v>
          </cell>
          <cell r="AO152">
            <v>22484.328473345613</v>
          </cell>
          <cell r="AP152">
            <v>23087.982900404815</v>
          </cell>
          <cell r="AQ152">
            <v>23646.316627979108</v>
          </cell>
          <cell r="AR152">
            <v>24279.764533151418</v>
          </cell>
          <cell r="AS152">
            <v>24811.953859398913</v>
          </cell>
          <cell r="AT152">
            <v>25438.54660654669</v>
          </cell>
          <cell r="AU152">
            <v>25438.54660654669</v>
          </cell>
          <cell r="AV152">
            <v>25438.54660654669</v>
          </cell>
          <cell r="AW152">
            <v>25438.54660654669</v>
          </cell>
          <cell r="AX152">
            <v>25438.54660654669</v>
          </cell>
          <cell r="AY152">
            <v>26068.103841762673</v>
          </cell>
          <cell r="AZ152">
            <v>26804.839111534962</v>
          </cell>
        </row>
        <row r="153">
          <cell r="B153" t="str">
            <v>Retained Earnings</v>
          </cell>
          <cell r="C153" t="str">
            <v>US$'000</v>
          </cell>
          <cell r="E153">
            <v>0</v>
          </cell>
          <cell r="F153">
            <v>0</v>
          </cell>
          <cell r="G153">
            <v>4.0358827391173694E-13</v>
          </cell>
          <cell r="H153">
            <v>7.9452888712694418E-13</v>
          </cell>
          <cell r="I153">
            <v>3134.1896933264802</v>
          </cell>
          <cell r="J153">
            <v>13055.499811042651</v>
          </cell>
          <cell r="K153">
            <v>18257.688444974243</v>
          </cell>
          <cell r="L153">
            <v>18499.792423211547</v>
          </cell>
          <cell r="M153">
            <v>17010.193881977575</v>
          </cell>
          <cell r="N153">
            <v>17374.343446208935</v>
          </cell>
          <cell r="O153">
            <v>17289.945358032419</v>
          </cell>
          <cell r="P153">
            <v>19018.319849852764</v>
          </cell>
          <cell r="Q153">
            <v>19763.00675880599</v>
          </cell>
          <cell r="R153">
            <v>22559.487383561362</v>
          </cell>
          <cell r="S153">
            <v>24625.070103383601</v>
          </cell>
          <cell r="T153">
            <v>28318.249148811916</v>
          </cell>
          <cell r="U153">
            <v>28633.372927218192</v>
          </cell>
          <cell r="V153">
            <v>31545.615739851957</v>
          </cell>
          <cell r="W153">
            <v>32042.634633645477</v>
          </cell>
          <cell r="X153">
            <v>34994.386745850992</v>
          </cell>
          <cell r="Y153">
            <v>37772.522332844375</v>
          </cell>
          <cell r="Z153">
            <v>42946.313589975915</v>
          </cell>
          <cell r="AA153">
            <v>45324.090296068105</v>
          </cell>
          <cell r="AB153">
            <v>50020.309835561202</v>
          </cell>
          <cell r="AC153">
            <v>52235.09910513775</v>
          </cell>
          <cell r="AD153">
            <v>56342.857517507975</v>
          </cell>
          <cell r="AE153">
            <v>59492.43598555302</v>
          </cell>
          <cell r="AF153">
            <v>63774.488508109556</v>
          </cell>
          <cell r="AG153">
            <v>66412.163851343154</v>
          </cell>
          <cell r="AH153">
            <v>70317.254664277862</v>
          </cell>
          <cell r="AI153">
            <v>72606.645987282522</v>
          </cell>
          <cell r="AJ153">
            <v>75937.826004786417</v>
          </cell>
          <cell r="AK153">
            <v>77334.193753134241</v>
          </cell>
          <cell r="AL153">
            <v>80034.834509101653</v>
          </cell>
          <cell r="AM153">
            <v>80930.394078052181</v>
          </cell>
          <cell r="AN153">
            <v>82633.320869272735</v>
          </cell>
          <cell r="AO153">
            <v>78800.960834862868</v>
          </cell>
          <cell r="AP153">
            <v>75646.177978228312</v>
          </cell>
          <cell r="AQ153">
            <v>71332.547997444985</v>
          </cell>
          <cell r="AR153">
            <v>68053.831754685481</v>
          </cell>
          <cell r="AS153">
            <v>63761.658585693847</v>
          </cell>
          <cell r="AT153">
            <v>49699.395688394659</v>
          </cell>
          <cell r="AU153">
            <v>31280.858741715219</v>
          </cell>
          <cell r="AV153">
            <v>17658.89868213045</v>
          </cell>
          <cell r="AW153">
            <v>3251.8816894228457</v>
          </cell>
          <cell r="AX153">
            <v>0</v>
          </cell>
          <cell r="AY153">
            <v>0</v>
          </cell>
          <cell r="AZ153">
            <v>0</v>
          </cell>
        </row>
        <row r="154">
          <cell r="B154" t="str">
            <v>Total Shareholders' Equity</v>
          </cell>
          <cell r="C154" t="str">
            <v>US$'000</v>
          </cell>
          <cell r="E154">
            <v>0</v>
          </cell>
          <cell r="F154">
            <v>25863.556714225298</v>
          </cell>
          <cell r="G154">
            <v>45828.892508513985</v>
          </cell>
          <cell r="H154">
            <v>82852.793461811612</v>
          </cell>
          <cell r="I154">
            <v>116822.31523435359</v>
          </cell>
          <cell r="J154">
            <v>137236.88751624318</v>
          </cell>
          <cell r="K154">
            <v>156628.65243282606</v>
          </cell>
          <cell r="L154">
            <v>157680.91979124013</v>
          </cell>
          <cell r="M154">
            <v>156730.2473556647</v>
          </cell>
          <cell r="N154">
            <v>157737.40232757968</v>
          </cell>
          <cell r="O154">
            <v>158272.8098732417</v>
          </cell>
          <cell r="P154">
            <v>160742.88952800463</v>
          </cell>
          <cell r="Q154">
            <v>162159.14275992732</v>
          </cell>
          <cell r="R154">
            <v>165753.5428404281</v>
          </cell>
          <cell r="S154">
            <v>168560.76012965007</v>
          </cell>
          <cell r="T154">
            <v>173095.73226529657</v>
          </cell>
          <cell r="U154">
            <v>174008.75757512916</v>
          </cell>
          <cell r="V154">
            <v>177664.84019593801</v>
          </cell>
          <cell r="W154">
            <v>178747.39666531835</v>
          </cell>
          <cell r="X154">
            <v>182439.26452250165</v>
          </cell>
          <cell r="Y154">
            <v>185956.22955593039</v>
          </cell>
          <cell r="Z154">
            <v>191997.5553782288</v>
          </cell>
          <cell r="AA154">
            <v>195054.65461182507</v>
          </cell>
          <cell r="AB154">
            <v>200561.63793140784</v>
          </cell>
          <cell r="AC154">
            <v>203403.59775276622</v>
          </cell>
          <cell r="AD154">
            <v>208243.21677273785</v>
          </cell>
          <cell r="AE154">
            <v>212194.4933276322</v>
          </cell>
          <cell r="AF154">
            <v>217367.42892637057</v>
          </cell>
          <cell r="AG154">
            <v>220772.20884678699</v>
          </cell>
          <cell r="AH154">
            <v>225564.01565053689</v>
          </cell>
          <cell r="AI154">
            <v>228592.53394626483</v>
          </cell>
          <cell r="AJ154">
            <v>232771.84716284048</v>
          </cell>
          <cell r="AK154">
            <v>234846.01302604214</v>
          </cell>
          <cell r="AL154">
            <v>238301.14560488402</v>
          </cell>
          <cell r="AM154">
            <v>239819.84760830516</v>
          </cell>
          <cell r="AN154">
            <v>242229.8671529892</v>
          </cell>
          <cell r="AO154">
            <v>238908.73939011406</v>
          </cell>
          <cell r="AP154">
            <v>236357.6109605387</v>
          </cell>
          <cell r="AQ154">
            <v>232602.31470732967</v>
          </cell>
          <cell r="AR154">
            <v>229957.04636974249</v>
          </cell>
          <cell r="AS154">
            <v>226197.06252699834</v>
          </cell>
          <cell r="AT154">
            <v>212761.39237684692</v>
          </cell>
          <cell r="AU154">
            <v>194342.85543016749</v>
          </cell>
          <cell r="AV154">
            <v>180720.8953705827</v>
          </cell>
          <cell r="AW154">
            <v>166313.87837787511</v>
          </cell>
          <cell r="AX154">
            <v>163061.99668845226</v>
          </cell>
          <cell r="AY154">
            <v>163691.55392366825</v>
          </cell>
          <cell r="AZ154">
            <v>164428.28919344055</v>
          </cell>
        </row>
        <row r="156">
          <cell r="A156" t="str">
            <v>Check</v>
          </cell>
          <cell r="D156">
            <v>5.1108145271427929E-8</v>
          </cell>
          <cell r="E156">
            <v>0</v>
          </cell>
          <cell r="F156">
            <v>0</v>
          </cell>
          <cell r="G156">
            <v>0</v>
          </cell>
          <cell r="H156">
            <v>0</v>
          </cell>
          <cell r="I156">
            <v>0</v>
          </cell>
          <cell r="J156">
            <v>0</v>
          </cell>
          <cell r="K156">
            <v>0</v>
          </cell>
          <cell r="L156">
            <v>0</v>
          </cell>
          <cell r="M156">
            <v>0</v>
          </cell>
          <cell r="N156">
            <v>0</v>
          </cell>
          <cell r="O156">
            <v>0</v>
          </cell>
          <cell r="P156">
            <v>2.9103830456733704E-10</v>
          </cell>
          <cell r="Q156">
            <v>2.9103830456733704E-10</v>
          </cell>
          <cell r="R156">
            <v>3.2014213502407074E-10</v>
          </cell>
          <cell r="S156">
            <v>4.0745362639427185E-10</v>
          </cell>
          <cell r="T156">
            <v>5.2386894822120667E-10</v>
          </cell>
          <cell r="U156">
            <v>4.6566128730773926E-10</v>
          </cell>
          <cell r="V156">
            <v>5.8207660913467407E-10</v>
          </cell>
          <cell r="W156">
            <v>6.4028427004814148E-10</v>
          </cell>
          <cell r="X156">
            <v>6.6938810050487518E-10</v>
          </cell>
          <cell r="Y156">
            <v>6.1118043959140778E-10</v>
          </cell>
          <cell r="Z156">
            <v>7.8580342233181E-10</v>
          </cell>
          <cell r="AA156">
            <v>8.149072527885437E-10</v>
          </cell>
          <cell r="AB156">
            <v>8.7311491370201111E-10</v>
          </cell>
          <cell r="AC156">
            <v>9.3132257461547852E-10</v>
          </cell>
          <cell r="AD156">
            <v>9.6042640507221222E-10</v>
          </cell>
          <cell r="AE156">
            <v>9.8953023552894592E-10</v>
          </cell>
          <cell r="AF156">
            <v>1.076841726899147E-9</v>
          </cell>
          <cell r="AG156">
            <v>1.1059455573558807E-9</v>
          </cell>
          <cell r="AH156">
            <v>1.1932570487260818E-9</v>
          </cell>
          <cell r="AI156">
            <v>1.280568540096283E-9</v>
          </cell>
          <cell r="AJ156">
            <v>1.280568540096283E-9</v>
          </cell>
          <cell r="AK156">
            <v>1.280568540096283E-9</v>
          </cell>
          <cell r="AL156">
            <v>1.3387762010097504E-9</v>
          </cell>
          <cell r="AM156">
            <v>1.3969838619232178E-9</v>
          </cell>
          <cell r="AN156">
            <v>1.4260876923799515E-9</v>
          </cell>
          <cell r="AO156">
            <v>1.5425030142068863E-9</v>
          </cell>
          <cell r="AP156">
            <v>1.5425030142068863E-9</v>
          </cell>
          <cell r="AQ156">
            <v>1.5133991837501526E-9</v>
          </cell>
          <cell r="AR156">
            <v>1.4842953532934189E-9</v>
          </cell>
          <cell r="AS156">
            <v>1.4551915228366852E-9</v>
          </cell>
          <cell r="AT156">
            <v>1.4551915228366852E-9</v>
          </cell>
          <cell r="AU156">
            <v>1.4260876923799515E-9</v>
          </cell>
          <cell r="AV156">
            <v>1.4551915228366852E-9</v>
          </cell>
          <cell r="AW156">
            <v>1.4260876923799515E-9</v>
          </cell>
          <cell r="AX156">
            <v>1.3969838619232178E-9</v>
          </cell>
          <cell r="AY156">
            <v>1.3969838619232178E-9</v>
          </cell>
          <cell r="AZ156">
            <v>1.3969838619232178E-9</v>
          </cell>
        </row>
        <row r="161">
          <cell r="B161" t="str">
            <v>CAFDS</v>
          </cell>
        </row>
        <row r="162">
          <cell r="B162" t="str">
            <v>Actual DS</v>
          </cell>
        </row>
      </sheetData>
      <sheetData sheetId="27" refreshError="1"/>
      <sheetData sheetId="28" refreshError="1"/>
      <sheetData sheetId="29" refreshError="1">
        <row r="52">
          <cell r="AP52">
            <v>417063.07286974869</v>
          </cell>
        </row>
        <row r="72">
          <cell r="E72">
            <v>41525.326855277133</v>
          </cell>
        </row>
      </sheetData>
      <sheetData sheetId="30" refreshError="1">
        <row r="13">
          <cell r="J13" t="str">
            <v>Adapted AES version</v>
          </cell>
          <cell r="M13">
            <v>3.1800000000000002E-2</v>
          </cell>
          <cell r="N13">
            <v>3.1800000000000002E-2</v>
          </cell>
          <cell r="O13">
            <v>3.1800000000000002E-2</v>
          </cell>
          <cell r="P13">
            <v>3.1800000000000002E-2</v>
          </cell>
          <cell r="Q13">
            <v>3.1800000000000002E-2</v>
          </cell>
          <cell r="R13">
            <v>2.8875000000000001E-2</v>
          </cell>
          <cell r="S13">
            <v>2.8875000000000001E-2</v>
          </cell>
          <cell r="T13">
            <v>2.8875000000000001E-2</v>
          </cell>
          <cell r="U13">
            <v>2.8875000000000001E-2</v>
          </cell>
          <cell r="V13">
            <v>2.8000000000000001E-2</v>
          </cell>
          <cell r="W13">
            <v>2.8000000000000001E-2</v>
          </cell>
          <cell r="X13">
            <v>2.8000000000000001E-2</v>
          </cell>
          <cell r="Y13">
            <v>2.8000000000000001E-2</v>
          </cell>
          <cell r="Z13">
            <v>2.7E-2</v>
          </cell>
        </row>
        <row r="14">
          <cell r="M14">
            <v>3.1800000000000002E-2</v>
          </cell>
          <cell r="N14">
            <v>3.1800000000000002E-2</v>
          </cell>
          <cell r="O14">
            <v>3.1800000000000002E-2</v>
          </cell>
          <cell r="P14">
            <v>3.1800000000000002E-2</v>
          </cell>
          <cell r="Q14">
            <v>3.1800000000000002E-2</v>
          </cell>
          <cell r="R14">
            <v>2.8875000000000001E-2</v>
          </cell>
          <cell r="S14">
            <v>2.8875000000000001E-2</v>
          </cell>
          <cell r="T14">
            <v>2.8875000000000001E-2</v>
          </cell>
          <cell r="U14">
            <v>2.8875000000000001E-2</v>
          </cell>
          <cell r="V14">
            <v>2.8000000000000001E-2</v>
          </cell>
          <cell r="W14">
            <v>2.8000000000000001E-2</v>
          </cell>
          <cell r="X14">
            <v>2.8000000000000001E-2</v>
          </cell>
          <cell r="Y14">
            <v>2.8000000000000001E-2</v>
          </cell>
          <cell r="Z14">
            <v>0.2</v>
          </cell>
        </row>
        <row r="16">
          <cell r="L16">
            <v>2.401259079215011</v>
          </cell>
          <cell r="M16">
            <v>1.4562778870263644</v>
          </cell>
          <cell r="N16">
            <v>1.4475566774792545</v>
          </cell>
          <cell r="O16">
            <v>1.4750060372404636</v>
          </cell>
          <cell r="P16">
            <v>1.4278794861066979</v>
          </cell>
          <cell r="Q16">
            <v>1.3561729798377313</v>
          </cell>
          <cell r="R16">
            <v>1.467107603030708</v>
          </cell>
          <cell r="S16">
            <v>1.4289896273498612</v>
          </cell>
          <cell r="T16">
            <v>1.4363306507546458</v>
          </cell>
          <cell r="U16">
            <v>1.4998440769178698</v>
          </cell>
          <cell r="V16">
            <v>1.5798079718755911</v>
          </cell>
          <cell r="W16">
            <v>1.5641267002440942</v>
          </cell>
          <cell r="X16">
            <v>1.7126900548094086</v>
          </cell>
          <cell r="Y16">
            <v>1.8018915783532381</v>
          </cell>
        </row>
        <row r="21">
          <cell r="D21">
            <v>17.012987012987011</v>
          </cell>
          <cell r="E21">
            <v>58.441558441558442</v>
          </cell>
          <cell r="F21">
            <v>22.571428571428569</v>
          </cell>
          <cell r="G21">
            <v>36.311688311688314</v>
          </cell>
          <cell r="H21">
            <v>53.194805194805191</v>
          </cell>
          <cell r="I21">
            <v>63.168831168831169</v>
          </cell>
          <cell r="J21">
            <v>38</v>
          </cell>
          <cell r="K21">
            <v>43.285714285714285</v>
          </cell>
        </row>
        <row r="24">
          <cell r="D24">
            <v>4.3158700000000003</v>
          </cell>
          <cell r="E24">
            <v>0</v>
          </cell>
          <cell r="F24">
            <v>0</v>
          </cell>
          <cell r="G24">
            <v>0</v>
          </cell>
          <cell r="H24">
            <v>0</v>
          </cell>
          <cell r="I24">
            <v>0</v>
          </cell>
          <cell r="J24">
            <v>0</v>
          </cell>
          <cell r="K24">
            <v>0</v>
          </cell>
        </row>
        <row r="25">
          <cell r="D25">
            <v>0.31490698244696086</v>
          </cell>
          <cell r="E25">
            <v>0.26133241336467122</v>
          </cell>
          <cell r="F25">
            <v>0.24027619684666293</v>
          </cell>
          <cell r="G25">
            <v>0.20602400737036011</v>
          </cell>
          <cell r="H25">
            <v>0.15538722199450988</v>
          </cell>
          <cell r="I25">
            <v>9.5603626406743955E-2</v>
          </cell>
          <cell r="J25">
            <v>6.1717376505416387E-2</v>
          </cell>
          <cell r="K25">
            <v>2.310412786202869E-2</v>
          </cell>
        </row>
        <row r="26">
          <cell r="D26">
            <v>0.19864249183848243</v>
          </cell>
          <cell r="E26">
            <v>0.83177881169535661</v>
          </cell>
          <cell r="F26">
            <v>1.6306458634351728</v>
          </cell>
          <cell r="G26">
            <v>2.1829188680303635</v>
          </cell>
          <cell r="H26">
            <v>3.0255380516992068</v>
          </cell>
          <cell r="I26">
            <v>4.1193413499248717</v>
          </cell>
          <cell r="J26">
            <v>5.0703642533285791</v>
          </cell>
          <cell r="K26">
            <v>5.8346446588124472</v>
          </cell>
        </row>
        <row r="27">
          <cell r="D27">
            <v>4.8294194742854435</v>
          </cell>
          <cell r="E27">
            <v>1.0931112250600279</v>
          </cell>
          <cell r="F27">
            <v>1.8709220602818357</v>
          </cell>
          <cell r="G27">
            <v>2.3889428754007236</v>
          </cell>
          <cell r="H27">
            <v>3.1809252736937168</v>
          </cell>
          <cell r="I27">
            <v>4.2149449763316156</v>
          </cell>
          <cell r="J27">
            <v>5.1320816298339951</v>
          </cell>
          <cell r="K27">
            <v>5.8577487866744757</v>
          </cell>
        </row>
        <row r="30">
          <cell r="L30">
            <v>9.4017165888798679</v>
          </cell>
          <cell r="M30">
            <v>12.535622118506492</v>
          </cell>
          <cell r="N30">
            <v>11.785991915819805</v>
          </cell>
          <cell r="O30">
            <v>11.002515533413149</v>
          </cell>
          <cell r="P30">
            <v>10.167643100320618</v>
          </cell>
          <cell r="Q30">
            <v>9.2951638008725652</v>
          </cell>
          <cell r="R30">
            <v>8.648751472901786</v>
          </cell>
          <cell r="S30">
            <v>7.9376857116112012</v>
          </cell>
          <cell r="T30">
            <v>7.2049566565178571</v>
          </cell>
          <cell r="U30">
            <v>6.5474993281168832</v>
          </cell>
          <cell r="V30">
            <v>5.789734717390421</v>
          </cell>
          <cell r="W30">
            <v>5.0216428206574673</v>
          </cell>
          <cell r="X30">
            <v>4.3364584556615258</v>
          </cell>
          <cell r="Y30">
            <v>3.4956489535714286</v>
          </cell>
          <cell r="Z30">
            <v>2.1336390340909088</v>
          </cell>
          <cell r="AA30">
            <v>0.64009171022727263</v>
          </cell>
          <cell r="AB30">
            <v>1.8135931789772723</v>
          </cell>
          <cell r="AC30">
            <v>1.7069112272727269</v>
          </cell>
          <cell r="AD30">
            <v>1.4935473238636361</v>
          </cell>
          <cell r="AE30">
            <v>1.2801834204545453</v>
          </cell>
          <cell r="AF30">
            <v>1.0668195170454544</v>
          </cell>
          <cell r="AG30">
            <v>0.85345561363636357</v>
          </cell>
          <cell r="AH30">
            <v>0.64009171022727274</v>
          </cell>
          <cell r="AI30">
            <v>0.42672780681818184</v>
          </cell>
          <cell r="AJ30">
            <v>0.19558357812500002</v>
          </cell>
        </row>
        <row r="31">
          <cell r="L31">
            <v>0</v>
          </cell>
          <cell r="M31">
            <v>9.893212987012987</v>
          </cell>
          <cell r="N31">
            <v>9.959610389610388</v>
          </cell>
          <cell r="O31">
            <v>10.789577922077923</v>
          </cell>
          <cell r="P31">
            <v>11.320757142857142</v>
          </cell>
          <cell r="Q31">
            <v>11.785538961038959</v>
          </cell>
          <cell r="R31">
            <v>9.0632454545454539</v>
          </cell>
          <cell r="S31">
            <v>9.4616298701298707</v>
          </cell>
          <cell r="T31">
            <v>9.6276233766233759</v>
          </cell>
          <cell r="U31">
            <v>9.6940207792207786</v>
          </cell>
          <cell r="V31">
            <v>9.7936168831168828</v>
          </cell>
          <cell r="W31">
            <v>9.959610389610388</v>
          </cell>
          <cell r="X31">
            <v>10.457590909090909</v>
          </cell>
          <cell r="Y31">
            <v>10.623584415584416</v>
          </cell>
          <cell r="Z31">
            <v>3.3198701298701296</v>
          </cell>
          <cell r="AA31">
            <v>3.3198701298701296</v>
          </cell>
          <cell r="AB31">
            <v>0</v>
          </cell>
          <cell r="AC31">
            <v>3.3198701298701296</v>
          </cell>
          <cell r="AD31">
            <v>3.3198701298701296</v>
          </cell>
          <cell r="AE31">
            <v>3.3198701298701296</v>
          </cell>
          <cell r="AF31">
            <v>3.3198701298701296</v>
          </cell>
          <cell r="AG31">
            <v>3.3198701298701296</v>
          </cell>
          <cell r="AH31">
            <v>3.3198701298701296</v>
          </cell>
          <cell r="AI31">
            <v>3.3198701298701296</v>
          </cell>
          <cell r="AJ31">
            <v>3.3198701298701296</v>
          </cell>
        </row>
        <row r="32">
          <cell r="L32">
            <v>0</v>
          </cell>
          <cell r="M32">
            <v>9.893212987012987</v>
          </cell>
          <cell r="N32">
            <v>9.959610389610388</v>
          </cell>
          <cell r="O32">
            <v>10.789577922077923</v>
          </cell>
          <cell r="P32">
            <v>11.320757142857142</v>
          </cell>
          <cell r="Q32">
            <v>11.785538961038959</v>
          </cell>
          <cell r="R32">
            <v>9.0632454545454539</v>
          </cell>
          <cell r="S32">
            <v>9.4616298701298707</v>
          </cell>
          <cell r="T32">
            <v>9.6276233766233759</v>
          </cell>
          <cell r="U32">
            <v>9.6940207792207786</v>
          </cell>
          <cell r="V32">
            <v>9.7936168831168828</v>
          </cell>
          <cell r="W32">
            <v>9.959610389610388</v>
          </cell>
          <cell r="X32">
            <v>10.457590909090909</v>
          </cell>
          <cell r="Y32">
            <v>10.623584415584416</v>
          </cell>
          <cell r="Z32">
            <v>3.3198701298701296</v>
          </cell>
          <cell r="AA32">
            <v>3.3198701298701296</v>
          </cell>
          <cell r="AB32">
            <v>0</v>
          </cell>
          <cell r="AC32">
            <v>3.3198701298701296</v>
          </cell>
          <cell r="AD32">
            <v>3.3198701298701296</v>
          </cell>
          <cell r="AE32">
            <v>3.3198701298701296</v>
          </cell>
          <cell r="AF32">
            <v>3.3198701298701296</v>
          </cell>
          <cell r="AG32">
            <v>3.3198701298701296</v>
          </cell>
          <cell r="AH32">
            <v>3.3198701298701296</v>
          </cell>
          <cell r="AI32">
            <v>3.3198701298701296</v>
          </cell>
          <cell r="AJ32">
            <v>3.3198701298701296</v>
          </cell>
        </row>
        <row r="35">
          <cell r="L35">
            <v>331.98701298701297</v>
          </cell>
          <cell r="M35">
            <v>322.09379999999999</v>
          </cell>
          <cell r="N35">
            <v>302.17457922077926</v>
          </cell>
          <cell r="O35">
            <v>280.59542337662339</v>
          </cell>
          <cell r="P35">
            <v>257.95390909090912</v>
          </cell>
          <cell r="Q35">
            <v>234.38283116883119</v>
          </cell>
          <cell r="R35">
            <v>216.25634025974026</v>
          </cell>
          <cell r="S35">
            <v>197.33308051948052</v>
          </cell>
          <cell r="T35">
            <v>178.07783376623377</v>
          </cell>
          <cell r="U35">
            <v>158.68979220779221</v>
          </cell>
          <cell r="V35">
            <v>139.10255844155841</v>
          </cell>
          <cell r="W35">
            <v>119.18333766233766</v>
          </cell>
          <cell r="X35">
            <v>98.268155844155842</v>
          </cell>
          <cell r="Y35">
            <v>77.020987012987007</v>
          </cell>
          <cell r="Z35">
            <v>63.077532467532457</v>
          </cell>
          <cell r="AA35">
            <v>56.437792207792199</v>
          </cell>
          <cell r="AB35">
            <v>56.437792207792199</v>
          </cell>
          <cell r="AC35">
            <v>49.798051948051935</v>
          </cell>
          <cell r="AD35">
            <v>43.158311688311677</v>
          </cell>
          <cell r="AE35">
            <v>36.51857142857142</v>
          </cell>
          <cell r="AF35">
            <v>29.878831168831166</v>
          </cell>
          <cell r="AG35">
            <v>23.239090909090908</v>
          </cell>
          <cell r="AH35">
            <v>16.599350649350651</v>
          </cell>
          <cell r="AI35">
            <v>9.9596103896103898</v>
          </cell>
          <cell r="AJ35">
            <v>3.3198701298701314</v>
          </cell>
        </row>
        <row r="36">
          <cell r="L36">
            <v>331.98701298701297</v>
          </cell>
          <cell r="M36">
            <v>322.09379999999999</v>
          </cell>
          <cell r="N36">
            <v>302.17457922077926</v>
          </cell>
          <cell r="O36">
            <v>280.59542337662339</v>
          </cell>
          <cell r="P36">
            <v>257.95390909090912</v>
          </cell>
          <cell r="Q36">
            <v>234.38283116883119</v>
          </cell>
          <cell r="R36">
            <v>216.25634025974026</v>
          </cell>
          <cell r="S36">
            <v>197.33308051948052</v>
          </cell>
          <cell r="T36">
            <v>178.07783376623377</v>
          </cell>
          <cell r="U36">
            <v>158.68979220779221</v>
          </cell>
          <cell r="V36">
            <v>139.10255844155841</v>
          </cell>
          <cell r="W36">
            <v>119.18333766233766</v>
          </cell>
          <cell r="X36">
            <v>98.268155844155842</v>
          </cell>
          <cell r="Y36">
            <v>77.020987012987007</v>
          </cell>
          <cell r="Z36">
            <v>63.077532467532457</v>
          </cell>
          <cell r="AA36">
            <v>56.437792207792199</v>
          </cell>
          <cell r="AB36">
            <v>56.437792207792199</v>
          </cell>
          <cell r="AC36">
            <v>49.798051948051935</v>
          </cell>
          <cell r="AD36">
            <v>43.158311688311677</v>
          </cell>
          <cell r="AE36">
            <v>36.51857142857142</v>
          </cell>
          <cell r="AF36">
            <v>29.878831168831166</v>
          </cell>
          <cell r="AG36">
            <v>23.239090909090908</v>
          </cell>
          <cell r="AH36">
            <v>16.599350649350651</v>
          </cell>
          <cell r="AI36">
            <v>9.9596103896103898</v>
          </cell>
          <cell r="AJ36">
            <v>3.3198701298701314</v>
          </cell>
        </row>
        <row r="39">
          <cell r="L39">
            <v>9.4017165888798679</v>
          </cell>
          <cell r="M39">
            <v>12.162060579374998</v>
          </cell>
          <cell r="N39">
            <v>11.409923252264612</v>
          </cell>
          <cell r="O39">
            <v>10.595107814561688</v>
          </cell>
          <cell r="P39">
            <v>9.7401783860795454</v>
          </cell>
          <cell r="Q39">
            <v>8.850149215665585</v>
          </cell>
          <cell r="R39">
            <v>8.3008644606574666</v>
          </cell>
          <cell r="S39">
            <v>7.5745069625649348</v>
          </cell>
          <cell r="T39">
            <v>6.8354063504707785</v>
          </cell>
          <cell r="U39">
            <v>6.1705533888798696</v>
          </cell>
          <cell r="V39">
            <v>5.4089160459009724</v>
          </cell>
          <cell r="W39">
            <v>4.6343695954139612</v>
          </cell>
          <cell r="X39">
            <v>3.9193639782467531</v>
          </cell>
          <cell r="Y39">
            <v>3.0719339288961036</v>
          </cell>
          <cell r="Z39">
            <v>2.0269570823863634</v>
          </cell>
          <cell r="AA39">
            <v>0.60453105965909071</v>
          </cell>
          <cell r="AB39">
            <v>1.8135931789772723</v>
          </cell>
          <cell r="AC39">
            <v>1.6002292755681813</v>
          </cell>
          <cell r="AD39">
            <v>1.3868653721590904</v>
          </cell>
          <cell r="AE39">
            <v>1.1735014687499996</v>
          </cell>
          <cell r="AF39">
            <v>0.96013756534090899</v>
          </cell>
          <cell r="AG39">
            <v>0.74677366193181816</v>
          </cell>
          <cell r="AH39">
            <v>0.53340975852272732</v>
          </cell>
          <cell r="AI39">
            <v>0.32004585511363637</v>
          </cell>
          <cell r="AJ39">
            <v>9.7791789062500037E-2</v>
          </cell>
        </row>
        <row r="40">
          <cell r="L40">
            <v>0</v>
          </cell>
          <cell r="M40">
            <v>9.959610389610388</v>
          </cell>
          <cell r="N40">
            <v>10.789577922077923</v>
          </cell>
          <cell r="O40">
            <v>11.320757142857142</v>
          </cell>
          <cell r="P40">
            <v>11.785538961038959</v>
          </cell>
          <cell r="Q40">
            <v>9.0632454545454539</v>
          </cell>
          <cell r="R40">
            <v>9.4616298701298707</v>
          </cell>
          <cell r="S40">
            <v>9.6276233766233759</v>
          </cell>
          <cell r="T40">
            <v>9.6940207792207786</v>
          </cell>
          <cell r="U40">
            <v>9.7936168831168828</v>
          </cell>
          <cell r="V40">
            <v>9.959610389610388</v>
          </cell>
          <cell r="W40">
            <v>10.457590909090909</v>
          </cell>
          <cell r="X40">
            <v>10.623584415584416</v>
          </cell>
          <cell r="Y40">
            <v>10.623584415584416</v>
          </cell>
          <cell r="Z40">
            <v>3.3198701298701296</v>
          </cell>
          <cell r="AA40">
            <v>0</v>
          </cell>
          <cell r="AB40">
            <v>3.3198701298701296</v>
          </cell>
          <cell r="AC40">
            <v>3.3198701298701296</v>
          </cell>
          <cell r="AD40">
            <v>3.3198701298701296</v>
          </cell>
          <cell r="AE40">
            <v>3.3198701298701296</v>
          </cell>
          <cell r="AF40">
            <v>3.3198701298701296</v>
          </cell>
          <cell r="AG40">
            <v>3.3198701298701296</v>
          </cell>
          <cell r="AH40">
            <v>3.3198701298701296</v>
          </cell>
          <cell r="AI40">
            <v>3.3198701298701296</v>
          </cell>
          <cell r="AJ40">
            <v>3.3198701298701296</v>
          </cell>
        </row>
        <row r="41">
          <cell r="L41">
            <v>0</v>
          </cell>
          <cell r="M41">
            <v>9.959610389610388</v>
          </cell>
          <cell r="N41">
            <v>10.789577922077923</v>
          </cell>
          <cell r="O41">
            <v>11.320757142857142</v>
          </cell>
          <cell r="P41">
            <v>11.785538961038959</v>
          </cell>
          <cell r="Q41">
            <v>9.0632454545454539</v>
          </cell>
          <cell r="R41">
            <v>9.4616298701298707</v>
          </cell>
          <cell r="S41">
            <v>9.6276233766233759</v>
          </cell>
          <cell r="T41">
            <v>9.6940207792207786</v>
          </cell>
          <cell r="U41">
            <v>9.7936168831168828</v>
          </cell>
          <cell r="V41">
            <v>9.959610389610388</v>
          </cell>
          <cell r="W41">
            <v>10.457590909090909</v>
          </cell>
          <cell r="X41">
            <v>10.623584415584416</v>
          </cell>
          <cell r="Y41">
            <v>10.623584415584416</v>
          </cell>
          <cell r="Z41">
            <v>3.3198701298701296</v>
          </cell>
          <cell r="AA41">
            <v>0</v>
          </cell>
          <cell r="AB41">
            <v>3.3198701298701296</v>
          </cell>
          <cell r="AC41">
            <v>3.3198701298701296</v>
          </cell>
          <cell r="AD41">
            <v>3.3198701298701296</v>
          </cell>
          <cell r="AE41">
            <v>3.3198701298701296</v>
          </cell>
          <cell r="AF41">
            <v>3.3198701298701296</v>
          </cell>
          <cell r="AG41">
            <v>3.3198701298701296</v>
          </cell>
          <cell r="AH41">
            <v>3.3198701298701296</v>
          </cell>
          <cell r="AI41">
            <v>3.3198701298701296</v>
          </cell>
          <cell r="AJ41">
            <v>3.3198701298701296</v>
          </cell>
        </row>
        <row r="42">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7">
          <cell r="D47">
            <v>4.3158700000000003</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row>
        <row r="48">
          <cell r="D48">
            <v>0.31490698244696086</v>
          </cell>
          <cell r="E48">
            <v>0.26133241336467122</v>
          </cell>
          <cell r="F48">
            <v>0.24027619684666293</v>
          </cell>
          <cell r="G48">
            <v>0.20602400737036011</v>
          </cell>
          <cell r="H48">
            <v>0.15538722199450988</v>
          </cell>
          <cell r="I48">
            <v>9.5603626406743955E-2</v>
          </cell>
          <cell r="J48">
            <v>6.1717376505416387E-2</v>
          </cell>
          <cell r="K48">
            <v>2.310412786202869E-2</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row>
        <row r="49">
          <cell r="D49">
            <v>0.19864249183848243</v>
          </cell>
          <cell r="E49">
            <v>0.83177881169535661</v>
          </cell>
          <cell r="F49">
            <v>1.6306458634351728</v>
          </cell>
          <cell r="G49">
            <v>2.1829188680303635</v>
          </cell>
          <cell r="H49">
            <v>3.0255380516992068</v>
          </cell>
          <cell r="I49">
            <v>4.1193413499248717</v>
          </cell>
          <cell r="J49">
            <v>5.0703642533285791</v>
          </cell>
          <cell r="K49">
            <v>5.8346446588124472</v>
          </cell>
          <cell r="L49">
            <v>18.803433177759736</v>
          </cell>
          <cell r="M49">
            <v>24.69768269788149</v>
          </cell>
          <cell r="N49">
            <v>23.195915168084419</v>
          </cell>
          <cell r="O49">
            <v>21.597623347974839</v>
          </cell>
          <cell r="P49">
            <v>19.907821486400163</v>
          </cell>
          <cell r="Q49">
            <v>18.14531301653815</v>
          </cell>
          <cell r="R49">
            <v>16.949615933559251</v>
          </cell>
          <cell r="S49">
            <v>15.512192674176136</v>
          </cell>
          <cell r="T49">
            <v>14.040363006988635</v>
          </cell>
          <cell r="U49">
            <v>12.718052716996752</v>
          </cell>
          <cell r="V49">
            <v>11.198650763291393</v>
          </cell>
          <cell r="W49">
            <v>9.6560124160714285</v>
          </cell>
          <cell r="X49">
            <v>8.2558224339082784</v>
          </cell>
          <cell r="Y49">
            <v>6.5675828824675317</v>
          </cell>
          <cell r="Z49">
            <v>4.1605961164772722</v>
          </cell>
          <cell r="AA49">
            <v>1.2446227698863632</v>
          </cell>
          <cell r="AB49">
            <v>3.6271863579545447</v>
          </cell>
          <cell r="AC49">
            <v>3.307140502840908</v>
          </cell>
          <cell r="AD49">
            <v>2.8804126960227263</v>
          </cell>
          <cell r="AE49">
            <v>2.4536848892045446</v>
          </cell>
          <cell r="AF49">
            <v>2.0269570823863634</v>
          </cell>
          <cell r="AG49">
            <v>1.6002292755681817</v>
          </cell>
          <cell r="AH49">
            <v>1.1735014687500001</v>
          </cell>
          <cell r="AI49">
            <v>0.74677366193181816</v>
          </cell>
          <cell r="AJ49">
            <v>0.29337536718750007</v>
          </cell>
        </row>
        <row r="50">
          <cell r="D50">
            <v>0</v>
          </cell>
          <cell r="E50">
            <v>0</v>
          </cell>
          <cell r="F50">
            <v>0</v>
          </cell>
          <cell r="G50">
            <v>0</v>
          </cell>
          <cell r="H50">
            <v>0</v>
          </cell>
          <cell r="I50">
            <v>0</v>
          </cell>
          <cell r="J50">
            <v>0</v>
          </cell>
          <cell r="K50">
            <v>0</v>
          </cell>
          <cell r="L50">
            <v>0</v>
          </cell>
          <cell r="M50">
            <v>19.852823376623377</v>
          </cell>
          <cell r="N50">
            <v>20.749188311688311</v>
          </cell>
          <cell r="O50">
            <v>22.110335064935065</v>
          </cell>
          <cell r="P50">
            <v>23.106296103896099</v>
          </cell>
          <cell r="Q50">
            <v>20.848784415584412</v>
          </cell>
          <cell r="R50">
            <v>18.524875324675325</v>
          </cell>
          <cell r="S50">
            <v>19.089253246753245</v>
          </cell>
          <cell r="T50">
            <v>19.321644155844155</v>
          </cell>
          <cell r="U50">
            <v>19.487637662337661</v>
          </cell>
          <cell r="V50">
            <v>19.753227272727273</v>
          </cell>
          <cell r="W50">
            <v>20.417201298701297</v>
          </cell>
          <cell r="X50">
            <v>21.081175324675325</v>
          </cell>
          <cell r="Y50">
            <v>21.247168831168832</v>
          </cell>
          <cell r="Z50">
            <v>6.6397402597402593</v>
          </cell>
          <cell r="AA50">
            <v>3.3198701298701296</v>
          </cell>
          <cell r="AB50">
            <v>3.3198701298701296</v>
          </cell>
          <cell r="AC50">
            <v>6.6397402597402593</v>
          </cell>
          <cell r="AD50">
            <v>6.6397402597402593</v>
          </cell>
          <cell r="AE50">
            <v>6.6397402597402593</v>
          </cell>
          <cell r="AF50">
            <v>6.6397402597402593</v>
          </cell>
          <cell r="AG50">
            <v>6.6397402597402593</v>
          </cell>
          <cell r="AH50">
            <v>6.6397402597402593</v>
          </cell>
          <cell r="AI50">
            <v>6.6397402597402593</v>
          </cell>
          <cell r="AJ50">
            <v>6.6397402597402593</v>
          </cell>
        </row>
        <row r="51">
          <cell r="D51">
            <v>0</v>
          </cell>
          <cell r="E51">
            <v>0</v>
          </cell>
          <cell r="F51">
            <v>0</v>
          </cell>
          <cell r="G51">
            <v>0</v>
          </cell>
          <cell r="H51">
            <v>0</v>
          </cell>
          <cell r="I51">
            <v>0</v>
          </cell>
          <cell r="J51">
            <v>0</v>
          </cell>
          <cell r="K51">
            <v>0</v>
          </cell>
          <cell r="L51">
            <v>0</v>
          </cell>
          <cell r="M51">
            <v>19.852823376623377</v>
          </cell>
          <cell r="N51">
            <v>20.749188311688311</v>
          </cell>
          <cell r="O51">
            <v>22.110335064935065</v>
          </cell>
          <cell r="P51">
            <v>23.106296103896099</v>
          </cell>
          <cell r="Q51">
            <v>20.848784415584412</v>
          </cell>
          <cell r="R51">
            <v>18.524875324675325</v>
          </cell>
          <cell r="S51">
            <v>19.089253246753245</v>
          </cell>
          <cell r="T51">
            <v>19.321644155844155</v>
          </cell>
          <cell r="U51">
            <v>19.487637662337661</v>
          </cell>
          <cell r="V51">
            <v>19.753227272727273</v>
          </cell>
          <cell r="W51">
            <v>20.417201298701297</v>
          </cell>
          <cell r="X51">
            <v>21.081175324675325</v>
          </cell>
          <cell r="Y51">
            <v>21.247168831168832</v>
          </cell>
          <cell r="Z51">
            <v>6.6397402597402593</v>
          </cell>
          <cell r="AA51">
            <v>3.3198701298701296</v>
          </cell>
          <cell r="AB51">
            <v>3.3198701298701296</v>
          </cell>
          <cell r="AC51">
            <v>6.6397402597402593</v>
          </cell>
          <cell r="AD51">
            <v>6.6397402597402593</v>
          </cell>
          <cell r="AE51">
            <v>6.6397402597402593</v>
          </cell>
          <cell r="AF51">
            <v>6.6397402597402593</v>
          </cell>
          <cell r="AG51">
            <v>6.6397402597402593</v>
          </cell>
          <cell r="AH51">
            <v>6.6397402597402593</v>
          </cell>
          <cell r="AI51">
            <v>6.6397402597402593</v>
          </cell>
          <cell r="AJ51">
            <v>6.6397402597402593</v>
          </cell>
        </row>
        <row r="52">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row>
        <row r="53">
          <cell r="D53">
            <v>4.8294194742854435</v>
          </cell>
          <cell r="E53">
            <v>1.0931112250600279</v>
          </cell>
          <cell r="F53">
            <v>1.8709220602818357</v>
          </cell>
          <cell r="G53">
            <v>2.3889428754007236</v>
          </cell>
          <cell r="H53">
            <v>3.1809252736937168</v>
          </cell>
          <cell r="I53">
            <v>4.2149449763316156</v>
          </cell>
          <cell r="J53">
            <v>5.1320816298339951</v>
          </cell>
          <cell r="K53">
            <v>5.8577487866744757</v>
          </cell>
          <cell r="L53">
            <v>18.803433177759736</v>
          </cell>
          <cell r="M53">
            <v>44.550506074504867</v>
          </cell>
          <cell r="N53">
            <v>43.945103479772726</v>
          </cell>
          <cell r="O53">
            <v>43.707958412909903</v>
          </cell>
          <cell r="P53">
            <v>43.014117590296266</v>
          </cell>
          <cell r="Q53">
            <v>38.994097432122558</v>
          </cell>
          <cell r="R53">
            <v>35.474491258234579</v>
          </cell>
          <cell r="S53">
            <v>34.601445920929379</v>
          </cell>
          <cell r="T53">
            <v>33.362007162832789</v>
          </cell>
          <cell r="U53">
            <v>32.205690379334413</v>
          </cell>
          <cell r="V53">
            <v>30.951878036018666</v>
          </cell>
          <cell r="W53">
            <v>30.073213714772727</v>
          </cell>
          <cell r="X53">
            <v>29.336997758583603</v>
          </cell>
          <cell r="Y53">
            <v>27.814751713636362</v>
          </cell>
          <cell r="Z53">
            <v>10.800336376217532</v>
          </cell>
          <cell r="AA53">
            <v>4.5644928997564929</v>
          </cell>
          <cell r="AB53">
            <v>6.9470564878246748</v>
          </cell>
          <cell r="AC53">
            <v>9.9468807625811664</v>
          </cell>
          <cell r="AD53">
            <v>9.5201529557629847</v>
          </cell>
          <cell r="AE53">
            <v>9.093425148944803</v>
          </cell>
          <cell r="AF53">
            <v>8.6666973421266231</v>
          </cell>
          <cell r="AG53">
            <v>8.2399695353084415</v>
          </cell>
          <cell r="AH53">
            <v>7.8132417284902598</v>
          </cell>
          <cell r="AI53">
            <v>7.3865139216720772</v>
          </cell>
          <cell r="AJ53">
            <v>6.9331156269277594</v>
          </cell>
        </row>
        <row r="54">
          <cell r="D54">
            <v>4.8294194742854435</v>
          </cell>
          <cell r="E54">
            <v>1.0931112250600279</v>
          </cell>
          <cell r="F54">
            <v>1.8709220602818357</v>
          </cell>
          <cell r="G54">
            <v>2.3889428754007236</v>
          </cell>
          <cell r="H54">
            <v>3.1809252736937168</v>
          </cell>
          <cell r="I54">
            <v>4.2149449763316156</v>
          </cell>
          <cell r="J54">
            <v>5.1320816298339951</v>
          </cell>
          <cell r="K54">
            <v>5.8577487866744757</v>
          </cell>
          <cell r="L54">
            <v>18.803433177759736</v>
          </cell>
          <cell r="M54">
            <v>44.550506074504867</v>
          </cell>
          <cell r="N54">
            <v>43.945103479772726</v>
          </cell>
          <cell r="O54">
            <v>43.707958412909903</v>
          </cell>
          <cell r="P54">
            <v>43.014117590296266</v>
          </cell>
          <cell r="Q54">
            <v>38.994097432122558</v>
          </cell>
          <cell r="R54">
            <v>35.474491258234579</v>
          </cell>
          <cell r="S54">
            <v>34.601445920929379</v>
          </cell>
          <cell r="T54">
            <v>33.362007162832789</v>
          </cell>
          <cell r="U54">
            <v>32.205690379334413</v>
          </cell>
          <cell r="V54">
            <v>30.951878036018666</v>
          </cell>
          <cell r="W54">
            <v>30.073213714772727</v>
          </cell>
          <cell r="X54">
            <v>29.336997758583603</v>
          </cell>
          <cell r="Y54">
            <v>27.814751713636362</v>
          </cell>
          <cell r="Z54">
            <v>10.800336376217532</v>
          </cell>
          <cell r="AA54">
            <v>4.5644928997564929</v>
          </cell>
          <cell r="AB54">
            <v>6.9470564878246748</v>
          </cell>
          <cell r="AC54">
            <v>9.9468807625811664</v>
          </cell>
          <cell r="AD54">
            <v>9.5201529557629847</v>
          </cell>
          <cell r="AE54">
            <v>9.093425148944803</v>
          </cell>
          <cell r="AF54">
            <v>8.6666973421266231</v>
          </cell>
          <cell r="AG54">
            <v>8.2399695353084415</v>
          </cell>
          <cell r="AH54">
            <v>7.8132417284902598</v>
          </cell>
          <cell r="AI54">
            <v>7.3865139216720772</v>
          </cell>
          <cell r="AJ54">
            <v>6.9331156269277594</v>
          </cell>
        </row>
        <row r="56">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row>
        <row r="58">
          <cell r="D58">
            <v>17.012987012987011</v>
          </cell>
          <cell r="E58">
            <v>75.454545454545453</v>
          </cell>
          <cell r="F58">
            <v>98.025974025974023</v>
          </cell>
          <cell r="G58">
            <v>134.33766233766232</v>
          </cell>
          <cell r="H58">
            <v>187.53246753246751</v>
          </cell>
          <cell r="I58">
            <v>250.70129870129867</v>
          </cell>
          <cell r="J58">
            <v>288.7012987012987</v>
          </cell>
          <cell r="K58">
            <v>331.98701298701297</v>
          </cell>
          <cell r="L58">
            <v>331.98701298701297</v>
          </cell>
          <cell r="M58">
            <v>312.13418961038963</v>
          </cell>
          <cell r="N58">
            <v>291.3850012987013</v>
          </cell>
          <cell r="O58">
            <v>269.27466623376625</v>
          </cell>
          <cell r="P58">
            <v>246.16837012987014</v>
          </cell>
          <cell r="Q58">
            <v>225.31958571428572</v>
          </cell>
          <cell r="R58">
            <v>206.7947103896104</v>
          </cell>
          <cell r="S58">
            <v>187.70545714285714</v>
          </cell>
          <cell r="T58">
            <v>168.38381298701299</v>
          </cell>
          <cell r="U58">
            <v>148.89617532467531</v>
          </cell>
          <cell r="V58">
            <v>129.14294805194805</v>
          </cell>
          <cell r="W58">
            <v>108.72574675324675</v>
          </cell>
          <cell r="X58">
            <v>87.644571428571425</v>
          </cell>
          <cell r="Y58">
            <v>66.397402597402589</v>
          </cell>
          <cell r="Z58">
            <v>59.757662337662332</v>
          </cell>
          <cell r="AA58">
            <v>56.437792207792199</v>
          </cell>
          <cell r="AB58">
            <v>53.117922077922067</v>
          </cell>
          <cell r="AC58">
            <v>46.47818181818181</v>
          </cell>
          <cell r="AD58">
            <v>39.838441558441552</v>
          </cell>
          <cell r="AE58">
            <v>33.198701298701295</v>
          </cell>
          <cell r="AF58">
            <v>26.558961038961037</v>
          </cell>
          <cell r="AG58">
            <v>19.91922077922078</v>
          </cell>
          <cell r="AH58">
            <v>13.27948051948052</v>
          </cell>
          <cell r="AI58">
            <v>6.6397402597402611</v>
          </cell>
          <cell r="AJ58">
            <v>1.7763568394002505E-15</v>
          </cell>
        </row>
        <row r="59">
          <cell r="D59">
            <v>17.012987012987011</v>
          </cell>
          <cell r="E59">
            <v>75.454545454545453</v>
          </cell>
          <cell r="F59">
            <v>98.025974025974023</v>
          </cell>
          <cell r="G59">
            <v>134.33766233766232</v>
          </cell>
          <cell r="H59">
            <v>187.53246753246751</v>
          </cell>
          <cell r="I59">
            <v>250.70129870129867</v>
          </cell>
          <cell r="J59">
            <v>288.7012987012987</v>
          </cell>
          <cell r="K59">
            <v>331.98701298701297</v>
          </cell>
          <cell r="L59">
            <v>331.98701298701297</v>
          </cell>
          <cell r="M59">
            <v>312.13418961038963</v>
          </cell>
          <cell r="N59">
            <v>291.3850012987013</v>
          </cell>
          <cell r="O59">
            <v>269.27466623376625</v>
          </cell>
          <cell r="P59">
            <v>246.16837012987014</v>
          </cell>
          <cell r="Q59">
            <v>225.31958571428572</v>
          </cell>
          <cell r="R59">
            <v>206.7947103896104</v>
          </cell>
          <cell r="S59">
            <v>187.70545714285714</v>
          </cell>
          <cell r="T59">
            <v>168.38381298701299</v>
          </cell>
          <cell r="U59">
            <v>148.89617532467531</v>
          </cell>
          <cell r="V59">
            <v>129.14294805194805</v>
          </cell>
          <cell r="W59">
            <v>108.72574675324675</v>
          </cell>
          <cell r="X59">
            <v>87.644571428571425</v>
          </cell>
          <cell r="Y59">
            <v>66.397402597402589</v>
          </cell>
          <cell r="Z59">
            <v>59.757662337662332</v>
          </cell>
          <cell r="AA59">
            <v>56.437792207792199</v>
          </cell>
          <cell r="AB59">
            <v>53.117922077922067</v>
          </cell>
          <cell r="AC59">
            <v>46.47818181818181</v>
          </cell>
          <cell r="AD59">
            <v>39.838441558441552</v>
          </cell>
          <cell r="AE59">
            <v>33.198701298701295</v>
          </cell>
          <cell r="AF59">
            <v>26.558961038961037</v>
          </cell>
          <cell r="AG59">
            <v>19.91922077922078</v>
          </cell>
          <cell r="AH59">
            <v>13.27948051948052</v>
          </cell>
          <cell r="AI59">
            <v>6.6397402597402611</v>
          </cell>
          <cell r="AJ59">
            <v>1.7763568394002505E-15</v>
          </cell>
        </row>
        <row r="61">
          <cell r="D61">
            <v>5.1245941399679223E-2</v>
          </cell>
          <cell r="E61">
            <v>0.22728161796346283</v>
          </cell>
          <cell r="F61">
            <v>0.29527050815631967</v>
          </cell>
          <cell r="G61">
            <v>0.40464734186128387</v>
          </cell>
          <cell r="H61">
            <v>0.56487892657356331</v>
          </cell>
          <cell r="I61">
            <v>0.75515393341939518</v>
          </cell>
          <cell r="J61">
            <v>0.86961624222509093</v>
          </cell>
          <cell r="K61">
            <v>1</v>
          </cell>
          <cell r="L61">
            <v>1</v>
          </cell>
          <cell r="M61">
            <v>0.94020000000000004</v>
          </cell>
          <cell r="N61">
            <v>0.87770000000000004</v>
          </cell>
          <cell r="O61">
            <v>0.81110000000000004</v>
          </cell>
          <cell r="P61">
            <v>0.74150000000000005</v>
          </cell>
          <cell r="Q61">
            <v>0.67870000000000008</v>
          </cell>
          <cell r="R61">
            <v>0.62290000000000001</v>
          </cell>
          <cell r="S61">
            <v>0.56540000000000001</v>
          </cell>
          <cell r="T61">
            <v>0.50719999999999998</v>
          </cell>
          <cell r="U61">
            <v>0.44849999999999995</v>
          </cell>
          <cell r="V61">
            <v>0.38900000000000001</v>
          </cell>
          <cell r="W61">
            <v>0.32750000000000001</v>
          </cell>
          <cell r="X61">
            <v>0.26400000000000001</v>
          </cell>
          <cell r="Y61">
            <v>0.19999999999999998</v>
          </cell>
          <cell r="Z61">
            <v>0.18</v>
          </cell>
          <cell r="AA61">
            <v>0.16999999999999998</v>
          </cell>
          <cell r="AB61">
            <v>0.15999999999999998</v>
          </cell>
          <cell r="AC61">
            <v>0.13999999999999999</v>
          </cell>
          <cell r="AD61">
            <v>0.11999999999999998</v>
          </cell>
          <cell r="AE61">
            <v>9.9999999999999992E-2</v>
          </cell>
          <cell r="AF61">
            <v>0.08</v>
          </cell>
          <cell r="AG61">
            <v>6.0000000000000005E-2</v>
          </cell>
          <cell r="AH61">
            <v>0.04</v>
          </cell>
          <cell r="AI61">
            <v>2.0000000000000004E-2</v>
          </cell>
          <cell r="AJ61">
            <v>5.3506817131721353E-18</v>
          </cell>
        </row>
        <row r="62">
          <cell r="D62">
            <v>5.1245941399679223E-2</v>
          </cell>
          <cell r="E62">
            <v>0.22728161796346283</v>
          </cell>
          <cell r="F62">
            <v>0.29527050815631967</v>
          </cell>
          <cell r="G62">
            <v>0.40464734186128387</v>
          </cell>
          <cell r="H62">
            <v>0.56487892657356331</v>
          </cell>
          <cell r="I62">
            <v>0.75515393341939518</v>
          </cell>
          <cell r="J62">
            <v>0.86961624222509093</v>
          </cell>
          <cell r="K62">
            <v>1</v>
          </cell>
          <cell r="L62">
            <v>1</v>
          </cell>
          <cell r="M62">
            <v>0.94020000000000004</v>
          </cell>
          <cell r="N62">
            <v>0.87770000000000004</v>
          </cell>
          <cell r="O62">
            <v>0.81110000000000004</v>
          </cell>
          <cell r="P62">
            <v>0.74150000000000005</v>
          </cell>
          <cell r="Q62">
            <v>0.67870000000000008</v>
          </cell>
          <cell r="R62">
            <v>0.62290000000000001</v>
          </cell>
          <cell r="S62">
            <v>0.56540000000000001</v>
          </cell>
          <cell r="T62">
            <v>0.50719999999999998</v>
          </cell>
          <cell r="U62">
            <v>0.44849999999999995</v>
          </cell>
          <cell r="V62">
            <v>0.38900000000000001</v>
          </cell>
          <cell r="W62">
            <v>0.32750000000000001</v>
          </cell>
          <cell r="X62">
            <v>0.26400000000000001</v>
          </cell>
          <cell r="Y62">
            <v>0.19999999999999998</v>
          </cell>
          <cell r="Z62">
            <v>0.18</v>
          </cell>
          <cell r="AA62">
            <v>0.16999999999999998</v>
          </cell>
          <cell r="AB62">
            <v>0.15999999999999998</v>
          </cell>
          <cell r="AC62">
            <v>0.13999999999999999</v>
          </cell>
          <cell r="AD62">
            <v>0.11999999999999998</v>
          </cell>
          <cell r="AE62">
            <v>9.9999999999999992E-2</v>
          </cell>
          <cell r="AF62">
            <v>0.08</v>
          </cell>
          <cell r="AG62">
            <v>6.0000000000000005E-2</v>
          </cell>
          <cell r="AH62">
            <v>0.04</v>
          </cell>
          <cell r="AI62">
            <v>2.0000000000000004E-2</v>
          </cell>
          <cell r="AJ62">
            <v>5.3506817131721353E-18</v>
          </cell>
        </row>
        <row r="65">
          <cell r="L65">
            <v>0</v>
          </cell>
          <cell r="M65">
            <v>19.042200000000001</v>
          </cell>
          <cell r="N65">
            <v>30.119999999999994</v>
          </cell>
          <cell r="O65">
            <v>44.492500000000007</v>
          </cell>
          <cell r="P65">
            <v>59.129399999999997</v>
          </cell>
          <cell r="Q65">
            <v>74.549999999999983</v>
          </cell>
          <cell r="R65">
            <v>67.294499999999999</v>
          </cell>
          <cell r="S65">
            <v>80.655000000000001</v>
          </cell>
          <cell r="T65">
            <v>92.654999999999987</v>
          </cell>
          <cell r="U65">
            <v>103.9812</v>
          </cell>
          <cell r="V65">
            <v>115.81700000000001</v>
          </cell>
          <cell r="W65">
            <v>128.72999999999996</v>
          </cell>
          <cell r="X65">
            <v>146.66399999999999</v>
          </cell>
          <cell r="Y65">
            <v>160.70400000000001</v>
          </cell>
          <cell r="Z65">
            <v>53.87</v>
          </cell>
          <cell r="AA65">
            <v>55.07</v>
          </cell>
          <cell r="AB65">
            <v>0</v>
          </cell>
          <cell r="AC65">
            <v>61.169999999999995</v>
          </cell>
          <cell r="AD65">
            <v>64.83</v>
          </cell>
          <cell r="AE65">
            <v>68.48</v>
          </cell>
          <cell r="AF65">
            <v>72.13</v>
          </cell>
          <cell r="AG65">
            <v>75.779999999999987</v>
          </cell>
          <cell r="AH65">
            <v>79.44</v>
          </cell>
          <cell r="AI65">
            <v>83.09</v>
          </cell>
          <cell r="AJ65">
            <v>86.74</v>
          </cell>
        </row>
        <row r="66">
          <cell r="L66">
            <v>0</v>
          </cell>
          <cell r="M66">
            <v>19.2</v>
          </cell>
          <cell r="N66">
            <v>32.662500000000001</v>
          </cell>
          <cell r="O66">
            <v>46.716999999999999</v>
          </cell>
          <cell r="P66">
            <v>61.592499999999987</v>
          </cell>
          <cell r="Q66">
            <v>57.357299999999995</v>
          </cell>
          <cell r="R66">
            <v>70.281000000000006</v>
          </cell>
          <cell r="S66">
            <v>82.09899999999999</v>
          </cell>
          <cell r="T66">
            <v>93.3232</v>
          </cell>
          <cell r="U66">
            <v>105.07900000000001</v>
          </cell>
          <cell r="V66">
            <v>117.80999999999997</v>
          </cell>
          <cell r="W66">
            <v>135.19800000000001</v>
          </cell>
          <cell r="X66">
            <v>149.024</v>
          </cell>
          <cell r="Y66">
            <v>160.73600000000002</v>
          </cell>
          <cell r="Z66">
            <v>53.88</v>
          </cell>
          <cell r="AA66">
            <v>0</v>
          </cell>
          <cell r="AB66">
            <v>57.529999999999994</v>
          </cell>
          <cell r="AC66">
            <v>61.18</v>
          </cell>
          <cell r="AD66">
            <v>64.84</v>
          </cell>
          <cell r="AE66">
            <v>68.489999999999995</v>
          </cell>
          <cell r="AF66">
            <v>72.14</v>
          </cell>
          <cell r="AG66">
            <v>75.789999999999992</v>
          </cell>
          <cell r="AH66">
            <v>79.45</v>
          </cell>
          <cell r="AI66">
            <v>83.100000000000009</v>
          </cell>
          <cell r="AJ66">
            <v>86.75</v>
          </cell>
        </row>
        <row r="72">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row>
        <row r="75">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row>
        <row r="76">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row>
        <row r="79">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row>
        <row r="80">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row>
        <row r="81">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row>
        <row r="83">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row>
        <row r="86">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row>
        <row r="87">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row>
        <row r="88">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row>
        <row r="91">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row>
        <row r="92">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row>
        <row r="93">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row>
        <row r="94">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row>
        <row r="96">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row>
        <row r="101">
          <cell r="D101">
            <v>0</v>
          </cell>
          <cell r="E101">
            <v>0</v>
          </cell>
          <cell r="F101">
            <v>0</v>
          </cell>
          <cell r="G101">
            <v>0</v>
          </cell>
          <cell r="H101">
            <v>0</v>
          </cell>
          <cell r="I101">
            <v>0</v>
          </cell>
          <cell r="J101">
            <v>0</v>
          </cell>
          <cell r="K101">
            <v>2.402597402587766E-2</v>
          </cell>
        </row>
        <row r="104">
          <cell r="D104">
            <v>0.21579350000000003</v>
          </cell>
          <cell r="E104">
            <v>0</v>
          </cell>
          <cell r="F104">
            <v>0</v>
          </cell>
          <cell r="G104">
            <v>0</v>
          </cell>
          <cell r="H104">
            <v>0</v>
          </cell>
          <cell r="I104">
            <v>0</v>
          </cell>
          <cell r="J104">
            <v>0</v>
          </cell>
          <cell r="K104">
            <v>0</v>
          </cell>
        </row>
        <row r="105">
          <cell r="D105">
            <v>1.6599500000000003E-2</v>
          </cell>
          <cell r="E105">
            <v>1.6599500000000003E-2</v>
          </cell>
          <cell r="F105">
            <v>1.6599500000000003E-2</v>
          </cell>
          <cell r="G105">
            <v>1.6599500000000003E-2</v>
          </cell>
          <cell r="H105">
            <v>1.6599500000000003E-2</v>
          </cell>
          <cell r="I105">
            <v>1.6599500000000003E-2</v>
          </cell>
          <cell r="J105">
            <v>1.6599500000000003E-2</v>
          </cell>
          <cell r="K105">
            <v>1.6599500000000003E-2</v>
          </cell>
        </row>
        <row r="106">
          <cell r="D106">
            <v>0</v>
          </cell>
          <cell r="E106">
            <v>0</v>
          </cell>
          <cell r="F106">
            <v>0</v>
          </cell>
          <cell r="G106">
            <v>0</v>
          </cell>
          <cell r="H106">
            <v>0</v>
          </cell>
          <cell r="I106">
            <v>0</v>
          </cell>
          <cell r="J106">
            <v>0</v>
          </cell>
          <cell r="K106">
            <v>0</v>
          </cell>
        </row>
        <row r="107">
          <cell r="D107">
            <v>0.23239300000000002</v>
          </cell>
          <cell r="E107">
            <v>1.6599500000000003E-2</v>
          </cell>
          <cell r="F107">
            <v>1.6599500000000003E-2</v>
          </cell>
          <cell r="G107">
            <v>1.6599500000000003E-2</v>
          </cell>
          <cell r="H107">
            <v>1.6599500000000003E-2</v>
          </cell>
          <cell r="I107">
            <v>1.6599500000000003E-2</v>
          </cell>
          <cell r="J107">
            <v>1.6599500000000003E-2</v>
          </cell>
          <cell r="K107">
            <v>1.6599500000000003E-2</v>
          </cell>
        </row>
        <row r="110">
          <cell r="L110">
            <v>6.9842380275869924E-4</v>
          </cell>
          <cell r="M110">
            <v>9.3123173701159902E-4</v>
          </cell>
          <cell r="N110">
            <v>8.7554407913844581E-4</v>
          </cell>
          <cell r="O110">
            <v>8.1734209557536759E-4</v>
          </cell>
          <cell r="P110">
            <v>7.553220618905515E-4</v>
          </cell>
          <cell r="Q110">
            <v>6.905083329947076E-4</v>
          </cell>
          <cell r="R110">
            <v>6.4221849776766645E-4</v>
          </cell>
          <cell r="S110">
            <v>5.8941786099839764E-4</v>
          </cell>
          <cell r="T110">
            <v>5.3500860267881073E-4</v>
          </cell>
          <cell r="U110">
            <v>4.860299577926738E-4</v>
          </cell>
          <cell r="V110">
            <v>4.2978003957049683E-4</v>
          </cell>
          <cell r="W110">
            <v>3.7276351258208916E-4</v>
          </cell>
          <cell r="X110">
            <v>3.2169897017164022E-4</v>
          </cell>
          <cell r="Y110">
            <v>2.5932375000143584E-4</v>
          </cell>
          <cell r="Z110">
            <v>1.5441193181950854E-4</v>
          </cell>
          <cell r="AA110">
            <v>4.6323579545917424E-5</v>
          </cell>
          <cell r="AB110">
            <v>1.3125014204687417E-4</v>
          </cell>
          <cell r="AC110">
            <v>1.2352954545599603E-4</v>
          </cell>
          <cell r="AD110">
            <v>1.0808835227423978E-4</v>
          </cell>
          <cell r="AE110">
            <v>9.264715909248354E-5</v>
          </cell>
          <cell r="AF110">
            <v>7.7205965910727287E-5</v>
          </cell>
          <cell r="AG110">
            <v>6.1764772728971034E-5</v>
          </cell>
          <cell r="AH110">
            <v>4.6323579547214781E-5</v>
          </cell>
          <cell r="AI110">
            <v>3.0882386365458534E-5</v>
          </cell>
          <cell r="AJ110">
            <v>1.4154427085060426E-5</v>
          </cell>
        </row>
        <row r="111">
          <cell r="L111">
            <v>0</v>
          </cell>
          <cell r="M111">
            <v>7.1597402597295878E-4</v>
          </cell>
          <cell r="N111">
            <v>7.2077922077814648E-4</v>
          </cell>
          <cell r="O111">
            <v>7.8084415584299199E-4</v>
          </cell>
          <cell r="P111">
            <v>8.192857142844931E-4</v>
          </cell>
          <cell r="Q111">
            <v>8.5292207792080662E-4</v>
          </cell>
          <cell r="R111">
            <v>6.5590909090811327E-4</v>
          </cell>
          <cell r="S111">
            <v>6.8474025973923921E-4</v>
          </cell>
          <cell r="T111">
            <v>6.9675324675220834E-4</v>
          </cell>
          <cell r="U111">
            <v>7.0155844155739592E-4</v>
          </cell>
          <cell r="V111">
            <v>7.0876623376517735E-4</v>
          </cell>
          <cell r="W111">
            <v>7.2077922077814648E-4</v>
          </cell>
          <cell r="X111">
            <v>7.5681818181705374E-4</v>
          </cell>
          <cell r="Y111">
            <v>7.6883116883002286E-4</v>
          </cell>
          <cell r="Z111">
            <v>2.4025974025938216E-4</v>
          </cell>
          <cell r="AA111">
            <v>2.4025974025938216E-4</v>
          </cell>
          <cell r="AB111">
            <v>0</v>
          </cell>
          <cell r="AC111">
            <v>2.4025974025938216E-4</v>
          </cell>
          <cell r="AD111">
            <v>2.4025974025938216E-4</v>
          </cell>
          <cell r="AE111">
            <v>2.4025974025938216E-4</v>
          </cell>
          <cell r="AF111">
            <v>2.4025974025938216E-4</v>
          </cell>
          <cell r="AG111">
            <v>2.4025974025938216E-4</v>
          </cell>
          <cell r="AH111">
            <v>2.4025974025938216E-4</v>
          </cell>
          <cell r="AI111">
            <v>2.4025974025938216E-4</v>
          </cell>
          <cell r="AJ111">
            <v>2.4025974025938216E-4</v>
          </cell>
        </row>
        <row r="112">
          <cell r="L112">
            <v>0</v>
          </cell>
          <cell r="M112">
            <v>7.1597402597295878E-4</v>
          </cell>
          <cell r="N112">
            <v>7.2077922077814648E-4</v>
          </cell>
          <cell r="O112">
            <v>7.8084415584299199E-4</v>
          </cell>
          <cell r="P112">
            <v>8.192857142844931E-4</v>
          </cell>
          <cell r="Q112">
            <v>8.5292207792080662E-4</v>
          </cell>
          <cell r="R112">
            <v>6.5590909090811327E-4</v>
          </cell>
          <cell r="S112">
            <v>6.8474025973923921E-4</v>
          </cell>
          <cell r="T112">
            <v>6.9675324675220834E-4</v>
          </cell>
          <cell r="U112">
            <v>7.0155844155739592E-4</v>
          </cell>
          <cell r="V112">
            <v>7.0876623376517735E-4</v>
          </cell>
          <cell r="W112">
            <v>7.2077922077814648E-4</v>
          </cell>
          <cell r="X112">
            <v>7.5681818181705374E-4</v>
          </cell>
          <cell r="Y112">
            <v>7.6883116883002286E-4</v>
          </cell>
          <cell r="Z112">
            <v>2.4025974025938216E-4</v>
          </cell>
          <cell r="AA112">
            <v>2.4025974025938216E-4</v>
          </cell>
          <cell r="AB112">
            <v>0</v>
          </cell>
          <cell r="AC112">
            <v>2.4025974025938216E-4</v>
          </cell>
          <cell r="AD112">
            <v>2.4025974025938216E-4</v>
          </cell>
          <cell r="AE112">
            <v>2.4025974025938216E-4</v>
          </cell>
          <cell r="AF112">
            <v>2.4025974025938216E-4</v>
          </cell>
          <cell r="AG112">
            <v>2.4025974025938216E-4</v>
          </cell>
          <cell r="AH112">
            <v>2.4025974025938216E-4</v>
          </cell>
          <cell r="AI112">
            <v>2.4025974025938216E-4</v>
          </cell>
          <cell r="AJ112">
            <v>2.4025974025938216E-4</v>
          </cell>
        </row>
        <row r="115">
          <cell r="L115">
            <v>2.4025974025938215E-2</v>
          </cell>
          <cell r="M115">
            <v>2.3309999999965258E-2</v>
          </cell>
          <cell r="N115">
            <v>2.1868441558412586E-2</v>
          </cell>
          <cell r="O115">
            <v>2.030675324673039E-2</v>
          </cell>
          <cell r="P115">
            <v>1.8668181818165437E-2</v>
          </cell>
          <cell r="Q115">
            <v>1.6962337662328037E-2</v>
          </cell>
          <cell r="R115">
            <v>1.5650519480515615E-2</v>
          </cell>
          <cell r="S115">
            <v>1.4281038961040517E-2</v>
          </cell>
          <cell r="T115">
            <v>1.2887532467539582E-2</v>
          </cell>
          <cell r="U115">
            <v>1.1484415584428314E-2</v>
          </cell>
          <cell r="V115">
            <v>1.0066883116901515E-2</v>
          </cell>
          <cell r="W115">
            <v>8.6253246753488239E-3</v>
          </cell>
          <cell r="X115">
            <v>7.1116883117184407E-3</v>
          </cell>
          <cell r="Y115">
            <v>5.5740259740622395E-3</v>
          </cell>
          <cell r="Z115">
            <v>4.5649350649767098E-3</v>
          </cell>
          <cell r="AA115">
            <v>4.0844155844591565E-3</v>
          </cell>
          <cell r="AB115">
            <v>4.0844155844597619E-3</v>
          </cell>
          <cell r="AC115">
            <v>3.6038961039416033E-3</v>
          </cell>
          <cell r="AD115">
            <v>3.12337662342405E-3</v>
          </cell>
          <cell r="AE115">
            <v>2.6428571429064967E-3</v>
          </cell>
          <cell r="AF115">
            <v>2.1623376623889435E-3</v>
          </cell>
          <cell r="AG115">
            <v>1.6818181818713902E-3</v>
          </cell>
          <cell r="AH115">
            <v>1.2012987013538369E-3</v>
          </cell>
          <cell r="AI115">
            <v>7.2077922083628356E-4</v>
          </cell>
          <cell r="AJ115">
            <v>2.4025974031873036E-4</v>
          </cell>
        </row>
        <row r="116">
          <cell r="L116">
            <v>2.4025974025938215E-2</v>
          </cell>
          <cell r="M116">
            <v>2.3309999999965258E-2</v>
          </cell>
          <cell r="N116">
            <v>2.1868441558412586E-2</v>
          </cell>
          <cell r="O116">
            <v>2.030675324673039E-2</v>
          </cell>
          <cell r="P116">
            <v>1.8668181818165437E-2</v>
          </cell>
          <cell r="Q116">
            <v>1.6962337662328037E-2</v>
          </cell>
          <cell r="R116">
            <v>1.5650519480515615E-2</v>
          </cell>
          <cell r="S116">
            <v>1.4281038961040517E-2</v>
          </cell>
          <cell r="T116">
            <v>1.2887532467539582E-2</v>
          </cell>
          <cell r="U116">
            <v>1.1484415584428314E-2</v>
          </cell>
          <cell r="V116">
            <v>1.0066883116901515E-2</v>
          </cell>
          <cell r="W116">
            <v>8.6253246753488239E-3</v>
          </cell>
          <cell r="X116">
            <v>7.1116883117184407E-3</v>
          </cell>
          <cell r="Y116">
            <v>5.5740259740622395E-3</v>
          </cell>
          <cell r="Z116">
            <v>4.5649350649767098E-3</v>
          </cell>
          <cell r="AA116">
            <v>4.0844155844591565E-3</v>
          </cell>
          <cell r="AB116">
            <v>4.0844155844597619E-3</v>
          </cell>
          <cell r="AC116">
            <v>3.6038961039416033E-3</v>
          </cell>
          <cell r="AD116">
            <v>3.12337662342405E-3</v>
          </cell>
          <cell r="AE116">
            <v>2.6428571429064967E-3</v>
          </cell>
          <cell r="AF116">
            <v>2.1623376623889435E-3</v>
          </cell>
          <cell r="AG116">
            <v>1.6818181818713902E-3</v>
          </cell>
          <cell r="AH116">
            <v>1.2012987013538369E-3</v>
          </cell>
          <cell r="AI116">
            <v>7.2077922083628356E-4</v>
          </cell>
          <cell r="AJ116">
            <v>2.4025974031873036E-4</v>
          </cell>
        </row>
        <row r="119">
          <cell r="L119">
            <v>6.9842380275869924E-4</v>
          </cell>
          <cell r="M119">
            <v>9.0348103124865344E-4</v>
          </cell>
          <cell r="N119">
            <v>8.4760712702809779E-4</v>
          </cell>
          <cell r="O119">
            <v>7.870770641224907E-4</v>
          </cell>
          <cell r="P119">
            <v>7.2356705965845596E-4</v>
          </cell>
          <cell r="Q119">
            <v>6.5744960633079574E-4</v>
          </cell>
          <cell r="R119">
            <v>6.1638592816543221E-4</v>
          </cell>
          <cell r="S119">
            <v>5.6244979383123016E-4</v>
          </cell>
          <cell r="T119">
            <v>5.0756741152625416E-4</v>
          </cell>
          <cell r="U119">
            <v>4.5804873782518302E-4</v>
          </cell>
          <cell r="V119">
            <v>4.0151134131566888E-4</v>
          </cell>
          <cell r="W119">
            <v>3.4401568384836577E-4</v>
          </cell>
          <cell r="X119">
            <v>2.907569318194136E-4</v>
          </cell>
          <cell r="Y119">
            <v>2.2789056818330088E-4</v>
          </cell>
          <cell r="Z119">
            <v>1.4669133522861097E-4</v>
          </cell>
          <cell r="AA119">
            <v>4.3750047348951568E-5</v>
          </cell>
          <cell r="AB119">
            <v>1.3125014204687417E-4</v>
          </cell>
          <cell r="AC119">
            <v>1.1580894886509846E-4</v>
          </cell>
          <cell r="AD119">
            <v>1.0036775568334221E-4</v>
          </cell>
          <cell r="AE119">
            <v>8.4926562501585952E-5</v>
          </cell>
          <cell r="AF119">
            <v>6.9485369319829699E-5</v>
          </cell>
          <cell r="AG119">
            <v>5.4044176138073453E-5</v>
          </cell>
          <cell r="AH119">
            <v>3.8602982956317206E-5</v>
          </cell>
          <cell r="AI119">
            <v>2.316178977456095E-5</v>
          </cell>
          <cell r="AJ119">
            <v>7.0772135434043094E-6</v>
          </cell>
        </row>
        <row r="120">
          <cell r="L120">
            <v>0</v>
          </cell>
          <cell r="M120">
            <v>7.2077922077814648E-4</v>
          </cell>
          <cell r="N120">
            <v>7.8084415584299199E-4</v>
          </cell>
          <cell r="O120">
            <v>8.192857142844931E-4</v>
          </cell>
          <cell r="P120">
            <v>8.5292207792080662E-4</v>
          </cell>
          <cell r="Q120">
            <v>6.5590909090811327E-4</v>
          </cell>
          <cell r="R120">
            <v>6.8474025973923921E-4</v>
          </cell>
          <cell r="S120">
            <v>6.9675324675220834E-4</v>
          </cell>
          <cell r="T120">
            <v>7.0155844155739592E-4</v>
          </cell>
          <cell r="U120">
            <v>7.0876623376517735E-4</v>
          </cell>
          <cell r="V120">
            <v>7.2077922077814648E-4</v>
          </cell>
          <cell r="W120">
            <v>7.5681818181705374E-4</v>
          </cell>
          <cell r="X120">
            <v>7.6883116883002286E-4</v>
          </cell>
          <cell r="Y120">
            <v>7.6883116883002286E-4</v>
          </cell>
          <cell r="Z120">
            <v>2.4025974025938216E-4</v>
          </cell>
          <cell r="AA120">
            <v>0</v>
          </cell>
          <cell r="AB120">
            <v>2.4025974025938216E-4</v>
          </cell>
          <cell r="AC120">
            <v>2.4025974025938216E-4</v>
          </cell>
          <cell r="AD120">
            <v>2.4025974025938216E-4</v>
          </cell>
          <cell r="AE120">
            <v>2.4025974025938216E-4</v>
          </cell>
          <cell r="AF120">
            <v>2.4025974025938216E-4</v>
          </cell>
          <cell r="AG120">
            <v>2.4025974025938216E-4</v>
          </cell>
          <cell r="AH120">
            <v>2.4025974025938216E-4</v>
          </cell>
          <cell r="AI120">
            <v>2.4025974025938216E-4</v>
          </cell>
          <cell r="AJ120">
            <v>2.4025974025938216E-4</v>
          </cell>
        </row>
        <row r="121">
          <cell r="L121">
            <v>0</v>
          </cell>
          <cell r="M121">
            <v>7.2077922077814648E-4</v>
          </cell>
          <cell r="N121">
            <v>7.8084415584299199E-4</v>
          </cell>
          <cell r="O121">
            <v>8.192857142844931E-4</v>
          </cell>
          <cell r="P121">
            <v>8.5292207792080662E-4</v>
          </cell>
          <cell r="Q121">
            <v>6.5590909090811327E-4</v>
          </cell>
          <cell r="R121">
            <v>6.8474025973923921E-4</v>
          </cell>
          <cell r="S121">
            <v>6.9675324675220834E-4</v>
          </cell>
          <cell r="T121">
            <v>7.0155844155739592E-4</v>
          </cell>
          <cell r="U121">
            <v>7.0876623376517735E-4</v>
          </cell>
          <cell r="V121">
            <v>7.2077922077814648E-4</v>
          </cell>
          <cell r="W121">
            <v>7.5681818181705374E-4</v>
          </cell>
          <cell r="X121">
            <v>7.6883116883002286E-4</v>
          </cell>
          <cell r="Y121">
            <v>7.6883116883002286E-4</v>
          </cell>
          <cell r="Z121">
            <v>2.4025974025938216E-4</v>
          </cell>
          <cell r="AA121">
            <v>0</v>
          </cell>
          <cell r="AB121">
            <v>2.4025974025938216E-4</v>
          </cell>
          <cell r="AC121">
            <v>2.4025974025938216E-4</v>
          </cell>
          <cell r="AD121">
            <v>2.4025974025938216E-4</v>
          </cell>
          <cell r="AE121">
            <v>2.4025974025938216E-4</v>
          </cell>
          <cell r="AF121">
            <v>2.4025974025938216E-4</v>
          </cell>
          <cell r="AG121">
            <v>2.4025974025938216E-4</v>
          </cell>
          <cell r="AH121">
            <v>2.4025974025938216E-4</v>
          </cell>
          <cell r="AI121">
            <v>2.4025974025938216E-4</v>
          </cell>
          <cell r="AJ121">
            <v>2.4025974025938216E-4</v>
          </cell>
        </row>
        <row r="122">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row>
        <row r="123">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row>
        <row r="124">
          <cell r="L124">
            <v>6.9842380275869924E-4</v>
          </cell>
          <cell r="M124">
            <v>1.6242602520267998E-3</v>
          </cell>
          <cell r="N124">
            <v>1.6284512828710898E-3</v>
          </cell>
          <cell r="O124">
            <v>1.6063627784069839E-3</v>
          </cell>
          <cell r="P124">
            <v>1.5764891375792626E-3</v>
          </cell>
          <cell r="Q124">
            <v>1.3133586972389091E-3</v>
          </cell>
          <cell r="R124">
            <v>1.3011261879046715E-3</v>
          </cell>
          <cell r="S124">
            <v>1.2592030405834385E-3</v>
          </cell>
          <cell r="T124">
            <v>1.2091258530836501E-3</v>
          </cell>
          <cell r="U124">
            <v>1.1668149715903604E-3</v>
          </cell>
          <cell r="V124">
            <v>1.1222905620938152E-3</v>
          </cell>
          <cell r="W124">
            <v>1.1008338656654194E-3</v>
          </cell>
          <cell r="X124">
            <v>1.0595881006494365E-3</v>
          </cell>
          <cell r="Y124">
            <v>9.9672173701332374E-4</v>
          </cell>
          <cell r="Z124">
            <v>3.869510754879931E-4</v>
          </cell>
          <cell r="AA124">
            <v>4.3750047348951568E-5</v>
          </cell>
          <cell r="AB124">
            <v>3.7150988230625633E-4</v>
          </cell>
          <cell r="AC124">
            <v>3.5606868912448064E-4</v>
          </cell>
          <cell r="AD124">
            <v>3.4062749594272436E-4</v>
          </cell>
          <cell r="AE124">
            <v>3.2518630276096808E-4</v>
          </cell>
          <cell r="AF124">
            <v>3.0974510957921186E-4</v>
          </cell>
          <cell r="AG124">
            <v>2.9430391639745563E-4</v>
          </cell>
          <cell r="AH124">
            <v>2.7886272321569935E-4</v>
          </cell>
          <cell r="AI124">
            <v>2.6342153003394312E-4</v>
          </cell>
          <cell r="AJ124">
            <v>2.4733695380278644E-4</v>
          </cell>
        </row>
        <row r="125">
          <cell r="K125">
            <v>2.4025974025877642E-2</v>
          </cell>
        </row>
        <row r="127">
          <cell r="D127">
            <v>0.21579350000000003</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row>
        <row r="128">
          <cell r="D128">
            <v>1.6599500000000003E-2</v>
          </cell>
          <cell r="E128">
            <v>1.6599500000000003E-2</v>
          </cell>
          <cell r="F128">
            <v>1.6599500000000003E-2</v>
          </cell>
          <cell r="G128">
            <v>1.6599500000000003E-2</v>
          </cell>
          <cell r="H128">
            <v>1.6599500000000003E-2</v>
          </cell>
          <cell r="I128">
            <v>1.6599500000000003E-2</v>
          </cell>
          <cell r="J128">
            <v>1.6599500000000003E-2</v>
          </cell>
          <cell r="K128">
            <v>1.6599500000000003E-2</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row>
        <row r="129">
          <cell r="D129">
            <v>0</v>
          </cell>
          <cell r="E129">
            <v>0</v>
          </cell>
          <cell r="F129">
            <v>0</v>
          </cell>
          <cell r="G129">
            <v>0</v>
          </cell>
          <cell r="H129">
            <v>0</v>
          </cell>
          <cell r="I129">
            <v>0</v>
          </cell>
          <cell r="J129">
            <v>0</v>
          </cell>
          <cell r="K129">
            <v>0</v>
          </cell>
          <cell r="L129">
            <v>1.3968476055173985E-3</v>
          </cell>
          <cell r="M129">
            <v>1.8347127682602524E-3</v>
          </cell>
          <cell r="N129">
            <v>1.7231512061665435E-3</v>
          </cell>
          <cell r="O129">
            <v>1.6044191596978584E-3</v>
          </cell>
          <cell r="P129">
            <v>1.4788891215490076E-3</v>
          </cell>
          <cell r="Q129">
            <v>1.3479579393255033E-3</v>
          </cell>
          <cell r="R129">
            <v>1.2586044259330987E-3</v>
          </cell>
          <cell r="S129">
            <v>1.1518676548296278E-3</v>
          </cell>
          <cell r="T129">
            <v>1.042576014205065E-3</v>
          </cell>
          <cell r="U129">
            <v>9.4407869561785682E-4</v>
          </cell>
          <cell r="V129">
            <v>8.3129138088616577E-4</v>
          </cell>
          <cell r="W129">
            <v>7.1677919643045487E-4</v>
          </cell>
          <cell r="X129">
            <v>6.1245590199105382E-4</v>
          </cell>
          <cell r="Y129">
            <v>4.8721431818473672E-4</v>
          </cell>
          <cell r="Z129">
            <v>3.0110326704811951E-4</v>
          </cell>
          <cell r="AA129">
            <v>9.0073626894869E-5</v>
          </cell>
          <cell r="AB129">
            <v>2.6250028409374835E-4</v>
          </cell>
          <cell r="AC129">
            <v>2.3933849432109449E-4</v>
          </cell>
          <cell r="AD129">
            <v>2.0845610795758199E-4</v>
          </cell>
          <cell r="AE129">
            <v>1.7757372159406948E-4</v>
          </cell>
          <cell r="AF129">
            <v>1.4669133523055697E-4</v>
          </cell>
          <cell r="AG129">
            <v>1.1580894886704449E-4</v>
          </cell>
          <cell r="AH129">
            <v>8.4926562503531987E-5</v>
          </cell>
          <cell r="AI129">
            <v>5.404417614001948E-5</v>
          </cell>
          <cell r="AJ129">
            <v>2.1231640628464736E-5</v>
          </cell>
        </row>
        <row r="130">
          <cell r="D130">
            <v>0</v>
          </cell>
          <cell r="E130">
            <v>0</v>
          </cell>
          <cell r="F130">
            <v>0</v>
          </cell>
          <cell r="G130">
            <v>0</v>
          </cell>
          <cell r="H130">
            <v>0</v>
          </cell>
          <cell r="I130">
            <v>0</v>
          </cell>
          <cell r="J130">
            <v>0</v>
          </cell>
          <cell r="K130">
            <v>0</v>
          </cell>
          <cell r="L130">
            <v>0</v>
          </cell>
          <cell r="M130">
            <v>1.4367532467511053E-3</v>
          </cell>
          <cell r="N130">
            <v>1.5016233766211385E-3</v>
          </cell>
          <cell r="O130">
            <v>1.6001298701274851E-3</v>
          </cell>
          <cell r="P130">
            <v>1.6722077922052998E-3</v>
          </cell>
          <cell r="Q130">
            <v>1.50883116882892E-3</v>
          </cell>
          <cell r="R130">
            <v>1.3406493506473525E-3</v>
          </cell>
          <cell r="S130">
            <v>1.3814935064914474E-3</v>
          </cell>
          <cell r="T130">
            <v>1.3983116883096044E-3</v>
          </cell>
          <cell r="U130">
            <v>1.4103246753225732E-3</v>
          </cell>
          <cell r="V130">
            <v>1.4295454545433239E-3</v>
          </cell>
          <cell r="W130">
            <v>1.4775974025952002E-3</v>
          </cell>
          <cell r="X130">
            <v>1.5256493506470765E-3</v>
          </cell>
          <cell r="Y130">
            <v>1.5376623376600457E-3</v>
          </cell>
          <cell r="Z130">
            <v>4.8051948051876432E-4</v>
          </cell>
          <cell r="AA130">
            <v>2.4025974025938216E-4</v>
          </cell>
          <cell r="AB130">
            <v>2.4025974025938216E-4</v>
          </cell>
          <cell r="AC130">
            <v>4.8051948051876432E-4</v>
          </cell>
          <cell r="AD130">
            <v>4.8051948051876432E-4</v>
          </cell>
          <cell r="AE130">
            <v>4.8051948051876432E-4</v>
          </cell>
          <cell r="AF130">
            <v>4.8051948051876432E-4</v>
          </cell>
          <cell r="AG130">
            <v>4.8051948051876432E-4</v>
          </cell>
          <cell r="AH130">
            <v>4.8051948051876432E-4</v>
          </cell>
          <cell r="AI130">
            <v>4.8051948051876432E-4</v>
          </cell>
          <cell r="AJ130">
            <v>4.8051948051876432E-4</v>
          </cell>
        </row>
        <row r="131">
          <cell r="D131">
            <v>0</v>
          </cell>
          <cell r="E131">
            <v>0</v>
          </cell>
          <cell r="F131">
            <v>0</v>
          </cell>
          <cell r="G131">
            <v>0</v>
          </cell>
          <cell r="H131">
            <v>0</v>
          </cell>
          <cell r="I131">
            <v>0</v>
          </cell>
          <cell r="J131">
            <v>0</v>
          </cell>
          <cell r="K131">
            <v>0</v>
          </cell>
          <cell r="L131">
            <v>0</v>
          </cell>
          <cell r="M131">
            <v>1.4367532467511053E-3</v>
          </cell>
          <cell r="N131">
            <v>1.5016233766211385E-3</v>
          </cell>
          <cell r="O131">
            <v>1.6001298701274851E-3</v>
          </cell>
          <cell r="P131">
            <v>1.6722077922052998E-3</v>
          </cell>
          <cell r="Q131">
            <v>1.50883116882892E-3</v>
          </cell>
          <cell r="R131">
            <v>1.3406493506473525E-3</v>
          </cell>
          <cell r="S131">
            <v>1.3814935064914474E-3</v>
          </cell>
          <cell r="T131">
            <v>1.3983116883096044E-3</v>
          </cell>
          <cell r="U131">
            <v>1.4103246753225732E-3</v>
          </cell>
          <cell r="V131">
            <v>1.4295454545433239E-3</v>
          </cell>
          <cell r="W131">
            <v>1.4775974025952002E-3</v>
          </cell>
          <cell r="X131">
            <v>1.5256493506470765E-3</v>
          </cell>
          <cell r="Y131">
            <v>1.5376623376600457E-3</v>
          </cell>
          <cell r="Z131">
            <v>4.8051948051876432E-4</v>
          </cell>
          <cell r="AA131">
            <v>2.4025974025938216E-4</v>
          </cell>
          <cell r="AB131">
            <v>2.4025974025938216E-4</v>
          </cell>
          <cell r="AC131">
            <v>4.8051948051876432E-4</v>
          </cell>
          <cell r="AD131">
            <v>4.8051948051876432E-4</v>
          </cell>
          <cell r="AE131">
            <v>4.8051948051876432E-4</v>
          </cell>
          <cell r="AF131">
            <v>4.8051948051876432E-4</v>
          </cell>
          <cell r="AG131">
            <v>4.8051948051876432E-4</v>
          </cell>
          <cell r="AH131">
            <v>4.8051948051876432E-4</v>
          </cell>
          <cell r="AI131">
            <v>4.8051948051876432E-4</v>
          </cell>
          <cell r="AJ131">
            <v>4.8051948051876432E-4</v>
          </cell>
        </row>
        <row r="132">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row>
        <row r="133">
          <cell r="D133">
            <v>0.23239300000000002</v>
          </cell>
          <cell r="E133">
            <v>1.6599500000000003E-2</v>
          </cell>
          <cell r="F133">
            <v>1.6599500000000003E-2</v>
          </cell>
          <cell r="G133">
            <v>1.6599500000000003E-2</v>
          </cell>
          <cell r="H133">
            <v>1.6599500000000003E-2</v>
          </cell>
          <cell r="I133">
            <v>1.6599500000000003E-2</v>
          </cell>
          <cell r="J133">
            <v>1.6599500000000003E-2</v>
          </cell>
          <cell r="K133">
            <v>1.6599500000000003E-2</v>
          </cell>
          <cell r="L133">
            <v>1.3968476055173985E-3</v>
          </cell>
          <cell r="M133">
            <v>3.2714660150113574E-3</v>
          </cell>
          <cell r="N133">
            <v>3.224774582787682E-3</v>
          </cell>
          <cell r="O133">
            <v>3.2045490298253437E-3</v>
          </cell>
          <cell r="P133">
            <v>3.1510969137543074E-3</v>
          </cell>
          <cell r="Q133">
            <v>2.8567891081544231E-3</v>
          </cell>
          <cell r="R133">
            <v>2.5992537765804511E-3</v>
          </cell>
          <cell r="S133">
            <v>2.533361161321075E-3</v>
          </cell>
          <cell r="T133">
            <v>2.4408877025146694E-3</v>
          </cell>
          <cell r="U133">
            <v>2.35440337094043E-3</v>
          </cell>
          <cell r="V133">
            <v>2.2608368354294899E-3</v>
          </cell>
          <cell r="W133">
            <v>2.1943765990256551E-3</v>
          </cell>
          <cell r="X133">
            <v>2.1381052526381304E-3</v>
          </cell>
          <cell r="Y133">
            <v>2.0248766558447822E-3</v>
          </cell>
          <cell r="Z133">
            <v>7.8162274756688388E-4</v>
          </cell>
          <cell r="AA133">
            <v>3.3033336715425116E-4</v>
          </cell>
          <cell r="AB133">
            <v>5.0276002435313051E-4</v>
          </cell>
          <cell r="AC133">
            <v>7.1985797483985875E-4</v>
          </cell>
          <cell r="AD133">
            <v>6.889755884763463E-4</v>
          </cell>
          <cell r="AE133">
            <v>6.5809320211283385E-4</v>
          </cell>
          <cell r="AF133">
            <v>6.2721081574932129E-4</v>
          </cell>
          <cell r="AG133">
            <v>5.9632842938580884E-4</v>
          </cell>
          <cell r="AH133">
            <v>5.6544604302229628E-4</v>
          </cell>
          <cell r="AI133">
            <v>5.3456365665878382E-4</v>
          </cell>
          <cell r="AJ133">
            <v>5.0175112114722901E-4</v>
          </cell>
        </row>
        <row r="134">
          <cell r="D134">
            <v>0.23239300000000002</v>
          </cell>
          <cell r="E134">
            <v>1.6599500000000003E-2</v>
          </cell>
          <cell r="F134">
            <v>1.6599500000000003E-2</v>
          </cell>
          <cell r="G134">
            <v>1.6599500000000003E-2</v>
          </cell>
          <cell r="H134">
            <v>1.6599500000000003E-2</v>
          </cell>
          <cell r="I134">
            <v>1.6599500000000003E-2</v>
          </cell>
          <cell r="J134">
            <v>1.6599500000000003E-2</v>
          </cell>
          <cell r="K134">
            <v>1.6599500000000003E-2</v>
          </cell>
          <cell r="L134">
            <v>1.3968476055173985E-3</v>
          </cell>
          <cell r="M134">
            <v>3.2714660150113574E-3</v>
          </cell>
          <cell r="N134">
            <v>3.224774582787682E-3</v>
          </cell>
          <cell r="O134">
            <v>3.2045490298253437E-3</v>
          </cell>
          <cell r="P134">
            <v>3.1510969137543074E-3</v>
          </cell>
          <cell r="Q134">
            <v>2.8567891081544231E-3</v>
          </cell>
          <cell r="R134">
            <v>2.5992537765804511E-3</v>
          </cell>
          <cell r="S134">
            <v>2.533361161321075E-3</v>
          </cell>
          <cell r="T134">
            <v>2.4408877025146694E-3</v>
          </cell>
          <cell r="U134">
            <v>2.35440337094043E-3</v>
          </cell>
          <cell r="V134">
            <v>2.2608368354294899E-3</v>
          </cell>
          <cell r="W134">
            <v>2.1943765990256551E-3</v>
          </cell>
          <cell r="X134">
            <v>2.1381052526381304E-3</v>
          </cell>
          <cell r="Y134">
            <v>2.0248766558447822E-3</v>
          </cell>
          <cell r="Z134">
            <v>7.8162274756688388E-4</v>
          </cell>
          <cell r="AA134">
            <v>3.3033336715425116E-4</v>
          </cell>
          <cell r="AB134">
            <v>5.0276002435313051E-4</v>
          </cell>
          <cell r="AC134">
            <v>7.1985797483985875E-4</v>
          </cell>
          <cell r="AD134">
            <v>6.889755884763463E-4</v>
          </cell>
          <cell r="AE134">
            <v>6.5809320211283385E-4</v>
          </cell>
          <cell r="AF134">
            <v>6.2721081574932129E-4</v>
          </cell>
          <cell r="AG134">
            <v>5.9632842938580884E-4</v>
          </cell>
          <cell r="AH134">
            <v>5.6544604302229628E-4</v>
          </cell>
          <cell r="AI134">
            <v>5.3456365665878382E-4</v>
          </cell>
          <cell r="AJ134">
            <v>5.0175112114722901E-4</v>
          </cell>
        </row>
        <row r="136">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row>
        <row r="138">
          <cell r="D138">
            <v>0</v>
          </cell>
          <cell r="E138">
            <v>0</v>
          </cell>
          <cell r="F138">
            <v>0</v>
          </cell>
          <cell r="G138">
            <v>0</v>
          </cell>
          <cell r="H138">
            <v>0</v>
          </cell>
          <cell r="I138">
            <v>0</v>
          </cell>
          <cell r="J138">
            <v>0</v>
          </cell>
          <cell r="K138">
            <v>2.402597402587766E-2</v>
          </cell>
          <cell r="L138">
            <v>2.402597402587766E-2</v>
          </cell>
          <cell r="M138">
            <v>2.2589220779126555E-2</v>
          </cell>
          <cell r="N138">
            <v>2.1087597402505417E-2</v>
          </cell>
          <cell r="O138">
            <v>1.9487467532377931E-2</v>
          </cell>
          <cell r="P138">
            <v>1.7815259740172631E-2</v>
          </cell>
          <cell r="Q138">
            <v>1.6306428571343713E-2</v>
          </cell>
          <cell r="R138">
            <v>1.4965779220696361E-2</v>
          </cell>
          <cell r="S138">
            <v>1.3584285714204914E-2</v>
          </cell>
          <cell r="T138">
            <v>1.2185974025895309E-2</v>
          </cell>
          <cell r="U138">
            <v>1.0775649350572736E-2</v>
          </cell>
          <cell r="V138">
            <v>9.3461038960294118E-3</v>
          </cell>
          <cell r="W138">
            <v>7.868506493434211E-3</v>
          </cell>
          <cell r="X138">
            <v>6.3428571427871349E-3</v>
          </cell>
          <cell r="Y138">
            <v>4.8051948051270887E-3</v>
          </cell>
          <cell r="Z138">
            <v>4.3246753246083246E-3</v>
          </cell>
          <cell r="AA138">
            <v>4.0844155843489426E-3</v>
          </cell>
          <cell r="AB138">
            <v>3.8441558440895605E-3</v>
          </cell>
          <cell r="AC138">
            <v>3.3636363635707964E-3</v>
          </cell>
          <cell r="AD138">
            <v>2.8831168830520323E-3</v>
          </cell>
          <cell r="AE138">
            <v>2.4025974025332682E-3</v>
          </cell>
          <cell r="AF138">
            <v>1.9220779220145039E-3</v>
          </cell>
          <cell r="AG138">
            <v>1.4415584414957396E-3</v>
          </cell>
          <cell r="AH138">
            <v>9.6103896097697529E-4</v>
          </cell>
          <cell r="AI138">
            <v>4.8051948045821097E-4</v>
          </cell>
          <cell r="AJ138">
            <v>-6.0553341854618914E-14</v>
          </cell>
        </row>
        <row r="139">
          <cell r="D139">
            <v>0</v>
          </cell>
          <cell r="E139">
            <v>0</v>
          </cell>
          <cell r="F139">
            <v>0</v>
          </cell>
          <cell r="G139">
            <v>0</v>
          </cell>
          <cell r="H139">
            <v>0</v>
          </cell>
          <cell r="I139">
            <v>0</v>
          </cell>
          <cell r="J139">
            <v>0</v>
          </cell>
          <cell r="K139">
            <v>2.402597402587766E-2</v>
          </cell>
          <cell r="L139">
            <v>2.402597402587766E-2</v>
          </cell>
          <cell r="M139">
            <v>2.2589220779126555E-2</v>
          </cell>
          <cell r="N139">
            <v>2.1087597402505417E-2</v>
          </cell>
          <cell r="O139">
            <v>1.9487467532377931E-2</v>
          </cell>
          <cell r="P139">
            <v>1.7815259740172631E-2</v>
          </cell>
          <cell r="Q139">
            <v>1.6306428571343713E-2</v>
          </cell>
          <cell r="R139">
            <v>1.4965779220696361E-2</v>
          </cell>
          <cell r="S139">
            <v>1.3584285714204914E-2</v>
          </cell>
          <cell r="T139">
            <v>1.2185974025895309E-2</v>
          </cell>
          <cell r="U139">
            <v>1.0775649350572736E-2</v>
          </cell>
          <cell r="V139">
            <v>9.3461038960294118E-3</v>
          </cell>
          <cell r="W139">
            <v>7.868506493434211E-3</v>
          </cell>
          <cell r="X139">
            <v>6.3428571427871349E-3</v>
          </cell>
          <cell r="Y139">
            <v>4.8051948051270887E-3</v>
          </cell>
          <cell r="Z139">
            <v>4.3246753246083246E-3</v>
          </cell>
          <cell r="AA139">
            <v>4.0844155843489426E-3</v>
          </cell>
          <cell r="AB139">
            <v>3.8441558440895605E-3</v>
          </cell>
          <cell r="AC139">
            <v>3.3636363635707964E-3</v>
          </cell>
          <cell r="AD139">
            <v>2.8831168830520323E-3</v>
          </cell>
          <cell r="AE139">
            <v>2.4025974025332682E-3</v>
          </cell>
          <cell r="AF139">
            <v>1.9220779220145039E-3</v>
          </cell>
          <cell r="AG139">
            <v>1.4415584414957396E-3</v>
          </cell>
          <cell r="AH139">
            <v>9.6103896097697529E-4</v>
          </cell>
          <cell r="AI139">
            <v>4.8051948045821097E-4</v>
          </cell>
          <cell r="AJ139">
            <v>-6.0553341854618914E-14</v>
          </cell>
        </row>
        <row r="143">
          <cell r="D143">
            <v>17.012987012987011</v>
          </cell>
          <cell r="E143">
            <v>58.441558441558442</v>
          </cell>
          <cell r="F143">
            <v>22.571428571428569</v>
          </cell>
          <cell r="G143">
            <v>36.311688311688314</v>
          </cell>
          <cell r="H143">
            <v>53.194805194805191</v>
          </cell>
          <cell r="I143">
            <v>63.168831168831169</v>
          </cell>
          <cell r="J143">
            <v>38</v>
          </cell>
          <cell r="K143">
            <v>43.30974025974016</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row>
        <row r="146">
          <cell r="D146">
            <v>4.5316635000000005</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row>
        <row r="147">
          <cell r="D147">
            <v>0.33150648244696085</v>
          </cell>
          <cell r="E147">
            <v>0.27793191336467121</v>
          </cell>
          <cell r="F147">
            <v>0.25687569684666295</v>
          </cell>
          <cell r="G147">
            <v>0.22262350737036013</v>
          </cell>
          <cell r="H147">
            <v>0.17198672199450987</v>
          </cell>
          <cell r="I147">
            <v>0.11220312640674396</v>
          </cell>
          <cell r="J147">
            <v>7.8316876505416383E-2</v>
          </cell>
          <cell r="K147">
            <v>3.970362786202869E-2</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row>
        <row r="148">
          <cell r="D148">
            <v>0.19864249183848243</v>
          </cell>
          <cell r="E148">
            <v>0.83177881169535661</v>
          </cell>
          <cell r="F148">
            <v>1.6306458634351728</v>
          </cell>
          <cell r="G148">
            <v>2.1829188680303635</v>
          </cell>
          <cell r="H148">
            <v>3.0255380516992068</v>
          </cell>
          <cell r="I148">
            <v>4.1193413499248717</v>
          </cell>
          <cell r="J148">
            <v>5.0703642533285791</v>
          </cell>
          <cell r="K148">
            <v>5.8346446588124472</v>
          </cell>
          <cell r="L148">
            <v>18.804830025365252</v>
          </cell>
          <cell r="M148">
            <v>24.699517410649751</v>
          </cell>
          <cell r="N148">
            <v>23.197638319290586</v>
          </cell>
          <cell r="O148">
            <v>21.599227767134536</v>
          </cell>
          <cell r="P148">
            <v>19.909300375521713</v>
          </cell>
          <cell r="Q148">
            <v>18.146660974477477</v>
          </cell>
          <cell r="R148">
            <v>16.950874537985182</v>
          </cell>
          <cell r="S148">
            <v>15.513344541830966</v>
          </cell>
          <cell r="T148">
            <v>14.04140558300284</v>
          </cell>
          <cell r="U148">
            <v>12.71899679569237</v>
          </cell>
          <cell r="V148">
            <v>11.199482054672279</v>
          </cell>
          <cell r="W148">
            <v>9.6567291952678591</v>
          </cell>
          <cell r="X148">
            <v>8.2564348898102686</v>
          </cell>
          <cell r="Y148">
            <v>6.5680700967857168</v>
          </cell>
          <cell r="Z148">
            <v>4.1608972197443199</v>
          </cell>
          <cell r="AA148">
            <v>1.2447128435132582</v>
          </cell>
          <cell r="AB148">
            <v>3.6274488582386386</v>
          </cell>
          <cell r="AC148">
            <v>3.3073798413352291</v>
          </cell>
          <cell r="AD148">
            <v>2.8806211521306837</v>
          </cell>
          <cell r="AE148">
            <v>2.4538624629261387</v>
          </cell>
          <cell r="AF148">
            <v>2.0271037737215938</v>
          </cell>
          <cell r="AG148">
            <v>1.6003450845170488</v>
          </cell>
          <cell r="AH148">
            <v>1.1735863953125036</v>
          </cell>
          <cell r="AI148">
            <v>0.74682770610795812</v>
          </cell>
          <cell r="AJ148">
            <v>0.29339659882812852</v>
          </cell>
        </row>
        <row r="149">
          <cell r="D149">
            <v>0</v>
          </cell>
          <cell r="E149">
            <v>0</v>
          </cell>
          <cell r="F149">
            <v>0</v>
          </cell>
          <cell r="G149">
            <v>0</v>
          </cell>
          <cell r="H149">
            <v>0</v>
          </cell>
          <cell r="I149">
            <v>0</v>
          </cell>
          <cell r="J149">
            <v>0</v>
          </cell>
          <cell r="K149">
            <v>0</v>
          </cell>
          <cell r="L149">
            <v>0</v>
          </cell>
          <cell r="M149">
            <v>19.854260129870127</v>
          </cell>
          <cell r="N149">
            <v>20.750689935064933</v>
          </cell>
          <cell r="O149">
            <v>22.111935194805191</v>
          </cell>
          <cell r="P149">
            <v>23.107968311688303</v>
          </cell>
          <cell r="Q149">
            <v>20.850293246753239</v>
          </cell>
          <cell r="R149">
            <v>18.526215974025973</v>
          </cell>
          <cell r="S149">
            <v>19.090634740259738</v>
          </cell>
          <cell r="T149">
            <v>19.323042467532463</v>
          </cell>
          <cell r="U149">
            <v>19.489047987012984</v>
          </cell>
          <cell r="V149">
            <v>19.754656818181815</v>
          </cell>
          <cell r="W149">
            <v>20.418678896103891</v>
          </cell>
          <cell r="X149">
            <v>21.082700974025972</v>
          </cell>
          <cell r="Y149">
            <v>21.248706493506493</v>
          </cell>
          <cell r="Z149">
            <v>6.6402207792207779</v>
          </cell>
          <cell r="AA149">
            <v>3.320110389610389</v>
          </cell>
          <cell r="AB149">
            <v>3.320110389610389</v>
          </cell>
          <cell r="AC149">
            <v>6.6402207792207779</v>
          </cell>
          <cell r="AD149">
            <v>6.6402207792207779</v>
          </cell>
          <cell r="AE149">
            <v>6.6402207792207779</v>
          </cell>
          <cell r="AF149">
            <v>6.6402207792207779</v>
          </cell>
          <cell r="AG149">
            <v>6.6402207792207779</v>
          </cell>
          <cell r="AH149">
            <v>6.6402207792207779</v>
          </cell>
          <cell r="AI149">
            <v>6.6402207792207779</v>
          </cell>
          <cell r="AJ149">
            <v>6.6402207792207779</v>
          </cell>
        </row>
        <row r="150">
          <cell r="D150">
            <v>0</v>
          </cell>
          <cell r="E150">
            <v>0</v>
          </cell>
          <cell r="F150">
            <v>0</v>
          </cell>
          <cell r="G150">
            <v>0</v>
          </cell>
          <cell r="H150">
            <v>0</v>
          </cell>
          <cell r="I150">
            <v>0</v>
          </cell>
          <cell r="J150">
            <v>0</v>
          </cell>
          <cell r="K150">
            <v>0</v>
          </cell>
          <cell r="L150">
            <v>0</v>
          </cell>
          <cell r="M150">
            <v>19.854260129870127</v>
          </cell>
          <cell r="N150">
            <v>20.750689935064933</v>
          </cell>
          <cell r="O150">
            <v>22.111935194805191</v>
          </cell>
          <cell r="P150">
            <v>23.107968311688303</v>
          </cell>
          <cell r="Q150">
            <v>20.850293246753239</v>
          </cell>
          <cell r="R150">
            <v>18.526215974025973</v>
          </cell>
          <cell r="S150">
            <v>19.090634740259738</v>
          </cell>
          <cell r="T150">
            <v>19.323042467532463</v>
          </cell>
          <cell r="U150">
            <v>19.489047987012984</v>
          </cell>
          <cell r="V150">
            <v>19.754656818181815</v>
          </cell>
          <cell r="W150">
            <v>20.418678896103891</v>
          </cell>
          <cell r="X150">
            <v>21.082700974025972</v>
          </cell>
          <cell r="Y150">
            <v>21.248706493506493</v>
          </cell>
          <cell r="Z150">
            <v>6.6402207792207779</v>
          </cell>
          <cell r="AA150">
            <v>3.320110389610389</v>
          </cell>
          <cell r="AB150">
            <v>3.320110389610389</v>
          </cell>
          <cell r="AC150">
            <v>6.6402207792207779</v>
          </cell>
          <cell r="AD150">
            <v>6.6402207792207779</v>
          </cell>
          <cell r="AE150">
            <v>6.6402207792207779</v>
          </cell>
          <cell r="AF150">
            <v>6.6402207792207779</v>
          </cell>
          <cell r="AG150">
            <v>6.6402207792207779</v>
          </cell>
          <cell r="AH150">
            <v>6.6402207792207779</v>
          </cell>
          <cell r="AI150">
            <v>6.6402207792207779</v>
          </cell>
          <cell r="AJ150">
            <v>6.6402207792207779</v>
          </cell>
        </row>
        <row r="151">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row>
        <row r="152">
          <cell r="D152">
            <v>5.0618124742854436</v>
          </cell>
          <cell r="E152">
            <v>1.109710725060028</v>
          </cell>
          <cell r="F152">
            <v>1.8875215602818358</v>
          </cell>
          <cell r="G152">
            <v>2.4055423754007235</v>
          </cell>
          <cell r="H152">
            <v>3.1975247736937167</v>
          </cell>
          <cell r="I152">
            <v>4.2315444763316155</v>
          </cell>
          <cell r="J152">
            <v>5.148681129833995</v>
          </cell>
          <cell r="K152">
            <v>5.8743482866744756</v>
          </cell>
          <cell r="L152">
            <v>18.804830025365252</v>
          </cell>
          <cell r="M152">
            <v>44.553777540519881</v>
          </cell>
          <cell r="N152">
            <v>43.948328254355516</v>
          </cell>
          <cell r="O152">
            <v>43.711162961939728</v>
          </cell>
          <cell r="P152">
            <v>43.01726868721002</v>
          </cell>
          <cell r="Q152">
            <v>38.996954221230716</v>
          </cell>
          <cell r="R152">
            <v>35.477090512011159</v>
          </cell>
          <cell r="S152">
            <v>34.603979282090698</v>
          </cell>
          <cell r="T152">
            <v>33.364448050535302</v>
          </cell>
          <cell r="U152">
            <v>32.20804478270535</v>
          </cell>
          <cell r="V152">
            <v>30.954138872854095</v>
          </cell>
          <cell r="W152">
            <v>30.075408091371752</v>
          </cell>
          <cell r="X152">
            <v>29.339135863836241</v>
          </cell>
          <cell r="Y152">
            <v>27.816776590292207</v>
          </cell>
          <cell r="Z152">
            <v>10.801117998965099</v>
          </cell>
          <cell r="AA152">
            <v>4.5648232331236471</v>
          </cell>
          <cell r="AB152">
            <v>6.9475592478490276</v>
          </cell>
          <cell r="AC152">
            <v>9.9476006205560061</v>
          </cell>
          <cell r="AD152">
            <v>9.5208419313514607</v>
          </cell>
          <cell r="AE152">
            <v>9.0940832421469153</v>
          </cell>
          <cell r="AF152">
            <v>8.6673245529423717</v>
          </cell>
          <cell r="AG152">
            <v>8.2405658637378281</v>
          </cell>
          <cell r="AH152">
            <v>7.8138071745332818</v>
          </cell>
          <cell r="AI152">
            <v>7.3870484853287364</v>
          </cell>
          <cell r="AJ152">
            <v>6.9336173780489068</v>
          </cell>
        </row>
        <row r="153">
          <cell r="D153">
            <v>5.0618124742854436</v>
          </cell>
          <cell r="E153">
            <v>1.109710725060028</v>
          </cell>
          <cell r="F153">
            <v>1.8875215602818358</v>
          </cell>
          <cell r="G153">
            <v>2.4055423754007235</v>
          </cell>
          <cell r="H153">
            <v>3.1975247736937167</v>
          </cell>
          <cell r="I153">
            <v>4.2315444763316155</v>
          </cell>
          <cell r="J153">
            <v>5.148681129833995</v>
          </cell>
          <cell r="K153">
            <v>5.8743482866744756</v>
          </cell>
          <cell r="L153">
            <v>18.804830025365252</v>
          </cell>
          <cell r="M153">
            <v>44.553777540519881</v>
          </cell>
          <cell r="N153">
            <v>43.948328254355516</v>
          </cell>
          <cell r="O153">
            <v>43.711162961939728</v>
          </cell>
          <cell r="P153">
            <v>43.01726868721002</v>
          </cell>
          <cell r="Q153">
            <v>38.996954221230716</v>
          </cell>
          <cell r="R153">
            <v>35.477090512011159</v>
          </cell>
          <cell r="S153">
            <v>34.603979282090698</v>
          </cell>
          <cell r="T153">
            <v>33.364448050535302</v>
          </cell>
          <cell r="U153">
            <v>32.20804478270535</v>
          </cell>
          <cell r="V153">
            <v>30.954138872854095</v>
          </cell>
          <cell r="W153">
            <v>30.075408091371752</v>
          </cell>
          <cell r="X153">
            <v>29.339135863836241</v>
          </cell>
          <cell r="Y153">
            <v>27.816776590292207</v>
          </cell>
          <cell r="Z153">
            <v>10.801117998965099</v>
          </cell>
          <cell r="AA153">
            <v>4.5648232331236471</v>
          </cell>
          <cell r="AB153">
            <v>6.9475592478490276</v>
          </cell>
          <cell r="AC153">
            <v>9.9476006205560061</v>
          </cell>
          <cell r="AD153">
            <v>9.5208419313514607</v>
          </cell>
          <cell r="AE153">
            <v>9.0940832421469153</v>
          </cell>
          <cell r="AF153">
            <v>8.6673245529423717</v>
          </cell>
          <cell r="AG153">
            <v>8.2405658637378281</v>
          </cell>
          <cell r="AH153">
            <v>7.8138071745332818</v>
          </cell>
          <cell r="AI153">
            <v>7.3870484853287364</v>
          </cell>
          <cell r="AJ153">
            <v>6.9336173780489068</v>
          </cell>
        </row>
        <row r="154">
          <cell r="L154">
            <v>0</v>
          </cell>
          <cell r="M154">
            <v>19.854260129870127</v>
          </cell>
          <cell r="N154">
            <v>20.750689935064933</v>
          </cell>
          <cell r="O154">
            <v>22.111935194805191</v>
          </cell>
          <cell r="P154">
            <v>23.107968311688303</v>
          </cell>
          <cell r="Q154">
            <v>20.850293246753239</v>
          </cell>
          <cell r="R154">
            <v>18.526215974025973</v>
          </cell>
          <cell r="S154">
            <v>19.090634740259738</v>
          </cell>
          <cell r="T154">
            <v>19.323042467532463</v>
          </cell>
          <cell r="U154">
            <v>19.489047987012984</v>
          </cell>
          <cell r="V154">
            <v>19.754656818181815</v>
          </cell>
          <cell r="W154">
            <v>20.418678896103891</v>
          </cell>
          <cell r="X154">
            <v>21.082700974025972</v>
          </cell>
          <cell r="Y154">
            <v>21.248706493506493</v>
          </cell>
          <cell r="Z154">
            <v>6.6402207792207779</v>
          </cell>
        </row>
        <row r="155">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row>
        <row r="157">
          <cell r="D157">
            <v>17.012987012987011</v>
          </cell>
          <cell r="E157">
            <v>75.454545454545453</v>
          </cell>
          <cell r="F157">
            <v>98.025974025974023</v>
          </cell>
          <cell r="G157">
            <v>134.33766233766232</v>
          </cell>
          <cell r="H157">
            <v>187.53246753246751</v>
          </cell>
          <cell r="I157">
            <v>250.70129870129867</v>
          </cell>
          <cell r="J157">
            <v>288.7012987012987</v>
          </cell>
          <cell r="K157">
            <v>332.01103896103888</v>
          </cell>
          <cell r="L157">
            <v>332.01103896103888</v>
          </cell>
          <cell r="M157">
            <v>312.15677883116877</v>
          </cell>
          <cell r="N157">
            <v>291.40608889610382</v>
          </cell>
          <cell r="O157">
            <v>269.29415370129863</v>
          </cell>
          <cell r="P157">
            <v>246.1861853896103</v>
          </cell>
          <cell r="Q157">
            <v>225.33589214285706</v>
          </cell>
          <cell r="R157">
            <v>206.80967616883109</v>
          </cell>
          <cell r="S157">
            <v>187.71904142857136</v>
          </cell>
          <cell r="T157">
            <v>168.39599896103888</v>
          </cell>
          <cell r="U157">
            <v>148.90695097402588</v>
          </cell>
          <cell r="V157">
            <v>129.15229415584409</v>
          </cell>
          <cell r="W157">
            <v>108.73361525974019</v>
          </cell>
          <cell r="X157">
            <v>87.650914285714208</v>
          </cell>
          <cell r="Y157">
            <v>66.402207792207719</v>
          </cell>
          <cell r="Z157">
            <v>59.761987012986943</v>
          </cell>
          <cell r="AA157">
            <v>56.441876623376551</v>
          </cell>
          <cell r="AB157">
            <v>53.121766233766159</v>
          </cell>
          <cell r="AC157">
            <v>46.481545454545383</v>
          </cell>
          <cell r="AD157">
            <v>39.841324675324607</v>
          </cell>
          <cell r="AE157">
            <v>33.201103896103831</v>
          </cell>
          <cell r="AF157">
            <v>26.560883116883051</v>
          </cell>
          <cell r="AG157">
            <v>19.920662337662275</v>
          </cell>
          <cell r="AH157">
            <v>13.280441558441497</v>
          </cell>
          <cell r="AI157">
            <v>6.6402207792207193</v>
          </cell>
          <cell r="AJ157">
            <v>-5.8776985015218663E-14</v>
          </cell>
        </row>
        <row r="158">
          <cell r="D158">
            <v>17.012987012987011</v>
          </cell>
          <cell r="E158">
            <v>75.454545454545453</v>
          </cell>
          <cell r="F158">
            <v>98.025974025974023</v>
          </cell>
          <cell r="G158">
            <v>134.33766233766232</v>
          </cell>
          <cell r="H158">
            <v>187.53246753246751</v>
          </cell>
          <cell r="I158">
            <v>250.70129870129867</v>
          </cell>
          <cell r="J158">
            <v>288.7012987012987</v>
          </cell>
          <cell r="K158">
            <v>332.01103896103888</v>
          </cell>
          <cell r="L158">
            <v>332.01103896103888</v>
          </cell>
          <cell r="M158">
            <v>312.15677883116877</v>
          </cell>
          <cell r="N158">
            <v>291.40608889610382</v>
          </cell>
          <cell r="O158">
            <v>269.29415370129863</v>
          </cell>
          <cell r="P158">
            <v>246.1861853896103</v>
          </cell>
          <cell r="Q158">
            <v>225.33589214285706</v>
          </cell>
          <cell r="R158">
            <v>206.80967616883109</v>
          </cell>
          <cell r="S158">
            <v>187.71904142857136</v>
          </cell>
          <cell r="T158">
            <v>168.39599896103888</v>
          </cell>
          <cell r="U158">
            <v>148.90695097402588</v>
          </cell>
          <cell r="V158">
            <v>129.15229415584409</v>
          </cell>
          <cell r="W158">
            <v>108.73361525974019</v>
          </cell>
          <cell r="X158">
            <v>87.650914285714208</v>
          </cell>
          <cell r="Y158">
            <v>66.402207792207719</v>
          </cell>
          <cell r="Z158">
            <v>59.761987012986943</v>
          </cell>
          <cell r="AA158">
            <v>56.441876623376551</v>
          </cell>
          <cell r="AB158">
            <v>53.121766233766159</v>
          </cell>
          <cell r="AC158">
            <v>46.481545454545383</v>
          </cell>
          <cell r="AD158">
            <v>39.841324675324607</v>
          </cell>
          <cell r="AE158">
            <v>33.201103896103831</v>
          </cell>
          <cell r="AF158">
            <v>26.560883116883051</v>
          </cell>
          <cell r="AG158">
            <v>19.920662337662275</v>
          </cell>
          <cell r="AH158">
            <v>13.280441558441497</v>
          </cell>
          <cell r="AI158">
            <v>6.6402207792207193</v>
          </cell>
          <cell r="AJ158">
            <v>-5.8776985015218663E-14</v>
          </cell>
        </row>
        <row r="163">
          <cell r="D163">
            <v>6.55</v>
          </cell>
          <cell r="E163">
            <v>22.5</v>
          </cell>
          <cell r="F163">
            <v>8.69</v>
          </cell>
          <cell r="G163">
            <v>13.980000000000002</v>
          </cell>
          <cell r="H163">
            <v>20.48</v>
          </cell>
          <cell r="I163">
            <v>24.32</v>
          </cell>
          <cell r="J163">
            <v>14.63</v>
          </cell>
          <cell r="K163">
            <v>16.674249999999962</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row>
        <row r="166">
          <cell r="D166">
            <v>1.7446904475000002</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row>
        <row r="167">
          <cell r="D167">
            <v>0.12762999574207992</v>
          </cell>
          <cell r="E167">
            <v>0.10700378664539842</v>
          </cell>
          <cell r="F167">
            <v>9.8897143285965244E-2</v>
          </cell>
          <cell r="G167">
            <v>8.5710050337588647E-2</v>
          </cell>
          <cell r="H167">
            <v>6.6214887967886299E-2</v>
          </cell>
          <cell r="I167">
            <v>4.3198203666596428E-2</v>
          </cell>
          <cell r="J167">
            <v>3.0151997454585307E-2</v>
          </cell>
          <cell r="K167">
            <v>1.5285896726881045E-2</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row>
        <row r="168">
          <cell r="D168">
            <v>7.647735935781573E-2</v>
          </cell>
          <cell r="E168">
            <v>0.32023484250271228</v>
          </cell>
          <cell r="F168">
            <v>0.62779865742254159</v>
          </cell>
          <cell r="G168">
            <v>0.84042376419168996</v>
          </cell>
          <cell r="H168">
            <v>1.1648321499041947</v>
          </cell>
          <cell r="I168">
            <v>1.5859464197210755</v>
          </cell>
          <cell r="J168">
            <v>1.952090237531503</v>
          </cell>
          <cell r="K168">
            <v>2.2463381936427922</v>
          </cell>
          <cell r="L168">
            <v>7.2398595597656223</v>
          </cell>
          <cell r="M168">
            <v>9.5093142031001534</v>
          </cell>
          <cell r="N168">
            <v>8.9310907529268757</v>
          </cell>
          <cell r="O168">
            <v>8.3157026903467965</v>
          </cell>
          <cell r="P168">
            <v>7.6650806445758599</v>
          </cell>
          <cell r="Q168">
            <v>6.986464475173829</v>
          </cell>
          <cell r="R168">
            <v>6.5260866971242955</v>
          </cell>
          <cell r="S168">
            <v>5.9726376486049224</v>
          </cell>
          <cell r="T168">
            <v>5.4059411494560932</v>
          </cell>
          <cell r="U168">
            <v>4.8968137663415625</v>
          </cell>
          <cell r="V168">
            <v>4.3118005910488275</v>
          </cell>
          <cell r="W168">
            <v>3.7178407401781257</v>
          </cell>
          <cell r="X168">
            <v>3.1787274325769537</v>
          </cell>
          <cell r="Y168">
            <v>2.5287069872625012</v>
          </cell>
          <cell r="Z168">
            <v>1.6019454296015632</v>
          </cell>
          <cell r="AA168">
            <v>0.47921444475260438</v>
          </cell>
          <cell r="AB168">
            <v>1.3965678104218759</v>
          </cell>
          <cell r="AC168">
            <v>1.2733412389140633</v>
          </cell>
          <cell r="AD168">
            <v>1.1090391435703133</v>
          </cell>
          <cell r="AE168">
            <v>0.94473704822656346</v>
          </cell>
          <cell r="AF168">
            <v>0.78043495288281362</v>
          </cell>
          <cell r="AG168">
            <v>0.61613285753906377</v>
          </cell>
          <cell r="AH168">
            <v>0.45183076219531393</v>
          </cell>
          <cell r="AI168">
            <v>0.28752866685156386</v>
          </cell>
          <cell r="AJ168">
            <v>0.11295769054882948</v>
          </cell>
        </row>
        <row r="169">
          <cell r="D169">
            <v>0</v>
          </cell>
          <cell r="E169">
            <v>0</v>
          </cell>
          <cell r="F169">
            <v>0</v>
          </cell>
          <cell r="G169">
            <v>0</v>
          </cell>
          <cell r="H169">
            <v>0</v>
          </cell>
          <cell r="I169">
            <v>0</v>
          </cell>
          <cell r="J169">
            <v>0</v>
          </cell>
          <cell r="K169">
            <v>0</v>
          </cell>
          <cell r="L169">
            <v>0</v>
          </cell>
          <cell r="M169">
            <v>7.6438901499999989</v>
          </cell>
          <cell r="N169">
            <v>7.9890156249999995</v>
          </cell>
          <cell r="O169">
            <v>8.5130950499999987</v>
          </cell>
          <cell r="P169">
            <v>8.8965677999999961</v>
          </cell>
          <cell r="Q169">
            <v>8.0273628999999964</v>
          </cell>
          <cell r="R169">
            <v>7.1325931499999999</v>
          </cell>
          <cell r="S169">
            <v>7.349894374999999</v>
          </cell>
          <cell r="T169">
            <v>7.4393713499999983</v>
          </cell>
          <cell r="U169">
            <v>7.503283474999999</v>
          </cell>
          <cell r="V169">
            <v>7.6055428749999985</v>
          </cell>
          <cell r="W169">
            <v>7.861191374999998</v>
          </cell>
          <cell r="X169">
            <v>8.1168398750000001</v>
          </cell>
          <cell r="Y169">
            <v>8.180752</v>
          </cell>
          <cell r="Z169">
            <v>2.5564849999999995</v>
          </cell>
          <cell r="AA169">
            <v>1.2782424999999997</v>
          </cell>
          <cell r="AB169">
            <v>1.2782424999999997</v>
          </cell>
          <cell r="AC169">
            <v>2.5564849999999995</v>
          </cell>
          <cell r="AD169">
            <v>2.5564849999999995</v>
          </cell>
          <cell r="AE169">
            <v>2.5564849999999995</v>
          </cell>
          <cell r="AF169">
            <v>2.5564849999999995</v>
          </cell>
          <cell r="AG169">
            <v>2.5564849999999995</v>
          </cell>
          <cell r="AH169">
            <v>2.5564849999999995</v>
          </cell>
          <cell r="AI169">
            <v>2.5564849999999995</v>
          </cell>
          <cell r="AJ169">
            <v>2.5564849999999995</v>
          </cell>
        </row>
        <row r="170">
          <cell r="D170">
            <v>0</v>
          </cell>
          <cell r="E170">
            <v>0</v>
          </cell>
          <cell r="F170">
            <v>0</v>
          </cell>
          <cell r="G170">
            <v>0</v>
          </cell>
          <cell r="H170">
            <v>0</v>
          </cell>
          <cell r="I170">
            <v>0</v>
          </cell>
          <cell r="J170">
            <v>0</v>
          </cell>
          <cell r="K170">
            <v>0</v>
          </cell>
          <cell r="L170">
            <v>0</v>
          </cell>
          <cell r="M170">
            <v>7.6438901499999989</v>
          </cell>
          <cell r="N170">
            <v>7.9890156249999995</v>
          </cell>
          <cell r="O170">
            <v>8.5130950499999987</v>
          </cell>
          <cell r="P170">
            <v>8.8965677999999961</v>
          </cell>
          <cell r="Q170">
            <v>8.0273628999999964</v>
          </cell>
          <cell r="R170">
            <v>7.1325931499999999</v>
          </cell>
          <cell r="S170">
            <v>7.349894374999999</v>
          </cell>
          <cell r="T170">
            <v>7.4393713499999983</v>
          </cell>
          <cell r="U170">
            <v>7.503283474999999</v>
          </cell>
          <cell r="V170">
            <v>7.6055428749999985</v>
          </cell>
          <cell r="W170">
            <v>7.861191374999998</v>
          </cell>
          <cell r="X170">
            <v>8.1168398750000001</v>
          </cell>
          <cell r="Y170">
            <v>8.180752</v>
          </cell>
          <cell r="Z170">
            <v>2.5564849999999995</v>
          </cell>
          <cell r="AA170">
            <v>1.2782424999999997</v>
          </cell>
          <cell r="AB170">
            <v>1.2782424999999997</v>
          </cell>
          <cell r="AC170">
            <v>2.5564849999999995</v>
          </cell>
          <cell r="AD170">
            <v>2.5564849999999995</v>
          </cell>
          <cell r="AE170">
            <v>2.5564849999999995</v>
          </cell>
          <cell r="AF170">
            <v>2.5564849999999995</v>
          </cell>
          <cell r="AG170">
            <v>2.5564849999999995</v>
          </cell>
          <cell r="AH170">
            <v>2.5564849999999995</v>
          </cell>
          <cell r="AI170">
            <v>2.5564849999999995</v>
          </cell>
          <cell r="AJ170">
            <v>2.5564849999999995</v>
          </cell>
        </row>
        <row r="171">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row>
        <row r="172">
          <cell r="D172">
            <v>1.9487978025998958</v>
          </cell>
          <cell r="E172">
            <v>0.42723862914811078</v>
          </cell>
          <cell r="F172">
            <v>0.72669580070850681</v>
          </cell>
          <cell r="G172">
            <v>0.92613381452927857</v>
          </cell>
          <cell r="H172">
            <v>1.231047037872081</v>
          </cell>
          <cell r="I172">
            <v>1.6291446233876721</v>
          </cell>
          <cell r="J172">
            <v>1.9822422349860882</v>
          </cell>
          <cell r="K172">
            <v>2.2616240903696734</v>
          </cell>
          <cell r="L172">
            <v>7.2398595597656223</v>
          </cell>
          <cell r="M172">
            <v>17.153204353100154</v>
          </cell>
          <cell r="N172">
            <v>16.920106377926874</v>
          </cell>
          <cell r="O172">
            <v>16.828797740346797</v>
          </cell>
          <cell r="P172">
            <v>16.561648444575859</v>
          </cell>
          <cell r="Q172">
            <v>15.013827375173825</v>
          </cell>
          <cell r="R172">
            <v>13.658679847124297</v>
          </cell>
          <cell r="S172">
            <v>13.32253202360492</v>
          </cell>
          <cell r="T172">
            <v>12.845312499456091</v>
          </cell>
          <cell r="U172">
            <v>12.400097241341561</v>
          </cell>
          <cell r="V172">
            <v>11.917343466048827</v>
          </cell>
          <cell r="W172">
            <v>11.579032115178125</v>
          </cell>
          <cell r="X172">
            <v>11.295567307576952</v>
          </cell>
          <cell r="Y172">
            <v>10.709458987262501</v>
          </cell>
          <cell r="Z172">
            <v>4.1584304296015633</v>
          </cell>
          <cell r="AA172">
            <v>1.7574569447526043</v>
          </cell>
          <cell r="AB172">
            <v>2.6748103104218757</v>
          </cell>
          <cell r="AC172">
            <v>3.8298262389140625</v>
          </cell>
          <cell r="AD172">
            <v>3.6655241435703125</v>
          </cell>
          <cell r="AE172">
            <v>3.5012220482265626</v>
          </cell>
          <cell r="AF172">
            <v>3.3369199528828131</v>
          </cell>
          <cell r="AG172">
            <v>3.172617857539064</v>
          </cell>
          <cell r="AH172">
            <v>3.0083157621953136</v>
          </cell>
          <cell r="AI172">
            <v>2.8440136668515636</v>
          </cell>
          <cell r="AJ172">
            <v>2.6694426905488293</v>
          </cell>
        </row>
        <row r="173">
          <cell r="D173">
            <v>1.9487978025998958</v>
          </cell>
          <cell r="E173">
            <v>0.42723862914811078</v>
          </cell>
          <cell r="F173">
            <v>0.72669580070850681</v>
          </cell>
          <cell r="G173">
            <v>0.92613381452927857</v>
          </cell>
          <cell r="H173">
            <v>1.231047037872081</v>
          </cell>
          <cell r="I173">
            <v>1.6291446233876721</v>
          </cell>
          <cell r="J173">
            <v>1.9822422349860882</v>
          </cell>
          <cell r="K173">
            <v>2.2616240903696734</v>
          </cell>
          <cell r="L173">
            <v>7.2398595597656223</v>
          </cell>
          <cell r="M173">
            <v>17.153204353100154</v>
          </cell>
          <cell r="N173">
            <v>16.920106377926874</v>
          </cell>
          <cell r="O173">
            <v>16.828797740346797</v>
          </cell>
          <cell r="P173">
            <v>16.561648444575859</v>
          </cell>
          <cell r="Q173">
            <v>15.013827375173825</v>
          </cell>
          <cell r="R173">
            <v>13.658679847124297</v>
          </cell>
          <cell r="S173">
            <v>13.32253202360492</v>
          </cell>
          <cell r="T173">
            <v>12.845312499456091</v>
          </cell>
          <cell r="U173">
            <v>12.400097241341561</v>
          </cell>
          <cell r="V173">
            <v>11.917343466048827</v>
          </cell>
          <cell r="W173">
            <v>11.579032115178125</v>
          </cell>
          <cell r="X173">
            <v>11.295567307576952</v>
          </cell>
          <cell r="Y173">
            <v>10.709458987262501</v>
          </cell>
          <cell r="Z173">
            <v>4.1584304296015633</v>
          </cell>
          <cell r="AA173">
            <v>1.7574569447526043</v>
          </cell>
          <cell r="AB173">
            <v>2.6748103104218757</v>
          </cell>
          <cell r="AC173">
            <v>3.8298262389140625</v>
          </cell>
          <cell r="AD173">
            <v>3.6655241435703125</v>
          </cell>
          <cell r="AE173">
            <v>3.5012220482265626</v>
          </cell>
          <cell r="AF173">
            <v>3.3369199528828131</v>
          </cell>
          <cell r="AG173">
            <v>3.172617857539064</v>
          </cell>
          <cell r="AH173">
            <v>3.0083157621953136</v>
          </cell>
          <cell r="AI173">
            <v>2.8440136668515636</v>
          </cell>
          <cell r="AJ173">
            <v>2.6694426905488293</v>
          </cell>
        </row>
        <row r="175">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row>
        <row r="177">
          <cell r="D177">
            <v>6.55</v>
          </cell>
          <cell r="E177">
            <v>29.05</v>
          </cell>
          <cell r="F177">
            <v>37.74</v>
          </cell>
          <cell r="G177">
            <v>51.72</v>
          </cell>
          <cell r="H177">
            <v>72.199999999999989</v>
          </cell>
          <cell r="I177">
            <v>96.52</v>
          </cell>
          <cell r="J177">
            <v>111.15</v>
          </cell>
          <cell r="K177">
            <v>127.82424999999998</v>
          </cell>
          <cell r="L177">
            <v>127.82424999999998</v>
          </cell>
          <cell r="M177">
            <v>120.18035984999997</v>
          </cell>
          <cell r="N177">
            <v>112.19134422499998</v>
          </cell>
          <cell r="O177">
            <v>103.67824917499998</v>
          </cell>
          <cell r="P177">
            <v>94.781681374999962</v>
          </cell>
          <cell r="Q177">
            <v>86.754318474999977</v>
          </cell>
          <cell r="R177">
            <v>79.621725324999971</v>
          </cell>
          <cell r="S177">
            <v>72.27183094999998</v>
          </cell>
          <cell r="T177">
            <v>64.832459599999979</v>
          </cell>
          <cell r="U177">
            <v>57.329176124999961</v>
          </cell>
          <cell r="V177">
            <v>49.723633249999978</v>
          </cell>
          <cell r="W177">
            <v>41.862441874999973</v>
          </cell>
          <cell r="X177">
            <v>33.74560199999997</v>
          </cell>
          <cell r="Y177">
            <v>25.564849999999971</v>
          </cell>
          <cell r="Z177">
            <v>23.008364999999973</v>
          </cell>
          <cell r="AA177">
            <v>21.730122499999972</v>
          </cell>
          <cell r="AB177">
            <v>20.451879999999971</v>
          </cell>
          <cell r="AC177">
            <v>17.895394999999972</v>
          </cell>
          <cell r="AD177">
            <v>15.338909999999974</v>
          </cell>
          <cell r="AE177">
            <v>12.782424999999975</v>
          </cell>
          <cell r="AF177">
            <v>10.225939999999975</v>
          </cell>
          <cell r="AG177">
            <v>7.6694549999999762</v>
          </cell>
          <cell r="AH177">
            <v>5.1129699999999767</v>
          </cell>
          <cell r="AI177">
            <v>2.5564849999999768</v>
          </cell>
          <cell r="AJ177">
            <v>-2.2629139230859186E-14</v>
          </cell>
        </row>
        <row r="178">
          <cell r="D178">
            <v>6.55</v>
          </cell>
          <cell r="E178">
            <v>29.05</v>
          </cell>
          <cell r="F178">
            <v>37.74</v>
          </cell>
          <cell r="G178">
            <v>51.72</v>
          </cell>
          <cell r="H178">
            <v>72.199999999999989</v>
          </cell>
          <cell r="I178">
            <v>96.52</v>
          </cell>
          <cell r="J178">
            <v>111.15</v>
          </cell>
          <cell r="K178">
            <v>127.82424999999998</v>
          </cell>
          <cell r="L178">
            <v>127.82424999999998</v>
          </cell>
          <cell r="M178">
            <v>120.18035984999997</v>
          </cell>
          <cell r="N178">
            <v>112.19134422499998</v>
          </cell>
          <cell r="O178">
            <v>103.67824917499998</v>
          </cell>
          <cell r="P178">
            <v>94.781681374999962</v>
          </cell>
          <cell r="Q178">
            <v>86.754318474999977</v>
          </cell>
          <cell r="R178">
            <v>79.621725324999971</v>
          </cell>
          <cell r="S178">
            <v>72.27183094999998</v>
          </cell>
          <cell r="T178">
            <v>64.832459599999979</v>
          </cell>
          <cell r="U178">
            <v>57.329176124999961</v>
          </cell>
          <cell r="V178">
            <v>49.723633249999978</v>
          </cell>
          <cell r="W178">
            <v>41.862441874999973</v>
          </cell>
          <cell r="X178">
            <v>33.74560199999997</v>
          </cell>
          <cell r="Y178">
            <v>25.564849999999971</v>
          </cell>
          <cell r="Z178">
            <v>23.008364999999973</v>
          </cell>
          <cell r="AA178">
            <v>21.730122499999972</v>
          </cell>
          <cell r="AB178">
            <v>20.451879999999971</v>
          </cell>
          <cell r="AC178">
            <v>17.895394999999972</v>
          </cell>
          <cell r="AD178">
            <v>15.338909999999974</v>
          </cell>
          <cell r="AE178">
            <v>12.782424999999975</v>
          </cell>
          <cell r="AF178">
            <v>10.225939999999975</v>
          </cell>
          <cell r="AG178">
            <v>7.6694549999999762</v>
          </cell>
          <cell r="AH178">
            <v>5.1129699999999767</v>
          </cell>
          <cell r="AI178">
            <v>2.5564849999999768</v>
          </cell>
          <cell r="AJ178">
            <v>-2.2629139230859186E-14</v>
          </cell>
        </row>
        <row r="183">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row>
        <row r="184">
          <cell r="D184">
            <v>0</v>
          </cell>
          <cell r="E184">
            <v>0</v>
          </cell>
          <cell r="F184">
            <v>1.7763568394002505E-15</v>
          </cell>
          <cell r="G184">
            <v>-5.3290705182007514E-15</v>
          </cell>
          <cell r="H184">
            <v>-1.0658141036401503E-14</v>
          </cell>
          <cell r="I184">
            <v>7.1054273576010019E-15</v>
          </cell>
          <cell r="J184">
            <v>8.8817841970012523E-15</v>
          </cell>
          <cell r="K184">
            <v>1.0658141036401503E-14</v>
          </cell>
          <cell r="L184">
            <v>0</v>
          </cell>
          <cell r="M184">
            <v>-5.3290705182007514E-15</v>
          </cell>
          <cell r="N184">
            <v>6.2172489379008766E-15</v>
          </cell>
          <cell r="O184">
            <v>-5.3290705182007514E-15</v>
          </cell>
          <cell r="P184">
            <v>-1.7763568394002505E-14</v>
          </cell>
          <cell r="Q184">
            <v>1.0658141036401503E-14</v>
          </cell>
          <cell r="R184">
            <v>-5.3290705182007514E-15</v>
          </cell>
          <cell r="S184">
            <v>7.9936057773011271E-15</v>
          </cell>
          <cell r="T184">
            <v>-3.5527136788005009E-15</v>
          </cell>
          <cell r="U184">
            <v>-1.865174681370263E-14</v>
          </cell>
          <cell r="V184">
            <v>1.5099033134902129E-14</v>
          </cell>
          <cell r="W184">
            <v>-6.2172489379008766E-15</v>
          </cell>
          <cell r="X184">
            <v>-3.5527136788005009E-15</v>
          </cell>
          <cell r="Y184">
            <v>1.7763568394002505E-15</v>
          </cell>
          <cell r="Z184">
            <v>8.8817841970012523E-16</v>
          </cell>
          <cell r="AA184">
            <v>-1.3322676295501878E-15</v>
          </cell>
          <cell r="AB184">
            <v>-1.3322676295501878E-15</v>
          </cell>
          <cell r="AC184">
            <v>8.8817841970012523E-16</v>
          </cell>
          <cell r="AD184">
            <v>8.8817841970012523E-16</v>
          </cell>
          <cell r="AE184">
            <v>8.8817841970012523E-16</v>
          </cell>
          <cell r="AF184">
            <v>-8.8817841970012523E-16</v>
          </cell>
          <cell r="AG184">
            <v>8.8817841970012523E-16</v>
          </cell>
          <cell r="AH184">
            <v>0</v>
          </cell>
          <cell r="AI184">
            <v>-4.4408920985006262E-16</v>
          </cell>
          <cell r="AJ184">
            <v>0</v>
          </cell>
        </row>
      </sheetData>
      <sheetData sheetId="31" refreshError="1"/>
      <sheetData sheetId="32" refreshError="1"/>
      <sheetData sheetId="33" refreshError="1"/>
      <sheetData sheetId="34" refreshError="1"/>
      <sheetData sheetId="35" refreshError="1">
        <row r="28">
          <cell r="F28">
            <v>68100.753326562524</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row r="3">
          <cell r="A3" t="str">
            <v>OpYear</v>
          </cell>
          <cell r="B3" t="str">
            <v>Operating year</v>
          </cell>
          <cell r="H3">
            <v>1</v>
          </cell>
          <cell r="I3">
            <v>2</v>
          </cell>
          <cell r="J3">
            <v>3</v>
          </cell>
          <cell r="K3">
            <v>4</v>
          </cell>
          <cell r="L3">
            <v>5</v>
          </cell>
          <cell r="M3">
            <v>6</v>
          </cell>
          <cell r="N3">
            <v>7</v>
          </cell>
          <cell r="O3">
            <v>8</v>
          </cell>
          <cell r="P3">
            <v>9</v>
          </cell>
          <cell r="Q3">
            <v>10</v>
          </cell>
          <cell r="R3">
            <v>11</v>
          </cell>
          <cell r="S3">
            <v>12</v>
          </cell>
          <cell r="T3">
            <v>13</v>
          </cell>
          <cell r="U3">
            <v>14</v>
          </cell>
          <cell r="V3">
            <v>15</v>
          </cell>
          <cell r="W3">
            <v>16</v>
          </cell>
          <cell r="X3">
            <v>17</v>
          </cell>
          <cell r="Y3">
            <v>18</v>
          </cell>
          <cell r="Z3">
            <v>19</v>
          </cell>
          <cell r="AA3">
            <v>20</v>
          </cell>
          <cell r="AB3">
            <v>21</v>
          </cell>
          <cell r="AC3">
            <v>22</v>
          </cell>
          <cell r="AD3">
            <v>23</v>
          </cell>
          <cell r="AE3">
            <v>24</v>
          </cell>
          <cell r="AF3">
            <v>25</v>
          </cell>
          <cell r="AG3">
            <v>26</v>
          </cell>
          <cell r="AH3">
            <v>27</v>
          </cell>
          <cell r="AI3">
            <v>28</v>
          </cell>
          <cell r="AJ3">
            <v>29</v>
          </cell>
          <cell r="AK3">
            <v>30</v>
          </cell>
          <cell r="AL3">
            <v>31</v>
          </cell>
        </row>
        <row r="4">
          <cell r="A4" t="str">
            <v>Date</v>
          </cell>
          <cell r="B4" t="str">
            <v>Date</v>
          </cell>
          <cell r="H4">
            <v>37621</v>
          </cell>
          <cell r="I4">
            <v>37986</v>
          </cell>
          <cell r="J4">
            <v>38352</v>
          </cell>
          <cell r="K4">
            <v>38717</v>
          </cell>
          <cell r="L4">
            <v>39082</v>
          </cell>
          <cell r="M4">
            <v>39447</v>
          </cell>
          <cell r="N4">
            <v>39813</v>
          </cell>
          <cell r="O4">
            <v>40178</v>
          </cell>
          <cell r="P4">
            <v>40543</v>
          </cell>
          <cell r="Q4">
            <v>40908</v>
          </cell>
          <cell r="R4">
            <v>41274</v>
          </cell>
          <cell r="S4">
            <v>41639</v>
          </cell>
          <cell r="T4">
            <v>42004</v>
          </cell>
          <cell r="U4">
            <v>42369</v>
          </cell>
          <cell r="V4">
            <v>42735</v>
          </cell>
          <cell r="W4">
            <v>43100</v>
          </cell>
          <cell r="X4">
            <v>43465</v>
          </cell>
          <cell r="Y4">
            <v>43830</v>
          </cell>
          <cell r="Z4">
            <v>44196</v>
          </cell>
          <cell r="AA4">
            <v>44561</v>
          </cell>
          <cell r="AB4">
            <v>44926</v>
          </cell>
          <cell r="AC4">
            <v>45291</v>
          </cell>
          <cell r="AD4">
            <v>45657</v>
          </cell>
          <cell r="AE4">
            <v>46022</v>
          </cell>
          <cell r="AF4">
            <v>46387</v>
          </cell>
          <cell r="AG4">
            <v>46752</v>
          </cell>
          <cell r="AH4">
            <v>47118</v>
          </cell>
          <cell r="AI4">
            <v>47452</v>
          </cell>
          <cell r="AJ4">
            <v>47817</v>
          </cell>
          <cell r="AK4">
            <v>48182</v>
          </cell>
          <cell r="AL4">
            <v>48548</v>
          </cell>
        </row>
        <row r="63">
          <cell r="A63" t="str">
            <v>PlantMargin</v>
          </cell>
          <cell r="B63" t="str">
            <v>Plant Margin</v>
          </cell>
          <cell r="H63">
            <v>49031.803174794833</v>
          </cell>
          <cell r="I63">
            <v>56802.816300773724</v>
          </cell>
          <cell r="J63">
            <v>55045.164616814756</v>
          </cell>
          <cell r="K63">
            <v>54981.049076178882</v>
          </cell>
          <cell r="L63">
            <v>56288.081559498474</v>
          </cell>
          <cell r="M63">
            <v>54506.353323079857</v>
          </cell>
          <cell r="N63">
            <v>57036.154603876159</v>
          </cell>
          <cell r="O63">
            <v>61378.088495568431</v>
          </cell>
          <cell r="P63">
            <v>60356.959443749787</v>
          </cell>
          <cell r="Q63">
            <v>60269.925920641814</v>
          </cell>
          <cell r="R63">
            <v>61619.915943528307</v>
          </cell>
          <cell r="S63">
            <v>59735.805464380384</v>
          </cell>
          <cell r="T63">
            <v>60285.192641917776</v>
          </cell>
          <cell r="U63">
            <v>61651.953497000053</v>
          </cell>
          <cell r="V63">
            <v>60191.841238594054</v>
          </cell>
          <cell r="W63">
            <v>60002.799732577987</v>
          </cell>
          <cell r="X63">
            <v>61435.999666084885</v>
          </cell>
          <cell r="Y63">
            <v>59287.892512887134</v>
          </cell>
          <cell r="Z63">
            <v>59590.026640028402</v>
          </cell>
          <cell r="AA63">
            <v>60957.481137836665</v>
          </cell>
          <cell r="AB63">
            <v>99924.647889147047</v>
          </cell>
          <cell r="AC63">
            <v>108681.57824097184</v>
          </cell>
          <cell r="AD63">
            <v>111524.66993084378</v>
          </cell>
          <cell r="AE63">
            <v>112433.43961609693</v>
          </cell>
          <cell r="AF63">
            <v>114370.81019685537</v>
          </cell>
          <cell r="AG63">
            <v>117872.46686318831</v>
          </cell>
          <cell r="AH63">
            <v>119472.02320176514</v>
          </cell>
          <cell r="AI63">
            <v>123118.26614884555</v>
          </cell>
          <cell r="AJ63">
            <v>-252917.55920077066</v>
          </cell>
          <cell r="AK63">
            <v>-260244.7014781498</v>
          </cell>
          <cell r="AL63">
            <v>-237450.08863720894</v>
          </cell>
        </row>
      </sheetData>
      <sheetData sheetId="44" refreshError="1">
        <row r="19">
          <cell r="A19" t="str">
            <v>IntEarned</v>
          </cell>
          <cell r="B19" t="str">
            <v>plus: Interest on cash deposits</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row>
      </sheetData>
      <sheetData sheetId="45" refreshError="1"/>
      <sheetData sheetId="46" refreshError="1"/>
      <sheetData sheetId="47" refreshError="1"/>
      <sheetData sheetId="48" refreshError="1">
        <row r="13">
          <cell r="E13">
            <v>37302</v>
          </cell>
        </row>
      </sheetData>
      <sheetData sheetId="49" refreshError="1"/>
      <sheetData sheetId="50" refreshError="1">
        <row r="9">
          <cell r="E9">
            <v>0.12</v>
          </cell>
        </row>
        <row r="53">
          <cell r="E53">
            <v>19.829999999999998</v>
          </cell>
        </row>
        <row r="100">
          <cell r="E100">
            <v>401372.00776905881</v>
          </cell>
        </row>
        <row r="101">
          <cell r="E101">
            <v>30</v>
          </cell>
        </row>
        <row r="104">
          <cell r="E104">
            <v>360600.36954318604</v>
          </cell>
        </row>
        <row r="112">
          <cell r="E112">
            <v>0.35</v>
          </cell>
        </row>
        <row r="113">
          <cell r="E113">
            <v>0.09</v>
          </cell>
        </row>
      </sheetData>
      <sheetData sheetId="51" refreshError="1"/>
      <sheetData sheetId="52" refreshError="1"/>
      <sheetData sheetId="53" refreshError="1"/>
      <sheetData sheetId="54" refreshError="1"/>
      <sheetData sheetId="55" refreshError="1">
        <row r="20">
          <cell r="E20">
            <v>6276</v>
          </cell>
        </row>
        <row r="21">
          <cell r="E21">
            <v>10000</v>
          </cell>
        </row>
        <row r="24">
          <cell r="E24">
            <v>3000</v>
          </cell>
        </row>
        <row r="43">
          <cell r="G43">
            <v>7392.5</v>
          </cell>
        </row>
      </sheetData>
      <sheetData sheetId="56" refreshError="1">
        <row r="102">
          <cell r="A102" t="str">
            <v>Tax</v>
          </cell>
          <cell r="B102" t="str">
            <v>Total income tax</v>
          </cell>
          <cell r="H102">
            <v>0</v>
          </cell>
          <cell r="I102">
            <v>0</v>
          </cell>
          <cell r="J102">
            <v>0</v>
          </cell>
          <cell r="K102">
            <v>0</v>
          </cell>
          <cell r="L102">
            <v>0</v>
          </cell>
          <cell r="M102">
            <v>0</v>
          </cell>
          <cell r="N102">
            <v>0</v>
          </cell>
          <cell r="O102">
            <v>0</v>
          </cell>
          <cell r="P102">
            <v>-2044.1705646012927</v>
          </cell>
          <cell r="Q102">
            <v>-5223.8163116598917</v>
          </cell>
          <cell r="R102">
            <v>-6487.753761446691</v>
          </cell>
          <cell r="S102">
            <v>-1602.6149111490665</v>
          </cell>
          <cell r="T102">
            <v>-6106.4754035842825</v>
          </cell>
          <cell r="U102">
            <v>-7543.2419929785656</v>
          </cell>
          <cell r="V102">
            <v>-5778.9807629447296</v>
          </cell>
          <cell r="W102">
            <v>-8199.4977356182699</v>
          </cell>
          <cell r="X102">
            <v>-9835.3524806650712</v>
          </cell>
          <cell r="Y102">
            <v>-4320.661732393326</v>
          </cell>
          <cell r="Z102">
            <v>-9876.3923959555214</v>
          </cell>
          <cell r="AA102">
            <v>-12980.171295765729</v>
          </cell>
          <cell r="AB102">
            <v>-31173.336723191431</v>
          </cell>
          <cell r="AC102">
            <v>-40466.383580248897</v>
          </cell>
          <cell r="AD102">
            <v>-42306.385318599758</v>
          </cell>
          <cell r="AE102">
            <v>-36460.316409002873</v>
          </cell>
          <cell r="AF102">
            <v>-43002.29201958565</v>
          </cell>
          <cell r="AG102">
            <v>-44985.675243354621</v>
          </cell>
          <cell r="AH102">
            <v>-43240.462203348063</v>
          </cell>
          <cell r="AI102">
            <v>-47536.861941945048</v>
          </cell>
          <cell r="AJ102">
            <v>0</v>
          </cell>
          <cell r="AK102">
            <v>0</v>
          </cell>
        </row>
      </sheetData>
      <sheetData sheetId="57" refreshError="1"/>
      <sheetData sheetId="58" refreshError="1">
        <row r="5">
          <cell r="A5">
            <v>1</v>
          </cell>
          <cell r="B5">
            <v>3.7499999999999999E-2</v>
          </cell>
          <cell r="C5">
            <v>9.3799999999999994E-3</v>
          </cell>
        </row>
        <row r="6">
          <cell r="A6">
            <v>2</v>
          </cell>
          <cell r="B6">
            <v>7.2190000000000004E-2</v>
          </cell>
          <cell r="C6">
            <v>7.4300000000000005E-2</v>
          </cell>
        </row>
        <row r="7">
          <cell r="A7">
            <v>3</v>
          </cell>
          <cell r="B7">
            <v>6.6769999999999996E-2</v>
          </cell>
          <cell r="C7">
            <v>6.8720000000000003E-2</v>
          </cell>
        </row>
        <row r="8">
          <cell r="A8">
            <v>4</v>
          </cell>
          <cell r="B8">
            <v>6.1769999999999999E-2</v>
          </cell>
          <cell r="C8">
            <v>6.3570000000000002E-2</v>
          </cell>
        </row>
        <row r="9">
          <cell r="A9">
            <v>5</v>
          </cell>
          <cell r="B9">
            <v>5.713E-2</v>
          </cell>
          <cell r="C9">
            <v>5.8799999999999998E-2</v>
          </cell>
        </row>
        <row r="10">
          <cell r="A10">
            <v>6</v>
          </cell>
          <cell r="B10">
            <v>5.2850000000000001E-2</v>
          </cell>
          <cell r="C10">
            <v>5.4390000000000001E-2</v>
          </cell>
        </row>
        <row r="11">
          <cell r="A11">
            <v>7</v>
          </cell>
          <cell r="B11">
            <v>4.888E-2</v>
          </cell>
          <cell r="C11">
            <v>5.0310000000000001E-2</v>
          </cell>
        </row>
        <row r="12">
          <cell r="A12">
            <v>8</v>
          </cell>
          <cell r="B12">
            <v>4.5220000000000003E-2</v>
          </cell>
          <cell r="C12">
            <v>4.6539999999999998E-2</v>
          </cell>
        </row>
        <row r="13">
          <cell r="A13">
            <v>9</v>
          </cell>
          <cell r="B13">
            <v>4.462E-2</v>
          </cell>
          <cell r="C13">
            <v>4.4580000000000002E-2</v>
          </cell>
        </row>
        <row r="14">
          <cell r="A14">
            <v>10</v>
          </cell>
          <cell r="B14">
            <v>4.4609999999999997E-2</v>
          </cell>
          <cell r="C14">
            <v>4.4580000000000002E-2</v>
          </cell>
        </row>
        <row r="15">
          <cell r="A15">
            <v>11</v>
          </cell>
          <cell r="B15">
            <v>4.462E-2</v>
          </cell>
          <cell r="C15">
            <v>4.4580000000000002E-2</v>
          </cell>
        </row>
        <row r="16">
          <cell r="A16">
            <v>12</v>
          </cell>
          <cell r="B16">
            <v>4.4609999999999997E-2</v>
          </cell>
          <cell r="C16">
            <v>4.4580000000000002E-2</v>
          </cell>
        </row>
        <row r="17">
          <cell r="A17">
            <v>13</v>
          </cell>
          <cell r="B17">
            <v>4.462E-2</v>
          </cell>
          <cell r="C17">
            <v>4.4580000000000002E-2</v>
          </cell>
        </row>
        <row r="18">
          <cell r="A18">
            <v>14</v>
          </cell>
          <cell r="B18">
            <v>4.4609999999999997E-2</v>
          </cell>
          <cell r="C18">
            <v>4.4580000000000002E-2</v>
          </cell>
        </row>
        <row r="19">
          <cell r="A19">
            <v>15</v>
          </cell>
          <cell r="B19">
            <v>4.462E-2</v>
          </cell>
          <cell r="C19">
            <v>4.4580000000000002E-2</v>
          </cell>
        </row>
        <row r="20">
          <cell r="A20">
            <v>16</v>
          </cell>
          <cell r="B20">
            <v>4.4609999999999997E-2</v>
          </cell>
          <cell r="C20">
            <v>4.4580000000000002E-2</v>
          </cell>
        </row>
        <row r="21">
          <cell r="A21">
            <v>17</v>
          </cell>
          <cell r="B21">
            <v>4.462E-2</v>
          </cell>
          <cell r="C21">
            <v>4.4580000000000002E-2</v>
          </cell>
        </row>
        <row r="22">
          <cell r="A22">
            <v>18</v>
          </cell>
          <cell r="B22">
            <v>4.4609999999999997E-2</v>
          </cell>
          <cell r="C22">
            <v>4.4589999999999998E-2</v>
          </cell>
        </row>
        <row r="23">
          <cell r="A23">
            <v>19</v>
          </cell>
          <cell r="B23">
            <v>4.462E-2</v>
          </cell>
          <cell r="C23">
            <v>4.4580000000000002E-2</v>
          </cell>
        </row>
        <row r="24">
          <cell r="A24">
            <v>20</v>
          </cell>
          <cell r="B24">
            <v>4.4609999999999997E-2</v>
          </cell>
          <cell r="C24">
            <v>4.4589999999999998E-2</v>
          </cell>
        </row>
        <row r="25">
          <cell r="A25">
            <v>21</v>
          </cell>
          <cell r="B25">
            <v>2.231E-2</v>
          </cell>
          <cell r="C25">
            <v>3.9010000000000003E-2</v>
          </cell>
        </row>
        <row r="26">
          <cell r="A26">
            <v>22</v>
          </cell>
          <cell r="B26">
            <v>0</v>
          </cell>
          <cell r="C26">
            <v>0</v>
          </cell>
        </row>
        <row r="27">
          <cell r="A27">
            <v>23</v>
          </cell>
          <cell r="B27">
            <v>0</v>
          </cell>
          <cell r="C27">
            <v>0</v>
          </cell>
        </row>
        <row r="28">
          <cell r="A28">
            <v>24</v>
          </cell>
          <cell r="B28">
            <v>0</v>
          </cell>
          <cell r="C28">
            <v>0</v>
          </cell>
        </row>
        <row r="29">
          <cell r="A29">
            <v>25</v>
          </cell>
          <cell r="B29">
            <v>0</v>
          </cell>
          <cell r="C29">
            <v>0</v>
          </cell>
        </row>
        <row r="30">
          <cell r="A30">
            <v>26</v>
          </cell>
          <cell r="B30">
            <v>0</v>
          </cell>
          <cell r="C30">
            <v>0</v>
          </cell>
        </row>
        <row r="31">
          <cell r="A31">
            <v>27</v>
          </cell>
          <cell r="B31">
            <v>0</v>
          </cell>
          <cell r="C31">
            <v>0</v>
          </cell>
        </row>
        <row r="32">
          <cell r="A32">
            <v>28</v>
          </cell>
          <cell r="B32">
            <v>0</v>
          </cell>
          <cell r="C32">
            <v>0</v>
          </cell>
        </row>
        <row r="33">
          <cell r="A33">
            <v>29</v>
          </cell>
          <cell r="B33">
            <v>0</v>
          </cell>
          <cell r="C33">
            <v>0</v>
          </cell>
        </row>
        <row r="34">
          <cell r="A34">
            <v>30</v>
          </cell>
          <cell r="B34">
            <v>0</v>
          </cell>
          <cell r="C34">
            <v>0</v>
          </cell>
        </row>
      </sheetData>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row r="100">
          <cell r="F100">
            <v>0.35</v>
          </cell>
        </row>
        <row r="101">
          <cell r="F101">
            <v>0.06</v>
          </cell>
        </row>
      </sheetData>
      <sheetData sheetId="68" refreshError="1"/>
      <sheetData sheetId="69" refreshError="1">
        <row r="9">
          <cell r="D9">
            <v>0</v>
          </cell>
          <cell r="E9">
            <v>0</v>
          </cell>
          <cell r="F9">
            <v>0</v>
          </cell>
          <cell r="G9">
            <v>0</v>
          </cell>
          <cell r="H9">
            <v>0</v>
          </cell>
          <cell r="I9">
            <v>0</v>
          </cell>
          <cell r="J9">
            <v>0</v>
          </cell>
          <cell r="K9">
            <v>0</v>
          </cell>
          <cell r="L9">
            <v>7.1052671073489551</v>
          </cell>
          <cell r="M9">
            <v>9.2655543293259228</v>
          </cell>
          <cell r="N9">
            <v>9.2506860728740552</v>
          </cell>
          <cell r="O9">
            <v>4.9327949744742288</v>
          </cell>
          <cell r="P9">
            <v>10.373144570564417</v>
          </cell>
          <cell r="Q9">
            <v>7.251364079371676</v>
          </cell>
          <cell r="R9">
            <v>6.745973278119429</v>
          </cell>
          <cell r="S9">
            <v>1.1946048306786716</v>
          </cell>
          <cell r="T9">
            <v>7.3695883675074816</v>
          </cell>
          <cell r="U9">
            <v>7.9729961754208905</v>
          </cell>
          <cell r="V9">
            <v>8.6095547102522652</v>
          </cell>
          <cell r="W9">
            <v>2.6011135307184752</v>
          </cell>
          <cell r="X9">
            <v>9.4014648136814891</v>
          </cell>
          <cell r="Y9">
            <v>9.9205689390985494</v>
          </cell>
          <cell r="Z9">
            <v>10.872253105402697</v>
          </cell>
          <cell r="AA9">
            <v>2.9516861606309512</v>
          </cell>
          <cell r="AB9">
            <v>10.835728123387602</v>
          </cell>
          <cell r="AC9">
            <v>10.430487453576465</v>
          </cell>
          <cell r="AD9">
            <v>11.364654680190251</v>
          </cell>
          <cell r="AE9">
            <v>4.2070155626059673</v>
          </cell>
          <cell r="AF9">
            <v>11.930810894765711</v>
          </cell>
          <cell r="AG9">
            <v>12.172779987754952</v>
          </cell>
          <cell r="AH9">
            <v>12.481342521927473</v>
          </cell>
          <cell r="AI9">
            <v>2.5112394086931107</v>
          </cell>
          <cell r="AJ9">
            <v>6.1830610366066212</v>
          </cell>
        </row>
        <row r="11">
          <cell r="D11">
            <v>0</v>
          </cell>
          <cell r="E11">
            <v>0</v>
          </cell>
          <cell r="F11">
            <v>0</v>
          </cell>
          <cell r="G11">
            <v>0</v>
          </cell>
          <cell r="H11">
            <v>0</v>
          </cell>
          <cell r="I11">
            <v>0</v>
          </cell>
          <cell r="J11">
            <v>0</v>
          </cell>
          <cell r="K11">
            <v>0</v>
          </cell>
          <cell r="L11">
            <v>4.7860340261757326</v>
          </cell>
          <cell r="M11">
            <v>6.3813787015676438</v>
          </cell>
          <cell r="N11">
            <v>6.3813787015676438</v>
          </cell>
          <cell r="O11">
            <v>6.3813787015676438</v>
          </cell>
          <cell r="P11">
            <v>6.3813787015676438</v>
          </cell>
          <cell r="Q11">
            <v>6.3813787015676438</v>
          </cell>
          <cell r="R11">
            <v>6.3813787015676438</v>
          </cell>
          <cell r="S11">
            <v>6.3813787015676438</v>
          </cell>
          <cell r="T11">
            <v>6.3813787015676438</v>
          </cell>
          <cell r="U11">
            <v>6.3813787015676438</v>
          </cell>
          <cell r="V11">
            <v>6.3813787015676438</v>
          </cell>
          <cell r="W11">
            <v>6.3813787015676438</v>
          </cell>
          <cell r="X11">
            <v>6.3813787015676438</v>
          </cell>
          <cell r="Y11">
            <v>6.3813787015676438</v>
          </cell>
          <cell r="Z11">
            <v>6.3813787015676438</v>
          </cell>
          <cell r="AA11">
            <v>2.1271262338558814</v>
          </cell>
          <cell r="AB11">
            <v>6.3813787015676438</v>
          </cell>
          <cell r="AC11">
            <v>6.3813787015676438</v>
          </cell>
          <cell r="AD11">
            <v>6.3813787015676438</v>
          </cell>
          <cell r="AE11">
            <v>6.3813787015676438</v>
          </cell>
          <cell r="AF11">
            <v>6.3813787015676438</v>
          </cell>
          <cell r="AG11">
            <v>6.3813787015676438</v>
          </cell>
          <cell r="AH11">
            <v>6.3813787015676438</v>
          </cell>
          <cell r="AI11">
            <v>6.3813787015676438</v>
          </cell>
          <cell r="AJ11">
            <v>6.3813787015676393</v>
          </cell>
        </row>
        <row r="12">
          <cell r="D12">
            <v>0</v>
          </cell>
          <cell r="E12">
            <v>0</v>
          </cell>
          <cell r="F12">
            <v>0</v>
          </cell>
          <cell r="G12">
            <v>0</v>
          </cell>
          <cell r="H12">
            <v>0</v>
          </cell>
          <cell r="I12">
            <v>0</v>
          </cell>
          <cell r="J12">
            <v>0</v>
          </cell>
          <cell r="K12">
            <v>0</v>
          </cell>
          <cell r="L12">
            <v>21.991952068572509</v>
          </cell>
          <cell r="M12">
            <v>21.991952068572509</v>
          </cell>
          <cell r="N12">
            <v>21.991952068572509</v>
          </cell>
          <cell r="O12">
            <v>21.991952068572509</v>
          </cell>
          <cell r="P12">
            <v>21.991952068572509</v>
          </cell>
          <cell r="Q12">
            <v>21.991952068572509</v>
          </cell>
          <cell r="R12">
            <v>14.896236901752125</v>
          </cell>
          <cell r="S12">
            <v>0.70480656811132902</v>
          </cell>
          <cell r="T12">
            <v>0.70480656811132902</v>
          </cell>
          <cell r="U12">
            <v>0.70480656811132902</v>
          </cell>
          <cell r="V12">
            <v>0.70480656811132902</v>
          </cell>
          <cell r="W12">
            <v>0.70480656811132902</v>
          </cell>
          <cell r="X12">
            <v>0.70480656811132902</v>
          </cell>
          <cell r="Y12">
            <v>0.70480656811132902</v>
          </cell>
          <cell r="Z12">
            <v>0.70480656811132902</v>
          </cell>
          <cell r="AA12">
            <v>0.70480656811132902</v>
          </cell>
          <cell r="AB12">
            <v>0.70480656811132902</v>
          </cell>
          <cell r="AC12">
            <v>0.70480656811132902</v>
          </cell>
          <cell r="AD12">
            <v>0.70480656811132902</v>
          </cell>
          <cell r="AE12">
            <v>0.70480656811132902</v>
          </cell>
          <cell r="AF12">
            <v>0.70480656811132902</v>
          </cell>
          <cell r="AG12">
            <v>0.70480656811132902</v>
          </cell>
          <cell r="AH12">
            <v>0.70480656811132902</v>
          </cell>
          <cell r="AI12">
            <v>0.70480656811132902</v>
          </cell>
          <cell r="AJ12">
            <v>0.70480656811132747</v>
          </cell>
        </row>
        <row r="14">
          <cell r="D14">
            <v>0</v>
          </cell>
          <cell r="E14">
            <v>0</v>
          </cell>
          <cell r="F14">
            <v>0</v>
          </cell>
          <cell r="G14">
            <v>0</v>
          </cell>
          <cell r="H14">
            <v>0</v>
          </cell>
          <cell r="I14">
            <v>0</v>
          </cell>
          <cell r="J14">
            <v>0</v>
          </cell>
          <cell r="K14">
            <v>0</v>
          </cell>
          <cell r="L14">
            <v>-10.10065093504782</v>
          </cell>
          <cell r="M14">
            <v>-6.3450190376789415</v>
          </cell>
          <cell r="N14">
            <v>-6.3598872941308109</v>
          </cell>
          <cell r="O14">
            <v>-10.677778392530637</v>
          </cell>
          <cell r="P14">
            <v>-5.2374287964404473</v>
          </cell>
          <cell r="Q14">
            <v>-8.3592092876331883</v>
          </cell>
          <cell r="R14">
            <v>-1.7688849220650518</v>
          </cell>
          <cell r="S14">
            <v>6.8711769641349862</v>
          </cell>
          <cell r="T14">
            <v>13.046160500963797</v>
          </cell>
          <cell r="U14">
            <v>13.649568308877205</v>
          </cell>
          <cell r="V14">
            <v>14.286126843708582</v>
          </cell>
          <cell r="W14">
            <v>8.2776856641747916</v>
          </cell>
          <cell r="X14">
            <v>15.078036947137806</v>
          </cell>
          <cell r="Y14">
            <v>15.597141072554864</v>
          </cell>
          <cell r="Z14">
            <v>16.54882523885901</v>
          </cell>
          <cell r="AA14">
            <v>4.3740058263755035</v>
          </cell>
          <cell r="AB14">
            <v>16.512300256843915</v>
          </cell>
          <cell r="AC14">
            <v>16.107059587032779</v>
          </cell>
          <cell r="AD14">
            <v>17.041226813646563</v>
          </cell>
          <cell r="AE14">
            <v>9.8835876960622837</v>
          </cell>
          <cell r="AF14">
            <v>17.607383028222024</v>
          </cell>
          <cell r="AG14">
            <v>17.849352121211265</v>
          </cell>
          <cell r="AH14">
            <v>18.157914655383788</v>
          </cell>
          <cell r="AI14">
            <v>8.1878115421494257</v>
          </cell>
          <cell r="AJ14">
            <v>11.859633170062933</v>
          </cell>
        </row>
        <row r="16">
          <cell r="D16">
            <v>0</v>
          </cell>
          <cell r="E16">
            <v>0</v>
          </cell>
          <cell r="F16">
            <v>0</v>
          </cell>
          <cell r="G16">
            <v>0</v>
          </cell>
          <cell r="H16">
            <v>0</v>
          </cell>
          <cell r="I16">
            <v>0</v>
          </cell>
          <cell r="J16">
            <v>0</v>
          </cell>
          <cell r="K16">
            <v>0</v>
          </cell>
          <cell r="L16">
            <v>-10.10065093504782</v>
          </cell>
          <cell r="M16">
            <v>-6.3450190376789415</v>
          </cell>
          <cell r="N16">
            <v>-6.3598872941308109</v>
          </cell>
          <cell r="O16">
            <v>-10.677778392530637</v>
          </cell>
          <cell r="P16">
            <v>-5.2374287964404473</v>
          </cell>
          <cell r="Q16">
            <v>-8.3592092876331883</v>
          </cell>
          <cell r="R16">
            <v>-1.7688849220650518</v>
          </cell>
          <cell r="S16">
            <v>6.8711769641349862</v>
          </cell>
          <cell r="T16">
            <v>13.046160500963797</v>
          </cell>
          <cell r="U16">
            <v>13.649568308877205</v>
          </cell>
          <cell r="V16">
            <v>14.286126843708582</v>
          </cell>
          <cell r="W16">
            <v>0.9958260478429164</v>
          </cell>
          <cell r="X16">
            <v>5.844214001626824E-13</v>
          </cell>
          <cell r="Y16">
            <v>1.1688428003253648E-12</v>
          </cell>
          <cell r="Z16">
            <v>2.3376856006507296E-12</v>
          </cell>
          <cell r="AA16">
            <v>4.6753712013014592E-12</v>
          </cell>
          <cell r="AB16">
            <v>9.3507424026029184E-12</v>
          </cell>
          <cell r="AC16">
            <v>1.8701484805205837E-11</v>
          </cell>
          <cell r="AD16">
            <v>3.7402969610411674E-11</v>
          </cell>
          <cell r="AE16">
            <v>7.4805939220823348E-11</v>
          </cell>
          <cell r="AF16">
            <v>1.496118784416467E-10</v>
          </cell>
          <cell r="AG16">
            <v>2.9922375688329339E-10</v>
          </cell>
          <cell r="AH16">
            <v>5.9844751376658678E-10</v>
          </cell>
          <cell r="AI16">
            <v>1.1968950275331736E-9</v>
          </cell>
          <cell r="AJ16">
            <v>2.3937900550663471E-9</v>
          </cell>
        </row>
        <row r="17">
          <cell r="D17">
            <v>0</v>
          </cell>
          <cell r="E17">
            <v>0</v>
          </cell>
          <cell r="F17">
            <v>0</v>
          </cell>
          <cell r="G17">
            <v>0</v>
          </cell>
          <cell r="H17">
            <v>0</v>
          </cell>
          <cell r="I17">
            <v>0</v>
          </cell>
          <cell r="J17">
            <v>0</v>
          </cell>
          <cell r="K17">
            <v>0</v>
          </cell>
          <cell r="L17">
            <v>-10.10065093504782</v>
          </cell>
          <cell r="M17">
            <v>-16.445669972726762</v>
          </cell>
          <cell r="N17">
            <v>-22.805557266857573</v>
          </cell>
          <cell r="O17">
            <v>-33.48333565938821</v>
          </cell>
          <cell r="P17">
            <v>-38.720764455828657</v>
          </cell>
          <cell r="Q17">
            <v>-47.079973743461849</v>
          </cell>
          <cell r="R17">
            <v>-48.848858665526905</v>
          </cell>
          <cell r="S17">
            <v>-41.977681701391916</v>
          </cell>
          <cell r="T17">
            <v>-28.931521200428119</v>
          </cell>
          <cell r="U17">
            <v>-15.281952891550914</v>
          </cell>
          <cell r="V17">
            <v>-0.99582604784233197</v>
          </cell>
          <cell r="W17">
            <v>5.844214001626824E-13</v>
          </cell>
          <cell r="X17">
            <v>1.1688428003253648E-12</v>
          </cell>
          <cell r="Y17">
            <v>2.3376856006507296E-12</v>
          </cell>
          <cell r="Z17">
            <v>4.6753712013014592E-12</v>
          </cell>
          <cell r="AA17">
            <v>9.3507424026029184E-12</v>
          </cell>
          <cell r="AB17">
            <v>1.8701484805205837E-11</v>
          </cell>
          <cell r="AC17">
            <v>3.7402969610411674E-11</v>
          </cell>
          <cell r="AD17">
            <v>7.4805939220823348E-11</v>
          </cell>
          <cell r="AE17">
            <v>1.496118784416467E-10</v>
          </cell>
          <cell r="AF17">
            <v>2.9922375688329339E-10</v>
          </cell>
          <cell r="AG17">
            <v>5.9844751376658678E-10</v>
          </cell>
          <cell r="AH17">
            <v>1.1968950275331736E-9</v>
          </cell>
          <cell r="AI17">
            <v>2.3937900550663471E-9</v>
          </cell>
          <cell r="AJ17">
            <v>4.7875801101326942E-9</v>
          </cell>
        </row>
        <row r="19">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7.2818596163318752</v>
          </cell>
          <cell r="X19">
            <v>15.078036947137221</v>
          </cell>
          <cell r="Y19">
            <v>15.597141072553695</v>
          </cell>
          <cell r="Z19">
            <v>16.548825238856672</v>
          </cell>
          <cell r="AA19">
            <v>4.3740058263708281</v>
          </cell>
          <cell r="AB19">
            <v>16.512300256834564</v>
          </cell>
          <cell r="AC19">
            <v>16.107059587014078</v>
          </cell>
          <cell r="AD19">
            <v>17.04122681360916</v>
          </cell>
          <cell r="AE19">
            <v>9.8835876959874778</v>
          </cell>
          <cell r="AF19">
            <v>17.607383028072412</v>
          </cell>
          <cell r="AG19">
            <v>17.849352120912041</v>
          </cell>
          <cell r="AH19">
            <v>18.157914654785341</v>
          </cell>
          <cell r="AI19">
            <v>8.1878115409525307</v>
          </cell>
          <cell r="AJ19">
            <v>11.859633167669143</v>
          </cell>
        </row>
        <row r="20">
          <cell r="D20">
            <v>0.03</v>
          </cell>
          <cell r="E20">
            <v>0.03</v>
          </cell>
          <cell r="F20">
            <v>0.03</v>
          </cell>
          <cell r="G20">
            <v>0.03</v>
          </cell>
          <cell r="H20">
            <v>0.03</v>
          </cell>
          <cell r="I20">
            <v>0.03</v>
          </cell>
          <cell r="J20">
            <v>0.03</v>
          </cell>
          <cell r="K20">
            <v>0.03</v>
          </cell>
          <cell r="L20">
            <v>0.03</v>
          </cell>
          <cell r="M20">
            <v>0.03</v>
          </cell>
          <cell r="N20">
            <v>0.03</v>
          </cell>
          <cell r="O20">
            <v>0.03</v>
          </cell>
          <cell r="P20">
            <v>0.03</v>
          </cell>
          <cell r="Q20">
            <v>0.03</v>
          </cell>
          <cell r="R20">
            <v>0.03</v>
          </cell>
          <cell r="S20">
            <v>0.03</v>
          </cell>
          <cell r="T20">
            <v>0.03</v>
          </cell>
          <cell r="U20">
            <v>0.03</v>
          </cell>
          <cell r="V20">
            <v>0.03</v>
          </cell>
          <cell r="W20">
            <v>0.03</v>
          </cell>
          <cell r="X20">
            <v>0.03</v>
          </cell>
          <cell r="Y20">
            <v>0.03</v>
          </cell>
          <cell r="Z20">
            <v>0.03</v>
          </cell>
          <cell r="AA20">
            <v>0.03</v>
          </cell>
          <cell r="AB20">
            <v>0.03</v>
          </cell>
          <cell r="AC20">
            <v>0.03</v>
          </cell>
          <cell r="AD20">
            <v>0.03</v>
          </cell>
          <cell r="AE20">
            <v>0.03</v>
          </cell>
          <cell r="AF20">
            <v>0.03</v>
          </cell>
          <cell r="AG20">
            <v>0.03</v>
          </cell>
          <cell r="AH20">
            <v>0.03</v>
          </cell>
          <cell r="AI20">
            <v>0.03</v>
          </cell>
          <cell r="AJ20">
            <v>0.03</v>
          </cell>
        </row>
        <row r="21">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7.2518596163318749</v>
          </cell>
          <cell r="X21">
            <v>15.048036947137222</v>
          </cell>
          <cell r="Y21">
            <v>15.567141072553696</v>
          </cell>
          <cell r="Z21">
            <v>16.518825238856671</v>
          </cell>
          <cell r="AA21">
            <v>4.3440058263708279</v>
          </cell>
          <cell r="AB21">
            <v>16.482300256834563</v>
          </cell>
          <cell r="AC21">
            <v>16.077059587014077</v>
          </cell>
          <cell r="AD21">
            <v>17.011226813609159</v>
          </cell>
          <cell r="AE21">
            <v>9.8535876959874784</v>
          </cell>
          <cell r="AF21">
            <v>17.577383028072411</v>
          </cell>
          <cell r="AG21">
            <v>17.81935212091204</v>
          </cell>
          <cell r="AH21">
            <v>18.127914654785339</v>
          </cell>
          <cell r="AI21">
            <v>8.1578115409525314</v>
          </cell>
          <cell r="AJ21">
            <v>11.829633167669144</v>
          </cell>
        </row>
        <row r="23">
          <cell r="D23">
            <v>0</v>
          </cell>
          <cell r="E23">
            <v>0</v>
          </cell>
          <cell r="F23">
            <v>0</v>
          </cell>
          <cell r="G23">
            <v>0</v>
          </cell>
          <cell r="H23">
            <v>0</v>
          </cell>
          <cell r="I23">
            <v>0</v>
          </cell>
          <cell r="J23">
            <v>0</v>
          </cell>
          <cell r="K23">
            <v>0</v>
          </cell>
          <cell r="L23">
            <v>0.12</v>
          </cell>
          <cell r="M23">
            <v>0.12</v>
          </cell>
          <cell r="N23">
            <v>0.12</v>
          </cell>
          <cell r="O23">
            <v>0.12</v>
          </cell>
          <cell r="P23">
            <v>0.12</v>
          </cell>
          <cell r="Q23">
            <v>0.12</v>
          </cell>
          <cell r="R23">
            <v>0.12</v>
          </cell>
          <cell r="S23">
            <v>0.12</v>
          </cell>
          <cell r="T23">
            <v>0.12</v>
          </cell>
          <cell r="U23">
            <v>0.12</v>
          </cell>
          <cell r="V23">
            <v>0.12</v>
          </cell>
          <cell r="W23">
            <v>0.12</v>
          </cell>
          <cell r="X23">
            <v>0.12</v>
          </cell>
          <cell r="Y23">
            <v>0.12</v>
          </cell>
          <cell r="Z23">
            <v>0.12</v>
          </cell>
          <cell r="AA23">
            <v>0.12</v>
          </cell>
          <cell r="AB23">
            <v>0.12</v>
          </cell>
          <cell r="AC23">
            <v>0.12</v>
          </cell>
          <cell r="AD23">
            <v>0.12</v>
          </cell>
          <cell r="AE23">
            <v>0.12</v>
          </cell>
          <cell r="AF23">
            <v>0.12</v>
          </cell>
          <cell r="AG23">
            <v>0.12</v>
          </cell>
          <cell r="AH23">
            <v>0.12</v>
          </cell>
          <cell r="AI23">
            <v>0.12</v>
          </cell>
          <cell r="AJ23">
            <v>0.12</v>
          </cell>
        </row>
        <row r="24">
          <cell r="D24">
            <v>0</v>
          </cell>
          <cell r="E24">
            <v>0</v>
          </cell>
          <cell r="F24">
            <v>0</v>
          </cell>
          <cell r="G24">
            <v>0</v>
          </cell>
          <cell r="H24">
            <v>0</v>
          </cell>
          <cell r="I24">
            <v>0</v>
          </cell>
          <cell r="J24">
            <v>0</v>
          </cell>
          <cell r="K24">
            <v>0</v>
          </cell>
          <cell r="L24">
            <v>0</v>
          </cell>
          <cell r="M24">
            <v>0</v>
          </cell>
          <cell r="N24">
            <v>0</v>
          </cell>
          <cell r="O24">
            <v>0</v>
          </cell>
          <cell r="P24">
            <v>0</v>
          </cell>
          <cell r="Q24">
            <v>0.12</v>
          </cell>
          <cell r="R24">
            <v>0.12</v>
          </cell>
          <cell r="S24">
            <v>0.12</v>
          </cell>
          <cell r="T24">
            <v>0.12</v>
          </cell>
          <cell r="U24">
            <v>0.12</v>
          </cell>
          <cell r="V24">
            <v>0.12</v>
          </cell>
          <cell r="W24">
            <v>0.12</v>
          </cell>
          <cell r="X24">
            <v>0.12</v>
          </cell>
          <cell r="Y24">
            <v>0.12</v>
          </cell>
          <cell r="Z24">
            <v>0.12</v>
          </cell>
          <cell r="AA24">
            <v>0.12</v>
          </cell>
          <cell r="AB24">
            <v>0.12</v>
          </cell>
          <cell r="AC24">
            <v>0.12</v>
          </cell>
          <cell r="AD24">
            <v>0.12</v>
          </cell>
          <cell r="AE24">
            <v>0.12</v>
          </cell>
          <cell r="AF24">
            <v>0.12</v>
          </cell>
          <cell r="AG24">
            <v>0.12</v>
          </cell>
          <cell r="AH24">
            <v>0.12</v>
          </cell>
          <cell r="AI24">
            <v>0.12</v>
          </cell>
          <cell r="AJ24">
            <v>0.12</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0.87022315395982497</v>
          </cell>
          <cell r="X26">
            <v>1.8057644336564664</v>
          </cell>
          <cell r="Y26">
            <v>1.8680569287064435</v>
          </cell>
          <cell r="Z26">
            <v>1.9822590286628003</v>
          </cell>
          <cell r="AA26">
            <v>0.52128069916449937</v>
          </cell>
          <cell r="AB26">
            <v>1.9778760308201475</v>
          </cell>
          <cell r="AC26">
            <v>1.929247150441689</v>
          </cell>
          <cell r="AD26">
            <v>2.0413472176330991</v>
          </cell>
          <cell r="AE26">
            <v>1.1824305235184973</v>
          </cell>
          <cell r="AF26">
            <v>2.1092859633686891</v>
          </cell>
          <cell r="AG26">
            <v>2.1383222545094447</v>
          </cell>
          <cell r="AH26">
            <v>2.1753497585742405</v>
          </cell>
          <cell r="AI26">
            <v>0.97893738491430371</v>
          </cell>
          <cell r="AJ26">
            <v>1.4195559801202973</v>
          </cell>
        </row>
      </sheetData>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row r="16">
          <cell r="J16">
            <v>0.35</v>
          </cell>
        </row>
        <row r="17">
          <cell r="J17">
            <v>2.9249999999999998E-2</v>
          </cell>
        </row>
      </sheetData>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row r="24">
          <cell r="B24">
            <v>170</v>
          </cell>
        </row>
      </sheetData>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 Sumry by RG"/>
      <sheetName val="PDC_Worksheet"/>
      <sheetName val="Project Proforma"/>
      <sheetName val="Proj Cost "/>
    </sheetNames>
    <sheetDataSet>
      <sheetData sheetId="0"/>
      <sheetData sheetId="1" refreshError="1"/>
      <sheetData sheetId="2" refreshError="1"/>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exchange rates"/>
      <sheetName val="group check"/>
      <sheetName val="corp check"/>
      <sheetName val="copper check"/>
      <sheetName val="group adj"/>
      <sheetName val="uksales"/>
      <sheetName val="kcc"/>
      <sheetName val="KC adj"/>
      <sheetName val="copper bv"/>
      <sheetName val="mkm (consol)"/>
      <sheetName val="gold"/>
      <sheetName val="gold elim"/>
      <sheetName val="power (consol)"/>
      <sheetName val="power elim"/>
      <sheetName val="petro"/>
      <sheetName val="petro bv"/>
      <sheetName val="explor"/>
      <sheetName val="explor bv"/>
      <sheetName val="enrc"/>
      <sheetName val="ukfinance"/>
      <sheetName val="k-invest"/>
      <sheetName val="corp elim"/>
      <sheetName val="other corp"/>
      <sheetName val="plc"/>
      <sheetName val="!!!!"/>
      <sheetName val="mkm (not consol)"/>
      <sheetName val="power (not consol)"/>
      <sheetName val="project"/>
      <sheetName val="cdc"/>
      <sheetName val="Sheet3"/>
    </sheetNames>
    <sheetDataSet>
      <sheetData sheetId="0">
        <row r="5">
          <cell r="B5" t="str">
            <v>ACT_FIN_10</v>
          </cell>
        </row>
      </sheetData>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sheetData sheetId="28"/>
      <sheetData sheetId="29"/>
      <sheetData sheetId="3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ayroll"/>
      <sheetName val="Corp OH"/>
      <sheetName val="Admin"/>
      <sheetName val="Utilities"/>
      <sheetName val="Operating Insurance"/>
      <sheetName val="Property"/>
      <sheetName val="Merrill Creek"/>
      <sheetName val="NOx Allowances"/>
      <sheetName val="Professional Services"/>
      <sheetName val="Other Contract Services"/>
      <sheetName val="Chemicals"/>
      <sheetName val="Consumables"/>
      <sheetName val="Process Water"/>
      <sheetName val="Maintenance"/>
      <sheetName val="Изменение_оборотных_средств"/>
      <sheetName val="Капзатраты"/>
      <sheetName val="COA Sumry by RG"/>
      <sheetName val="SGV_Oz"/>
      <sheetName val="Op Assumps"/>
      <sheetName val="Cash Flow Summ"/>
      <sheetName val="Debt"/>
      <sheetName val="Pre Tax  Output"/>
      <sheetName val="Tax Output"/>
      <sheetName val="Revenue"/>
      <sheetName val="Calculations"/>
      <sheetName val="Assumption"/>
      <sheetName val="P&amp;L CCI Detail"/>
      <sheetName val="Cash CCI Detail"/>
      <sheetName val="Corp_OH"/>
      <sheetName val="Operating_Insurance"/>
      <sheetName val="Merrill_Creek"/>
      <sheetName val="NOx_Allowances"/>
      <sheetName val="Professional_Services"/>
      <sheetName val="Other_Contract_Services"/>
      <sheetName val="Process_Water"/>
      <sheetName val="SYSTEM"/>
      <sheetName val="PROFORMA"/>
      <sheetName val="PARÁMETROS"/>
      <sheetName val="RESUMEN"/>
      <sheetName val="FLUJO DEL ACTIVO"/>
      <sheetName val="DEUDAS"/>
      <sheetName val="Gastos"/>
      <sheetName val="O&amp;M112098"/>
      <sheetName val="sch03"/>
      <sheetName val="sch06"/>
      <sheetName val="sch02"/>
      <sheetName val="sch08"/>
      <sheetName val="123100 O&amp;G Assets"/>
    </sheetNames>
    <sheetDataSet>
      <sheetData sheetId="0" refreshError="1"/>
      <sheetData sheetId="1" refreshError="1">
        <row r="12">
          <cell r="C12">
            <v>381375.48749999999</v>
          </cell>
        </row>
        <row r="31">
          <cell r="F31">
            <v>2542503.25</v>
          </cell>
        </row>
      </sheetData>
      <sheetData sheetId="2" refreshError="1">
        <row r="12">
          <cell r="C12">
            <v>381375.48749999999</v>
          </cell>
        </row>
      </sheetData>
      <sheetData sheetId="3" refreshError="1">
        <row r="12">
          <cell r="C12">
            <v>381375.48749999999</v>
          </cell>
        </row>
        <row r="16">
          <cell r="C16">
            <v>250000</v>
          </cell>
        </row>
      </sheetData>
      <sheetData sheetId="4" refreshError="1">
        <row r="12">
          <cell r="C12">
            <v>381375.48749999999</v>
          </cell>
        </row>
        <row r="13">
          <cell r="C13">
            <v>95000</v>
          </cell>
        </row>
      </sheetData>
      <sheetData sheetId="5" refreshError="1">
        <row r="12">
          <cell r="C12">
            <v>381375.48749999999</v>
          </cell>
        </row>
        <row r="22">
          <cell r="C22">
            <v>1951630</v>
          </cell>
        </row>
      </sheetData>
      <sheetData sheetId="6" refreshError="1">
        <row r="12">
          <cell r="C12">
            <v>381375.48749999999</v>
          </cell>
        </row>
        <row r="44">
          <cell r="D44">
            <v>811029.82978723396</v>
          </cell>
        </row>
      </sheetData>
      <sheetData sheetId="7" refreshError="1"/>
      <sheetData sheetId="8" refreshError="1"/>
      <sheetData sheetId="9" refreshError="1">
        <row r="12">
          <cell r="C12">
            <v>381375.48749999999</v>
          </cell>
        </row>
        <row r="17">
          <cell r="D17">
            <v>150000</v>
          </cell>
        </row>
      </sheetData>
      <sheetData sheetId="10" refreshError="1">
        <row r="17">
          <cell r="C17">
            <v>360000</v>
          </cell>
        </row>
      </sheetData>
      <sheetData sheetId="11" refreshError="1">
        <row r="22">
          <cell r="C22">
            <v>700590</v>
          </cell>
        </row>
      </sheetData>
      <sheetData sheetId="12" refreshError="1">
        <row r="13">
          <cell r="C13">
            <v>95000</v>
          </cell>
        </row>
        <row r="14">
          <cell r="C14">
            <v>1000000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2">
          <cell r="C12">
            <v>381375.48749999999</v>
          </cell>
        </row>
      </sheetData>
      <sheetData sheetId="30">
        <row r="22">
          <cell r="C22">
            <v>1951630</v>
          </cell>
        </row>
      </sheetData>
      <sheetData sheetId="31"/>
      <sheetData sheetId="32"/>
      <sheetData sheetId="33">
        <row r="17">
          <cell r="D17">
            <v>150000</v>
          </cell>
        </row>
      </sheetData>
      <sheetData sheetId="34">
        <row r="17">
          <cell r="C17">
            <v>360000</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 consumption for heat ener"/>
      <sheetName val="PR Budget 08"/>
      <sheetName val="PR Budget 09"/>
      <sheetName val="VC+FC"/>
      <sheetName val="Calculations"/>
      <sheetName val="ComshUSD"/>
      <sheetName val="ComshKZT"/>
      <sheetName val="IS KZT AES format"/>
      <sheetName val="CF KZT AES format"/>
      <sheetName val="BS Movements"/>
      <sheetName val="BSKZT"/>
      <sheetName val="BSUSD"/>
      <sheetName val="Assumption"/>
      <sheetName val="CF_Detail"/>
      <sheetName val="CF"/>
      <sheetName val="CF$"/>
      <sheetName val="IS$"/>
      <sheetName val="IS "/>
      <sheetName val="CFPres"/>
      <sheetName val="Rollforward of loan"/>
      <sheetName val="Interest"/>
      <sheetName val="Trans"/>
      <sheetName val="Loans"/>
      <sheetName val="Capex Summary"/>
      <sheetName val="Capex 2009"/>
      <sheetName val="Capex 2010"/>
      <sheetName val="Repair 2009"/>
      <sheetName val="FX"/>
      <sheetName val="ICLoan"/>
      <sheetName val="2008_Links"/>
      <sheetName val="DT"/>
      <sheetName val="FA Tax"/>
      <sheetName val="Sensitivity table"/>
      <sheetName val="OpData"/>
      <sheetName val="KPI"/>
      <sheetName val="Safety_Stationary_Housekeep_09 "/>
      <sheetName val="Pres_assump"/>
      <sheetName val="IC"/>
      <sheetName val="FAS133"/>
      <sheetName val="Inter Rao realised"/>
      <sheetName val="Option 0"/>
      <sheetName val="Admin"/>
      <sheetName val="Chemicals"/>
      <sheetName val="Consumables"/>
      <sheetName val="Operating Insurance"/>
      <sheetName val="Corp OH"/>
      <sheetName val="Other Contract Services"/>
      <sheetName val="Payroll"/>
      <sheetName val="Professional Services"/>
      <sheetName val="Property"/>
      <sheetName val="Utilities"/>
      <sheetName val="sch03"/>
      <sheetName val="sch08"/>
      <sheetName val="sch06"/>
      <sheetName val="sch02"/>
      <sheetName val="Project Proforma"/>
      <sheetName val="99 cons ytd"/>
      <sheetName val="SYSTEM"/>
      <sheetName val="Busdev"/>
      <sheetName val="CA"/>
      <sheetName val="Consol"/>
      <sheetName val="sch17  guarantees"/>
      <sheetName val="Assump"/>
      <sheetName val="Unconsol"/>
    </sheetNames>
    <sheetDataSet>
      <sheetData sheetId="0"/>
      <sheetData sheetId="1"/>
      <sheetData sheetId="2"/>
      <sheetData sheetId="3"/>
      <sheetData sheetId="4" refreshError="1">
        <row r="283">
          <cell r="E283">
            <v>501245.22770000016</v>
          </cell>
          <cell r="F283">
            <v>453021.26210000005</v>
          </cell>
          <cell r="G283">
            <v>501245.22770000016</v>
          </cell>
          <cell r="H283">
            <v>538014.85650000011</v>
          </cell>
          <cell r="I283">
            <v>593008.37730000005</v>
          </cell>
          <cell r="J283">
            <v>573980.5205000001</v>
          </cell>
          <cell r="K283">
            <v>485713.11170000007</v>
          </cell>
          <cell r="L283">
            <v>485713.11170000007</v>
          </cell>
          <cell r="M283">
            <v>522047.75650000013</v>
          </cell>
          <cell r="N283">
            <v>611972.44130000018</v>
          </cell>
          <cell r="O283">
            <v>592319.44050000014</v>
          </cell>
          <cell r="P283">
            <v>611984.8413000002</v>
          </cell>
          <cell r="Q283">
            <v>6470266.1748000029</v>
          </cell>
          <cell r="R283">
            <v>1228742.1953148728</v>
          </cell>
          <cell r="S283">
            <v>891261.16734250635</v>
          </cell>
          <cell r="T283">
            <v>880784.17665991909</v>
          </cell>
          <cell r="U283">
            <v>767695.19104294525</v>
          </cell>
          <cell r="V283">
            <v>757002.47727077</v>
          </cell>
          <cell r="W283">
            <v>735194.02147671301</v>
          </cell>
          <cell r="X283">
            <v>608426.54728775576</v>
          </cell>
          <cell r="Y283">
            <v>786475.32581789419</v>
          </cell>
          <cell r="Z283">
            <v>713876.17094083258</v>
          </cell>
          <cell r="AA283">
            <v>928945.57826419815</v>
          </cell>
          <cell r="AB283">
            <v>1046289.6615891808</v>
          </cell>
          <cell r="AC283">
            <v>1229298.1533148729</v>
          </cell>
          <cell r="AD283">
            <v>10573990.666322462</v>
          </cell>
          <cell r="AE283">
            <v>10861074.474986253</v>
          </cell>
          <cell r="AF283">
            <v>12269797.459771136</v>
          </cell>
          <cell r="AG283">
            <v>17022412.083621591</v>
          </cell>
          <cell r="AH283">
            <v>18863559.819029883</v>
          </cell>
          <cell r="AI283">
            <v>20774070.928515494</v>
          </cell>
          <cell r="AJ283">
            <v>22314395.388685964</v>
          </cell>
          <cell r="AK283">
            <v>23807347.391344849</v>
          </cell>
          <cell r="AL283">
            <v>25441758.08937417</v>
          </cell>
          <cell r="AM283">
            <v>27111972.314515505</v>
          </cell>
          <cell r="AN283">
            <v>27736819.275151331</v>
          </cell>
          <cell r="AO283">
            <v>29350985.27066768</v>
          </cell>
          <cell r="AP283">
            <v>31162262.029051282</v>
          </cell>
          <cell r="AQ283">
            <v>33042525.231876485</v>
          </cell>
          <cell r="AR283">
            <v>35152615.545342572</v>
          </cell>
          <cell r="AS283">
            <v>37198387.325663544</v>
          </cell>
          <cell r="AT283">
            <v>39493962.927204169</v>
          </cell>
          <cell r="AU283">
            <v>41876978.188436672</v>
          </cell>
          <cell r="AV283">
            <v>44551259.256829508</v>
          </cell>
        </row>
        <row r="286">
          <cell r="E286">
            <v>24267.898455366663</v>
          </cell>
          <cell r="F286">
            <v>24267.898455366663</v>
          </cell>
          <cell r="G286">
            <v>24267.898455366663</v>
          </cell>
          <cell r="H286">
            <v>16178.598970244442</v>
          </cell>
          <cell r="I286">
            <v>24267.898455366663</v>
          </cell>
          <cell r="J286">
            <v>24267.898455366663</v>
          </cell>
          <cell r="K286">
            <v>24267.898455366663</v>
          </cell>
          <cell r="L286">
            <v>32357.197940488884</v>
          </cell>
          <cell r="M286">
            <v>32357.197940488884</v>
          </cell>
          <cell r="N286">
            <v>32357.197940488884</v>
          </cell>
          <cell r="O286">
            <v>32357.197940488884</v>
          </cell>
          <cell r="P286">
            <v>32357.197940488884</v>
          </cell>
          <cell r="Q286">
            <v>323571.97940488881</v>
          </cell>
          <cell r="R286">
            <v>27908.08322367166</v>
          </cell>
          <cell r="S286">
            <v>27908.08322367166</v>
          </cell>
          <cell r="T286">
            <v>27908.08322367166</v>
          </cell>
          <cell r="U286">
            <v>27908.08322367166</v>
          </cell>
          <cell r="V286">
            <v>27908.08322367166</v>
          </cell>
          <cell r="W286">
            <v>27908.08322367166</v>
          </cell>
          <cell r="X286">
            <v>27908.08322367166</v>
          </cell>
          <cell r="Y286">
            <v>37210.777631562218</v>
          </cell>
          <cell r="Z286">
            <v>37210.777631562218</v>
          </cell>
          <cell r="AA286">
            <v>37210.777631562218</v>
          </cell>
          <cell r="AB286">
            <v>37210.777631562218</v>
          </cell>
          <cell r="AC286">
            <v>37210.777631562218</v>
          </cell>
          <cell r="AD286">
            <v>381410.47072351264</v>
          </cell>
          <cell r="AE286">
            <v>614022.93038326572</v>
          </cell>
          <cell r="AF286">
            <v>695156.67350483465</v>
          </cell>
          <cell r="AG286">
            <v>977295.46280899306</v>
          </cell>
          <cell r="AH286">
            <v>1106251.5537175653</v>
          </cell>
          <cell r="AI286">
            <v>1240848.3416873061</v>
          </cell>
          <cell r="AJ286">
            <v>1384963.5452090832</v>
          </cell>
          <cell r="AK286">
            <v>1539452.7378164881</v>
          </cell>
          <cell r="AL286">
            <v>1705114.1162650164</v>
          </cell>
          <cell r="AM286">
            <v>1881271.7762103581</v>
          </cell>
          <cell r="AN286">
            <v>2067554.8601512203</v>
          </cell>
          <cell r="AO286">
            <v>2193675.7066204445</v>
          </cell>
          <cell r="AP286">
            <v>2327489.9247242915</v>
          </cell>
          <cell r="AQ286">
            <v>2469466.8101324728</v>
          </cell>
          <cell r="AR286">
            <v>2620104.2855505543</v>
          </cell>
          <cell r="AS286">
            <v>2779930.6469691382</v>
          </cell>
          <cell r="AT286">
            <v>2949506.416434255</v>
          </cell>
          <cell r="AU286">
            <v>3129426.3078367449</v>
          </cell>
          <cell r="AV286">
            <v>3320321.312614785</v>
          </cell>
        </row>
        <row r="302">
          <cell r="E302">
            <v>26382.120159999999</v>
          </cell>
          <cell r="F302">
            <v>23654.002079999998</v>
          </cell>
          <cell r="G302">
            <v>27804.170159999994</v>
          </cell>
          <cell r="H302">
            <v>32219.112000000001</v>
          </cell>
          <cell r="I302">
            <v>37030.124639999995</v>
          </cell>
          <cell r="J302">
            <v>41459.043199999993</v>
          </cell>
          <cell r="K302">
            <v>33683.570159999996</v>
          </cell>
          <cell r="L302">
            <v>32751.470159999997</v>
          </cell>
          <cell r="M302">
            <v>33366.311999999998</v>
          </cell>
          <cell r="N302">
            <v>36934.524639999996</v>
          </cell>
          <cell r="O302">
            <v>31062.543200000004</v>
          </cell>
          <cell r="P302">
            <v>33827.524639999996</v>
          </cell>
          <cell r="Q302">
            <v>390174.51704000001</v>
          </cell>
          <cell r="R302">
            <v>58831.788854566657</v>
          </cell>
          <cell r="S302">
            <v>44022.106832712532</v>
          </cell>
          <cell r="T302">
            <v>45958.820848471412</v>
          </cell>
          <cell r="U302">
            <v>46458.829852376337</v>
          </cell>
          <cell r="V302">
            <v>50061.582847455538</v>
          </cell>
          <cell r="W302">
            <v>50612.649852376329</v>
          </cell>
          <cell r="X302">
            <v>39642.163844407929</v>
          </cell>
          <cell r="Y302">
            <v>50639.962847455536</v>
          </cell>
          <cell r="Z302">
            <v>44197.889852376335</v>
          </cell>
          <cell r="AA302">
            <v>50952.398849487276</v>
          </cell>
          <cell r="AB302">
            <v>53905.387061592919</v>
          </cell>
          <cell r="AC302">
            <v>62643.83885456666</v>
          </cell>
          <cell r="AD302">
            <v>597927.42039784545</v>
          </cell>
          <cell r="AE302">
            <v>613786.67589018133</v>
          </cell>
          <cell r="AF302">
            <v>687153.80426795047</v>
          </cell>
          <cell r="AG302">
            <v>956724.61888112815</v>
          </cell>
          <cell r="AH302">
            <v>1052308.2368901796</v>
          </cell>
          <cell r="AI302">
            <v>1150369.0031740712</v>
          </cell>
          <cell r="AJ302">
            <v>1232281.0585940403</v>
          </cell>
          <cell r="AK302">
            <v>1312137.3435074186</v>
          </cell>
          <cell r="AL302">
            <v>1398124.526819712</v>
          </cell>
          <cell r="AM302">
            <v>1485464.1258980306</v>
          </cell>
          <cell r="AN302">
            <v>1579328.4128854275</v>
          </cell>
          <cell r="AO302">
            <v>1576077.4375778104</v>
          </cell>
          <cell r="AP302">
            <v>1576864.9607019245</v>
          </cell>
          <cell r="AQ302">
            <v>1576077.4375778104</v>
          </cell>
          <cell r="AR302">
            <v>1579328.4128854275</v>
          </cell>
          <cell r="AS302">
            <v>1576077.4375778104</v>
          </cell>
          <cell r="AT302">
            <v>1576864.9607019245</v>
          </cell>
          <cell r="AU302">
            <v>1576077.4375778104</v>
          </cell>
          <cell r="AV302">
            <v>1579328.4128854275</v>
          </cell>
        </row>
        <row r="312">
          <cell r="E312">
            <v>3231.9039083040002</v>
          </cell>
          <cell r="F312">
            <v>2901.0948059520001</v>
          </cell>
          <cell r="G312">
            <v>3211.9263923040003</v>
          </cell>
          <cell r="H312">
            <v>3453.6842928000001</v>
          </cell>
          <cell r="I312">
            <v>3925.6878128159997</v>
          </cell>
          <cell r="J312">
            <v>3799.0527220799991</v>
          </cell>
          <cell r="K312">
            <v>3211.9263923040003</v>
          </cell>
          <cell r="L312">
            <v>3211.9263923040003</v>
          </cell>
          <cell r="M312">
            <v>3453.6842928000001</v>
          </cell>
          <cell r="N312">
            <v>3925.6878128159997</v>
          </cell>
          <cell r="O312">
            <v>3799.0527220799991</v>
          </cell>
          <cell r="P312">
            <v>3925.6878128159997</v>
          </cell>
          <cell r="Q312">
            <v>42051.315359376007</v>
          </cell>
          <cell r="R312">
            <v>8323.1439385581343</v>
          </cell>
          <cell r="S312">
            <v>6013.3431627170648</v>
          </cell>
          <cell r="T312">
            <v>5824.8729259474876</v>
          </cell>
          <cell r="U312">
            <v>5234.0268617861748</v>
          </cell>
          <cell r="V312">
            <v>5408.4944238457147</v>
          </cell>
          <cell r="W312">
            <v>5234.0268617861748</v>
          </cell>
          <cell r="X312">
            <v>4159.3589175403949</v>
          </cell>
          <cell r="Y312">
            <v>5408.4944238457147</v>
          </cell>
          <cell r="Z312">
            <v>5234.0268617861748</v>
          </cell>
          <cell r="AA312">
            <v>6241.2514280492624</v>
          </cell>
          <cell r="AB312">
            <v>6239.2204349589929</v>
          </cell>
          <cell r="AC312">
            <v>7163.9726856557418</v>
          </cell>
          <cell r="AD312">
            <v>70484.232926477038</v>
          </cell>
          <cell r="AE312">
            <v>68658.033432286858</v>
          </cell>
          <cell r="AF312">
            <v>76449.95783385617</v>
          </cell>
          <cell r="AG312">
            <v>106302.40393820287</v>
          </cell>
          <cell r="AH312">
            <v>116963.75965156991</v>
          </cell>
          <cell r="AI312">
            <v>128428.17256494568</v>
          </cell>
          <cell r="AJ312">
            <v>137603.96808845288</v>
          </cell>
          <cell r="AK312">
            <v>146643.81734794145</v>
          </cell>
          <cell r="AL312">
            <v>156822.75150706928</v>
          </cell>
          <cell r="AM312">
            <v>167498.90905999328</v>
          </cell>
          <cell r="AN312">
            <v>179524.19226979683</v>
          </cell>
          <cell r="AO312">
            <v>191375.90356112143</v>
          </cell>
          <cell r="AP312">
            <v>204717.84954882751</v>
          </cell>
          <cell r="AQ312">
            <v>218712.67456546304</v>
          </cell>
          <cell r="AR312">
            <v>234473.05486500796</v>
          </cell>
          <cell r="AS312">
            <v>250010.5436883338</v>
          </cell>
          <cell r="AT312">
            <v>267498.55296052317</v>
          </cell>
          <cell r="AU312">
            <v>285843.47404710855</v>
          </cell>
          <cell r="AV312">
            <v>306499.80470884911</v>
          </cell>
        </row>
        <row r="327">
          <cell r="E327">
            <v>5208</v>
          </cell>
          <cell r="F327">
            <v>4704</v>
          </cell>
          <cell r="G327">
            <v>5208</v>
          </cell>
          <cell r="H327">
            <v>5040</v>
          </cell>
          <cell r="I327">
            <v>5208</v>
          </cell>
          <cell r="J327">
            <v>5040</v>
          </cell>
          <cell r="K327">
            <v>5208</v>
          </cell>
          <cell r="L327">
            <v>5208</v>
          </cell>
          <cell r="M327">
            <v>5040</v>
          </cell>
          <cell r="N327">
            <v>5208</v>
          </cell>
          <cell r="O327">
            <v>5040</v>
          </cell>
          <cell r="P327">
            <v>5208</v>
          </cell>
          <cell r="Q327">
            <v>61320</v>
          </cell>
          <cell r="R327">
            <v>5572.56</v>
          </cell>
          <cell r="S327">
            <v>5033.28</v>
          </cell>
          <cell r="T327">
            <v>5572.56</v>
          </cell>
          <cell r="U327">
            <v>5392.8</v>
          </cell>
          <cell r="V327">
            <v>5572.56</v>
          </cell>
          <cell r="W327">
            <v>5392.8</v>
          </cell>
          <cell r="X327">
            <v>5572.56</v>
          </cell>
          <cell r="Y327">
            <v>5572.56</v>
          </cell>
          <cell r="Z327">
            <v>5392.8</v>
          </cell>
          <cell r="AA327">
            <v>5572.56</v>
          </cell>
          <cell r="AB327">
            <v>5392.8</v>
          </cell>
          <cell r="AC327">
            <v>5572.56</v>
          </cell>
          <cell r="AD327">
            <v>65612.400000000009</v>
          </cell>
          <cell r="AE327">
            <v>68893.01999999999</v>
          </cell>
          <cell r="AF327">
            <v>71154.221039999989</v>
          </cell>
          <cell r="AG327">
            <v>73088.604917999997</v>
          </cell>
          <cell r="AH327">
            <v>75281.263065539999</v>
          </cell>
          <cell r="AI327">
            <v>77539.700957506197</v>
          </cell>
          <cell r="AJ327">
            <v>80084.702649207364</v>
          </cell>
          <cell r="AK327">
            <v>82261.868745818341</v>
          </cell>
          <cell r="AL327">
            <v>84729.724808192899</v>
          </cell>
          <cell r="AM327">
            <v>87271.616552438674</v>
          </cell>
          <cell r="AN327">
            <v>90136.038377913239</v>
          </cell>
          <cell r="AO327">
            <v>92586.458000482206</v>
          </cell>
          <cell r="AP327">
            <v>95364.051740496667</v>
          </cell>
          <cell r="AQ327">
            <v>98224.973292711569</v>
          </cell>
          <cell r="AR327">
            <v>101448.90529283947</v>
          </cell>
          <cell r="AS327">
            <v>104206.87416623771</v>
          </cell>
          <cell r="AT327">
            <v>107333.08039122485</v>
          </cell>
          <cell r="AU327">
            <v>110553.0728029616</v>
          </cell>
          <cell r="AV327">
            <v>114181.63667194649</v>
          </cell>
        </row>
        <row r="332">
          <cell r="E332">
            <v>10287.734399999999</v>
          </cell>
          <cell r="F332">
            <v>9292.1471999999994</v>
          </cell>
          <cell r="G332">
            <v>10287.734399999999</v>
          </cell>
          <cell r="H332">
            <v>24889.679999999997</v>
          </cell>
          <cell r="I332">
            <v>25719.335999999996</v>
          </cell>
          <cell r="J332">
            <v>24889.679999999997</v>
          </cell>
          <cell r="K332">
            <v>25719.335999999996</v>
          </cell>
          <cell r="L332">
            <v>25719.335999999996</v>
          </cell>
          <cell r="M332">
            <v>24889.679999999997</v>
          </cell>
          <cell r="N332">
            <v>10287.734399999999</v>
          </cell>
          <cell r="O332">
            <v>9955.8719999999994</v>
          </cell>
          <cell r="P332">
            <v>10287.734399999999</v>
          </cell>
          <cell r="Q332">
            <v>212226.00479999997</v>
          </cell>
          <cell r="R332">
            <v>11316.50784</v>
          </cell>
          <cell r="S332">
            <v>10221.361920000001</v>
          </cell>
          <cell r="T332">
            <v>11316.50784</v>
          </cell>
          <cell r="U332">
            <v>27378.648000000001</v>
          </cell>
          <cell r="V332">
            <v>28291.2696</v>
          </cell>
          <cell r="W332">
            <v>27378.648000000001</v>
          </cell>
          <cell r="X332">
            <v>28291.2696</v>
          </cell>
          <cell r="Y332">
            <v>28291.2696</v>
          </cell>
          <cell r="Z332">
            <v>27378.648000000001</v>
          </cell>
          <cell r="AA332">
            <v>11316.50784</v>
          </cell>
          <cell r="AB332">
            <v>10951.459200000001</v>
          </cell>
          <cell r="AC332">
            <v>11316.50784</v>
          </cell>
          <cell r="AD332">
            <v>233448.60527999999</v>
          </cell>
          <cell r="AE332">
            <v>349762.22820000001</v>
          </cell>
          <cell r="AF332">
            <v>361242.09530639998</v>
          </cell>
          <cell r="AG332">
            <v>371062.74789737997</v>
          </cell>
          <cell r="AH332">
            <v>382194.63033430139</v>
          </cell>
          <cell r="AI332">
            <v>393660.46924433042</v>
          </cell>
          <cell r="AJ332">
            <v>406581.16081021284</v>
          </cell>
          <cell r="AK332">
            <v>417634.39182131016</v>
          </cell>
          <cell r="AL332">
            <v>430163.42357594951</v>
          </cell>
          <cell r="AM332">
            <v>443068.326283228</v>
          </cell>
          <cell r="AN332">
            <v>457610.67847192136</v>
          </cell>
          <cell r="AO332">
            <v>470051.18735387659</v>
          </cell>
          <cell r="AP332">
            <v>484152.72297449294</v>
          </cell>
          <cell r="AQ332">
            <v>498677.30466372776</v>
          </cell>
          <cell r="AR332">
            <v>515044.85017022491</v>
          </cell>
          <cell r="AS332">
            <v>529046.75251774874</v>
          </cell>
          <cell r="AT332">
            <v>544918.1550932813</v>
          </cell>
          <cell r="AU332">
            <v>561265.69974607974</v>
          </cell>
          <cell r="AV332">
            <v>579687.51641171821</v>
          </cell>
        </row>
        <row r="333">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row>
        <row r="334">
          <cell r="E334">
            <v>27886.310400000002</v>
          </cell>
          <cell r="F334">
            <v>25187.635200000001</v>
          </cell>
          <cell r="G334">
            <v>27886.310400000002</v>
          </cell>
          <cell r="H334">
            <v>29978.208000000002</v>
          </cell>
          <cell r="I334">
            <v>34068.652800000003</v>
          </cell>
          <cell r="J334">
            <v>32969.664000000004</v>
          </cell>
          <cell r="K334">
            <v>27886.310400000002</v>
          </cell>
          <cell r="L334">
            <v>27886.310400000002</v>
          </cell>
          <cell r="M334">
            <v>29978.208000000002</v>
          </cell>
          <cell r="N334">
            <v>34068.652800000003</v>
          </cell>
          <cell r="O334">
            <v>32969.664000000004</v>
          </cell>
          <cell r="P334">
            <v>34068.652800000003</v>
          </cell>
          <cell r="Q334">
            <v>364834.57919999998</v>
          </cell>
          <cell r="R334">
            <v>68095.025584797768</v>
          </cell>
          <cell r="S334">
            <v>49210.68204733773</v>
          </cell>
          <cell r="T334">
            <v>47677.369893358438</v>
          </cell>
          <cell r="U334">
            <v>42846.219946566329</v>
          </cell>
          <cell r="V334">
            <v>44274.427278118543</v>
          </cell>
          <cell r="W334">
            <v>42846.219946566329</v>
          </cell>
          <cell r="X334">
            <v>34065.599432398885</v>
          </cell>
          <cell r="Y334">
            <v>44274.427278118543</v>
          </cell>
          <cell r="Z334">
            <v>42846.219946566329</v>
          </cell>
          <cell r="AA334">
            <v>51080.312508598319</v>
          </cell>
          <cell r="AB334">
            <v>59312.071310630301</v>
          </cell>
          <cell r="AC334">
            <v>68095.025584797768</v>
          </cell>
          <cell r="AD334">
            <v>594623.60075785534</v>
          </cell>
          <cell r="AE334">
            <v>588690.20152799995</v>
          </cell>
          <cell r="AF334">
            <v>666462.53583486727</v>
          </cell>
          <cell r="AG334">
            <v>937479.87684493081</v>
          </cell>
          <cell r="AH334">
            <v>1038891.9439630676</v>
          </cell>
          <cell r="AI334">
            <v>1143442.4058887996</v>
          </cell>
          <cell r="AJ334">
            <v>1225688.8084208665</v>
          </cell>
          <cell r="AK334">
            <v>1304236.7073321</v>
          </cell>
          <cell r="AL334">
            <v>1389932.931367208</v>
          </cell>
          <cell r="AM334">
            <v>1476519.8551871334</v>
          </cell>
          <cell r="AN334">
            <v>1570879.5870832843</v>
          </cell>
          <cell r="AO334">
            <v>1566587.5663535486</v>
          </cell>
          <cell r="AP334">
            <v>1567626.1271119858</v>
          </cell>
          <cell r="AQ334">
            <v>1566587.5663535486</v>
          </cell>
          <cell r="AR334">
            <v>1570879.5870832843</v>
          </cell>
          <cell r="AS334">
            <v>1566587.5663535486</v>
          </cell>
          <cell r="AT334">
            <v>1567626.1271119858</v>
          </cell>
          <cell r="AU334">
            <v>1566587.5663535486</v>
          </cell>
          <cell r="AV334">
            <v>1570879.5870832843</v>
          </cell>
        </row>
        <row r="335">
          <cell r="E335">
            <v>1809.5940000000001</v>
          </cell>
          <cell r="F335">
            <v>1634.472</v>
          </cell>
          <cell r="G335">
            <v>1809.5940000000001</v>
          </cell>
          <cell r="H335">
            <v>1945.8</v>
          </cell>
          <cell r="I335">
            <v>2211.7260000000001</v>
          </cell>
          <cell r="J335">
            <v>2140.38</v>
          </cell>
          <cell r="K335">
            <v>1809.5940000000001</v>
          </cell>
          <cell r="L335">
            <v>1809.5940000000001</v>
          </cell>
          <cell r="M335">
            <v>1945.8</v>
          </cell>
          <cell r="N335">
            <v>2211.7260000000001</v>
          </cell>
          <cell r="O335">
            <v>2140.38</v>
          </cell>
          <cell r="P335">
            <v>2211.7260000000001</v>
          </cell>
          <cell r="Q335">
            <v>23680.385999999999</v>
          </cell>
          <cell r="R335">
            <v>4424.552085888994</v>
          </cell>
          <cell r="S335">
            <v>3196.6706607714027</v>
          </cell>
          <cell r="T335">
            <v>3096.4805901222962</v>
          </cell>
          <cell r="U335">
            <v>2782.3890395108187</v>
          </cell>
          <cell r="V335">
            <v>2875.135340827846</v>
          </cell>
          <cell r="W335">
            <v>2782.3890395108187</v>
          </cell>
          <cell r="X335">
            <v>2211.0995929444971</v>
          </cell>
          <cell r="Y335">
            <v>2875.135340827846</v>
          </cell>
          <cell r="Z335">
            <v>2782.3890395108187</v>
          </cell>
          <cell r="AA335">
            <v>3317.8258394167456</v>
          </cell>
          <cell r="AB335">
            <v>3853.414439322672</v>
          </cell>
          <cell r="AC335">
            <v>4424.552085888994</v>
          </cell>
          <cell r="AD335">
            <v>38622.033094543745</v>
          </cell>
          <cell r="AE335">
            <v>38230.829999999994</v>
          </cell>
          <cell r="AF335">
            <v>43284.152646900002</v>
          </cell>
          <cell r="AG335">
            <v>60907.386600942751</v>
          </cell>
          <cell r="AH335">
            <v>67498.346622298239</v>
          </cell>
          <cell r="AI335">
            <v>74293.416109744241</v>
          </cell>
          <cell r="AJ335">
            <v>79637.249935895554</v>
          </cell>
          <cell r="AK335">
            <v>84740.779163344821</v>
          </cell>
          <cell r="AL335">
            <v>90308.82594964662</v>
          </cell>
          <cell r="AM335">
            <v>95934.612386926834</v>
          </cell>
          <cell r="AN335">
            <v>102065.49120483766</v>
          </cell>
          <cell r="AO335">
            <v>101786.62374252937</v>
          </cell>
          <cell r="AP335">
            <v>104909.8025010931</v>
          </cell>
          <cell r="AQ335">
            <v>107985.42912844941</v>
          </cell>
          <cell r="AR335">
            <v>111529.71800778864</v>
          </cell>
          <cell r="AS335">
            <v>114561.74176237198</v>
          </cell>
          <cell r="AT335">
            <v>118076.90697034034</v>
          </cell>
          <cell r="AU335">
            <v>121538.55183570045</v>
          </cell>
          <cell r="AV335">
            <v>125527.68019458179</v>
          </cell>
        </row>
        <row r="336">
          <cell r="E336">
            <v>56097.413999999997</v>
          </cell>
          <cell r="F336">
            <v>50668.631999999998</v>
          </cell>
          <cell r="G336">
            <v>56097.413999999997</v>
          </cell>
          <cell r="H336">
            <v>60319.799999999996</v>
          </cell>
          <cell r="I336">
            <v>68563.505999999994</v>
          </cell>
          <cell r="J336">
            <v>66351.78</v>
          </cell>
          <cell r="K336">
            <v>56097.413999999997</v>
          </cell>
          <cell r="L336">
            <v>56097.413999999997</v>
          </cell>
          <cell r="M336">
            <v>60319.799999999996</v>
          </cell>
          <cell r="N336">
            <v>68563.505999999994</v>
          </cell>
          <cell r="O336">
            <v>66351.78</v>
          </cell>
          <cell r="P336">
            <v>68563.505999999994</v>
          </cell>
          <cell r="Q336">
            <v>734091.96600000001</v>
          </cell>
          <cell r="R336">
            <v>137161.1146625588</v>
          </cell>
          <cell r="S336">
            <v>99096.790483913472</v>
          </cell>
          <cell r="T336">
            <v>95990.898293791164</v>
          </cell>
          <cell r="U336">
            <v>86254.060224835368</v>
          </cell>
          <cell r="V336">
            <v>89129.19556566322</v>
          </cell>
          <cell r="W336">
            <v>86254.060224835368</v>
          </cell>
          <cell r="X336">
            <v>68544.087381279402</v>
          </cell>
          <cell r="Y336">
            <v>89129.19556566322</v>
          </cell>
          <cell r="Z336">
            <v>86254.060224835368</v>
          </cell>
          <cell r="AA336">
            <v>102852.60102191909</v>
          </cell>
          <cell r="AB336">
            <v>119455.84761900282</v>
          </cell>
          <cell r="AC336">
            <v>137161.1146625588</v>
          </cell>
          <cell r="AD336">
            <v>1197283.0259308561</v>
          </cell>
          <cell r="AE336">
            <v>1185155.7299999997</v>
          </cell>
          <cell r="AF336">
            <v>1341808.7320538999</v>
          </cell>
          <cell r="AG336">
            <v>1888128.9846292252</v>
          </cell>
          <cell r="AH336">
            <v>2092448.7452912452</v>
          </cell>
          <cell r="AI336">
            <v>2303095.8994020713</v>
          </cell>
          <cell r="AJ336">
            <v>2468754.7480127616</v>
          </cell>
          <cell r="AK336">
            <v>2626964.1540636886</v>
          </cell>
          <cell r="AL336">
            <v>2799573.6044390448</v>
          </cell>
          <cell r="AM336">
            <v>2973972.9839947312</v>
          </cell>
          <cell r="AN336">
            <v>3164030.2273499668</v>
          </cell>
          <cell r="AO336">
            <v>3155385.3360184096</v>
          </cell>
          <cell r="AP336">
            <v>3252203.8775338857</v>
          </cell>
          <cell r="AQ336">
            <v>3347548.3029819313</v>
          </cell>
          <cell r="AR336">
            <v>3457421.2582414476</v>
          </cell>
          <cell r="AS336">
            <v>3551413.9946335307</v>
          </cell>
          <cell r="AT336">
            <v>3660384.1160805495</v>
          </cell>
          <cell r="AU336">
            <v>3767695.1069067125</v>
          </cell>
          <cell r="AV336">
            <v>3891358.0860320344</v>
          </cell>
        </row>
        <row r="343">
          <cell r="E343">
            <v>49211.74595116375</v>
          </cell>
          <cell r="F343">
            <v>44450.11731072855</v>
          </cell>
          <cell r="G343">
            <v>49211.74595116375</v>
          </cell>
          <cell r="H343">
            <v>52915.234893724461</v>
          </cell>
          <cell r="I343">
            <v>60145.85616253347</v>
          </cell>
          <cell r="J343">
            <v>58205.933383096904</v>
          </cell>
          <cell r="K343">
            <v>49211.74595116375</v>
          </cell>
          <cell r="L343">
            <v>49211.74595116375</v>
          </cell>
          <cell r="M343">
            <v>52915.234893724461</v>
          </cell>
          <cell r="N343">
            <v>60145.85616253347</v>
          </cell>
          <cell r="O343">
            <v>58205.933383096904</v>
          </cell>
          <cell r="P343">
            <v>60145.85616253347</v>
          </cell>
          <cell r="Q343">
            <v>643977.00615662674</v>
          </cell>
          <cell r="R343">
            <v>120441.49451936538</v>
          </cell>
          <cell r="S343">
            <v>87019.412229139198</v>
          </cell>
          <cell r="T343">
            <v>84292.307870852062</v>
          </cell>
          <cell r="U343">
            <v>75742.953318806307</v>
          </cell>
          <cell r="V343">
            <v>78267.443429433173</v>
          </cell>
          <cell r="W343">
            <v>75742.953318806307</v>
          </cell>
          <cell r="X343">
            <v>60192.850105176549</v>
          </cell>
          <cell r="Y343">
            <v>78267.443429433173</v>
          </cell>
          <cell r="Z343">
            <v>75742.953318806307</v>
          </cell>
          <cell r="AA343">
            <v>90317.172312270952</v>
          </cell>
          <cell r="AB343">
            <v>104895.52319663962</v>
          </cell>
          <cell r="AC343">
            <v>120441.49451936538</v>
          </cell>
          <cell r="AD343">
            <v>1051364.0015680946</v>
          </cell>
          <cell r="AE343">
            <v>1042936.8911442871</v>
          </cell>
          <cell r="AF343">
            <v>1180778.4272125564</v>
          </cell>
          <cell r="AG343">
            <v>1661494.5438068423</v>
          </cell>
          <cell r="AH343">
            <v>1841278.8396038907</v>
          </cell>
          <cell r="AI343">
            <v>2026630.7122801335</v>
          </cell>
          <cell r="AJ343">
            <v>2172707.5000314773</v>
          </cell>
          <cell r="AK343">
            <v>2311938.462786227</v>
          </cell>
          <cell r="AL343">
            <v>2463842.073046877</v>
          </cell>
          <cell r="AM343">
            <v>2617320.896622973</v>
          </cell>
          <cell r="AN343">
            <v>2784579.3019945552</v>
          </cell>
          <cell r="AO343">
            <v>2776971.4323169747</v>
          </cell>
          <cell r="AP343">
            <v>2778814.3787344089</v>
          </cell>
          <cell r="AQ343">
            <v>2776971.4323169747</v>
          </cell>
          <cell r="AR343">
            <v>2784579.3019945552</v>
          </cell>
          <cell r="AS343">
            <v>2776971.4323169747</v>
          </cell>
          <cell r="AT343">
            <v>2778814.3787344089</v>
          </cell>
          <cell r="AU343">
            <v>2776971.4323169747</v>
          </cell>
          <cell r="AV343">
            <v>2784579.3019945552</v>
          </cell>
        </row>
        <row r="370">
          <cell r="E370">
            <v>2415.9821011908143</v>
          </cell>
          <cell r="F370">
            <v>2183.5445011908141</v>
          </cell>
          <cell r="G370">
            <v>2415.9821011908143</v>
          </cell>
          <cell r="H370">
            <v>2596.8916980408867</v>
          </cell>
          <cell r="I370">
            <v>2950.2904343283581</v>
          </cell>
          <cell r="J370">
            <v>2855.6244800995028</v>
          </cell>
          <cell r="K370">
            <v>2416.4831427860695</v>
          </cell>
          <cell r="L370">
            <v>2416.4831427860695</v>
          </cell>
          <cell r="M370">
            <v>2597.2525199004986</v>
          </cell>
          <cell r="N370">
            <v>2949.6828755599663</v>
          </cell>
          <cell r="O370">
            <v>2854.9561918060681</v>
          </cell>
          <cell r="P370">
            <v>2949.7426430677633</v>
          </cell>
          <cell r="Q370">
            <v>31602.915831947626</v>
          </cell>
          <cell r="R370">
            <v>5920.568022788294</v>
          </cell>
          <cell r="S370">
            <v>4294.7137008972804</v>
          </cell>
          <cell r="T370">
            <v>4246.9443639575111</v>
          </cell>
          <cell r="U370">
            <v>3702.6360452728245</v>
          </cell>
          <cell r="V370">
            <v>3766.1814789590544</v>
          </cell>
          <cell r="W370">
            <v>3657.6816988891187</v>
          </cell>
          <cell r="X370">
            <v>3026.9977477002767</v>
          </cell>
          <cell r="Y370">
            <v>3912.8125662581788</v>
          </cell>
          <cell r="Z370">
            <v>3551.6227409991666</v>
          </cell>
          <cell r="AA370">
            <v>4477.7498434261242</v>
          </cell>
          <cell r="AB370">
            <v>5038.3895252156226</v>
          </cell>
          <cell r="AC370">
            <v>5923.2468492901953</v>
          </cell>
          <cell r="AD370">
            <v>51519.544583653646</v>
          </cell>
          <cell r="AE370">
            <v>53194.277752038193</v>
          </cell>
          <cell r="AF370">
            <v>60131.366329488141</v>
          </cell>
          <cell r="AG370">
            <v>83709.393883064753</v>
          </cell>
          <cell r="AH370">
            <v>92794.251432673584</v>
          </cell>
          <cell r="AI370">
            <v>102223.11362887129</v>
          </cell>
          <cell r="AJ370">
            <v>109805.84396590386</v>
          </cell>
          <cell r="AK370">
            <v>117148.97797171264</v>
          </cell>
          <cell r="AL370">
            <v>125192.33204102142</v>
          </cell>
          <cell r="AM370">
            <v>133410.06854873482</v>
          </cell>
          <cell r="AN370">
            <v>136488.79104212613</v>
          </cell>
          <cell r="AO370">
            <v>144427.59499412152</v>
          </cell>
          <cell r="AP370">
            <v>153341.45704025391</v>
          </cell>
          <cell r="AQ370">
            <v>162592.58105865755</v>
          </cell>
          <cell r="AR370">
            <v>172980.82920599336</v>
          </cell>
          <cell r="AS370">
            <v>183042.3602329444</v>
          </cell>
          <cell r="AT370">
            <v>194339.60904075077</v>
          </cell>
          <cell r="AU370">
            <v>206064.33445426918</v>
          </cell>
          <cell r="AV370">
            <v>219230.16677029611</v>
          </cell>
        </row>
      </sheetData>
      <sheetData sheetId="5"/>
      <sheetData sheetId="6"/>
      <sheetData sheetId="7"/>
      <sheetData sheetId="8"/>
      <sheetData sheetId="9"/>
      <sheetData sheetId="10"/>
      <sheetData sheetId="11"/>
      <sheetData sheetId="12" refreshError="1">
        <row r="8">
          <cell r="E8">
            <v>726</v>
          </cell>
          <cell r="F8">
            <v>726</v>
          </cell>
          <cell r="G8">
            <v>726</v>
          </cell>
          <cell r="H8">
            <v>640</v>
          </cell>
          <cell r="I8">
            <v>734</v>
          </cell>
          <cell r="J8">
            <v>734</v>
          </cell>
          <cell r="K8">
            <v>546</v>
          </cell>
          <cell r="L8">
            <v>546</v>
          </cell>
          <cell r="M8">
            <v>640</v>
          </cell>
          <cell r="N8">
            <v>914</v>
          </cell>
          <cell r="O8">
            <v>914</v>
          </cell>
          <cell r="P8">
            <v>914</v>
          </cell>
          <cell r="Q8">
            <v>730.01095890410954</v>
          </cell>
          <cell r="R8">
            <v>1760.4675446848544</v>
          </cell>
          <cell r="S8">
            <v>1384.1740357478834</v>
          </cell>
          <cell r="T8">
            <v>1196.027281279398</v>
          </cell>
          <cell r="U8">
            <v>921.95390404515524</v>
          </cell>
          <cell r="V8">
            <v>921.95390404515524</v>
          </cell>
          <cell r="W8">
            <v>921.95390404515524</v>
          </cell>
          <cell r="X8">
            <v>639.73377234242719</v>
          </cell>
          <cell r="Y8">
            <v>921.95390404515524</v>
          </cell>
          <cell r="Z8">
            <v>921.95390404515524</v>
          </cell>
          <cell r="AA8">
            <v>1290.1006585136406</v>
          </cell>
          <cell r="AB8">
            <v>1572.3207902163688</v>
          </cell>
          <cell r="AC8">
            <v>1760.4675446848544</v>
          </cell>
          <cell r="AD8">
            <v>1183.8744958053583</v>
          </cell>
          <cell r="AE8">
            <v>960.2739726027396</v>
          </cell>
          <cell r="AF8">
            <v>1010.2739726027396</v>
          </cell>
          <cell r="AG8">
            <v>1410.2739726027396</v>
          </cell>
          <cell r="AH8">
            <v>1461.4754098360656</v>
          </cell>
          <cell r="AI8">
            <v>1510.2739726027396</v>
          </cell>
          <cell r="AJ8">
            <v>1510.2739726027396</v>
          </cell>
          <cell r="AK8">
            <v>1510.2739726027396</v>
          </cell>
          <cell r="AL8">
            <v>1511.4754098360656</v>
          </cell>
          <cell r="AM8">
            <v>1510.2739726027396</v>
          </cell>
          <cell r="AN8">
            <v>1510.2739726027396</v>
          </cell>
          <cell r="AO8">
            <v>1510.2739726027396</v>
          </cell>
          <cell r="AP8">
            <v>1511.4754098360656</v>
          </cell>
          <cell r="AQ8">
            <v>1510.2739726027396</v>
          </cell>
          <cell r="AR8">
            <v>1510.2739726027396</v>
          </cell>
          <cell r="AS8">
            <v>1510.2739726027396</v>
          </cell>
          <cell r="AT8">
            <v>1511.4754098360656</v>
          </cell>
          <cell r="AU8">
            <v>1510.2739726027396</v>
          </cell>
          <cell r="AV8">
            <v>1510.2739726027396</v>
          </cell>
        </row>
        <row r="9">
          <cell r="E9">
            <v>120</v>
          </cell>
          <cell r="F9">
            <v>120</v>
          </cell>
          <cell r="G9">
            <v>120</v>
          </cell>
          <cell r="H9">
            <v>300</v>
          </cell>
          <cell r="I9">
            <v>300</v>
          </cell>
          <cell r="J9">
            <v>300</v>
          </cell>
          <cell r="K9">
            <v>300</v>
          </cell>
          <cell r="L9">
            <v>300</v>
          </cell>
          <cell r="M9">
            <v>300</v>
          </cell>
          <cell r="N9">
            <v>120</v>
          </cell>
          <cell r="O9">
            <v>120</v>
          </cell>
          <cell r="P9">
            <v>120</v>
          </cell>
          <cell r="Q9">
            <v>210.24657534246577</v>
          </cell>
          <cell r="R9">
            <v>120</v>
          </cell>
          <cell r="S9">
            <v>120</v>
          </cell>
          <cell r="T9">
            <v>120</v>
          </cell>
          <cell r="U9">
            <v>300</v>
          </cell>
          <cell r="V9">
            <v>300</v>
          </cell>
          <cell r="W9">
            <v>300</v>
          </cell>
          <cell r="X9">
            <v>300</v>
          </cell>
          <cell r="Y9">
            <v>300</v>
          </cell>
          <cell r="Z9">
            <v>300</v>
          </cell>
          <cell r="AA9">
            <v>120</v>
          </cell>
          <cell r="AB9">
            <v>120</v>
          </cell>
          <cell r="AC9">
            <v>120</v>
          </cell>
          <cell r="AD9">
            <v>210.24657534246577</v>
          </cell>
          <cell r="AE9">
            <v>300</v>
          </cell>
          <cell r="AF9">
            <v>300</v>
          </cell>
          <cell r="AG9">
            <v>300</v>
          </cell>
          <cell r="AH9">
            <v>300</v>
          </cell>
          <cell r="AI9">
            <v>300</v>
          </cell>
          <cell r="AJ9">
            <v>300</v>
          </cell>
          <cell r="AK9">
            <v>300</v>
          </cell>
          <cell r="AL9">
            <v>300</v>
          </cell>
          <cell r="AM9">
            <v>300</v>
          </cell>
          <cell r="AN9">
            <v>300</v>
          </cell>
          <cell r="AO9">
            <v>300</v>
          </cell>
          <cell r="AP9">
            <v>300</v>
          </cell>
          <cell r="AQ9">
            <v>300</v>
          </cell>
          <cell r="AR9">
            <v>300</v>
          </cell>
          <cell r="AS9">
            <v>300</v>
          </cell>
          <cell r="AT9">
            <v>300</v>
          </cell>
          <cell r="AU9">
            <v>300</v>
          </cell>
          <cell r="AV9">
            <v>300</v>
          </cell>
        </row>
        <row r="10">
          <cell r="Q10">
            <v>0</v>
          </cell>
          <cell r="AD10">
            <v>0</v>
          </cell>
        </row>
        <row r="11">
          <cell r="Q11">
            <v>0</v>
          </cell>
          <cell r="AD11">
            <v>0</v>
          </cell>
        </row>
        <row r="12">
          <cell r="E12">
            <v>54</v>
          </cell>
          <cell r="F12">
            <v>54</v>
          </cell>
          <cell r="G12">
            <v>54</v>
          </cell>
          <cell r="H12">
            <v>60</v>
          </cell>
          <cell r="I12">
            <v>66</v>
          </cell>
          <cell r="J12">
            <v>66</v>
          </cell>
          <cell r="K12">
            <v>54</v>
          </cell>
          <cell r="L12">
            <v>54</v>
          </cell>
          <cell r="M12">
            <v>60</v>
          </cell>
          <cell r="N12">
            <v>66</v>
          </cell>
          <cell r="O12">
            <v>66</v>
          </cell>
          <cell r="P12">
            <v>66</v>
          </cell>
          <cell r="Q12">
            <v>60.016438356164379</v>
          </cell>
          <cell r="R12">
            <v>122.16029843000661</v>
          </cell>
          <cell r="S12">
            <v>97.715246198744126</v>
          </cell>
          <cell r="T12">
            <v>85.492720083112999</v>
          </cell>
          <cell r="U12">
            <v>79.38145702529755</v>
          </cell>
          <cell r="V12">
            <v>79.38145702529755</v>
          </cell>
          <cell r="W12">
            <v>79.38145702529755</v>
          </cell>
          <cell r="X12">
            <v>61.047667851850974</v>
          </cell>
          <cell r="Y12">
            <v>79.38145702529755</v>
          </cell>
          <cell r="Z12">
            <v>79.38145702529755</v>
          </cell>
          <cell r="AA12">
            <v>91.603983140928449</v>
          </cell>
          <cell r="AB12">
            <v>109.93777231437548</v>
          </cell>
          <cell r="AC12">
            <v>122.16029843000661</v>
          </cell>
          <cell r="AD12">
            <v>90.565905580423021</v>
          </cell>
          <cell r="AE12">
            <v>84.735603280653777</v>
          </cell>
          <cell r="AF12">
            <v>88.097396236897112</v>
          </cell>
          <cell r="AG12">
            <v>114.99173988684356</v>
          </cell>
          <cell r="AH12">
            <v>118.43431250765434</v>
          </cell>
          <cell r="AI12">
            <v>121.71532579933023</v>
          </cell>
          <cell r="AJ12">
            <v>121.71532579933023</v>
          </cell>
          <cell r="AK12">
            <v>121.71532579933023</v>
          </cell>
          <cell r="AL12">
            <v>121.79610546389767</v>
          </cell>
          <cell r="AM12">
            <v>121.71532579933023</v>
          </cell>
          <cell r="AN12">
            <v>121.71532579933023</v>
          </cell>
          <cell r="AO12">
            <v>121.71532579933023</v>
          </cell>
          <cell r="AP12">
            <v>121.79610546389767</v>
          </cell>
          <cell r="AQ12">
            <v>121.71532579933023</v>
          </cell>
          <cell r="AR12">
            <v>121.71532579933023</v>
          </cell>
          <cell r="AS12">
            <v>121.71532579933023</v>
          </cell>
          <cell r="AT12">
            <v>121.79610546389767</v>
          </cell>
          <cell r="AU12">
            <v>121.71532579933023</v>
          </cell>
          <cell r="AV12">
            <v>121.71532579933023</v>
          </cell>
        </row>
        <row r="17">
          <cell r="E17">
            <v>370</v>
          </cell>
          <cell r="F17">
            <v>380</v>
          </cell>
          <cell r="G17">
            <v>440</v>
          </cell>
          <cell r="H17">
            <v>400</v>
          </cell>
          <cell r="I17">
            <v>410</v>
          </cell>
          <cell r="J17">
            <v>300</v>
          </cell>
          <cell r="K17">
            <v>310</v>
          </cell>
          <cell r="L17">
            <v>300</v>
          </cell>
          <cell r="M17">
            <v>410</v>
          </cell>
          <cell r="N17">
            <v>350</v>
          </cell>
          <cell r="O17">
            <v>420</v>
          </cell>
          <cell r="P17">
            <v>370</v>
          </cell>
          <cell r="Q17">
            <v>371.47945205479454</v>
          </cell>
          <cell r="R17">
            <v>410</v>
          </cell>
          <cell r="S17">
            <v>400</v>
          </cell>
          <cell r="T17">
            <v>360</v>
          </cell>
          <cell r="U17">
            <v>330</v>
          </cell>
          <cell r="V17">
            <v>330</v>
          </cell>
          <cell r="W17">
            <v>320</v>
          </cell>
          <cell r="X17">
            <v>340</v>
          </cell>
          <cell r="Y17">
            <v>330</v>
          </cell>
          <cell r="Z17">
            <v>440</v>
          </cell>
          <cell r="AA17">
            <v>350</v>
          </cell>
          <cell r="AB17">
            <v>450</v>
          </cell>
          <cell r="AC17">
            <v>400</v>
          </cell>
          <cell r="AD17">
            <v>371.28767123287668</v>
          </cell>
          <cell r="AE17">
            <v>350</v>
          </cell>
          <cell r="AF17">
            <v>400</v>
          </cell>
          <cell r="AG17">
            <v>440</v>
          </cell>
          <cell r="AH17">
            <v>440</v>
          </cell>
          <cell r="AI17">
            <v>440</v>
          </cell>
          <cell r="AJ17">
            <v>440</v>
          </cell>
          <cell r="AK17">
            <v>440</v>
          </cell>
          <cell r="AL17">
            <v>440</v>
          </cell>
          <cell r="AM17">
            <v>440</v>
          </cell>
          <cell r="AN17">
            <v>440</v>
          </cell>
          <cell r="AO17">
            <v>440</v>
          </cell>
          <cell r="AP17">
            <v>440</v>
          </cell>
          <cell r="AQ17">
            <v>440</v>
          </cell>
          <cell r="AR17">
            <v>440</v>
          </cell>
          <cell r="AS17">
            <v>440</v>
          </cell>
          <cell r="AT17">
            <v>440</v>
          </cell>
          <cell r="AU17">
            <v>440</v>
          </cell>
          <cell r="AV17">
            <v>440</v>
          </cell>
        </row>
        <row r="18">
          <cell r="E18">
            <v>370</v>
          </cell>
          <cell r="F18">
            <v>380</v>
          </cell>
          <cell r="G18">
            <v>440</v>
          </cell>
          <cell r="H18">
            <v>410</v>
          </cell>
          <cell r="I18">
            <v>410</v>
          </cell>
          <cell r="J18">
            <v>300</v>
          </cell>
          <cell r="K18">
            <v>310</v>
          </cell>
          <cell r="L18">
            <v>300</v>
          </cell>
          <cell r="M18">
            <v>410</v>
          </cell>
          <cell r="N18">
            <v>350</v>
          </cell>
          <cell r="O18">
            <v>420</v>
          </cell>
          <cell r="P18">
            <v>380</v>
          </cell>
          <cell r="Q18">
            <v>373.15068493150687</v>
          </cell>
          <cell r="R18">
            <v>400</v>
          </cell>
          <cell r="S18">
            <v>400</v>
          </cell>
          <cell r="T18">
            <v>350</v>
          </cell>
          <cell r="U18">
            <v>320</v>
          </cell>
          <cell r="V18">
            <v>330</v>
          </cell>
          <cell r="W18">
            <v>330</v>
          </cell>
          <cell r="X18">
            <v>340</v>
          </cell>
          <cell r="Y18">
            <v>330</v>
          </cell>
          <cell r="Z18">
            <v>440</v>
          </cell>
          <cell r="AA18">
            <v>400</v>
          </cell>
          <cell r="AB18">
            <v>450</v>
          </cell>
          <cell r="AC18">
            <v>400</v>
          </cell>
          <cell r="AD18">
            <v>373.83561643835611</v>
          </cell>
          <cell r="AE18">
            <v>350</v>
          </cell>
          <cell r="AF18">
            <v>400</v>
          </cell>
          <cell r="AG18">
            <v>440</v>
          </cell>
          <cell r="AH18">
            <v>440</v>
          </cell>
          <cell r="AI18">
            <v>440</v>
          </cell>
          <cell r="AJ18">
            <v>440</v>
          </cell>
          <cell r="AK18">
            <v>440</v>
          </cell>
          <cell r="AL18">
            <v>440</v>
          </cell>
          <cell r="AM18">
            <v>440</v>
          </cell>
          <cell r="AN18">
            <v>440</v>
          </cell>
          <cell r="AO18">
            <v>440</v>
          </cell>
          <cell r="AP18">
            <v>440</v>
          </cell>
          <cell r="AQ18">
            <v>440</v>
          </cell>
          <cell r="AR18">
            <v>440</v>
          </cell>
          <cell r="AS18">
            <v>440</v>
          </cell>
          <cell r="AT18">
            <v>440</v>
          </cell>
          <cell r="AU18">
            <v>440</v>
          </cell>
          <cell r="AV18">
            <v>440</v>
          </cell>
        </row>
        <row r="19">
          <cell r="E19">
            <v>380</v>
          </cell>
          <cell r="F19">
            <v>380</v>
          </cell>
          <cell r="G19">
            <v>20</v>
          </cell>
          <cell r="H19">
            <v>190</v>
          </cell>
          <cell r="I19">
            <v>280</v>
          </cell>
          <cell r="J19">
            <v>300</v>
          </cell>
          <cell r="K19">
            <v>280</v>
          </cell>
          <cell r="L19">
            <v>300</v>
          </cell>
          <cell r="M19">
            <v>180</v>
          </cell>
          <cell r="N19">
            <v>360</v>
          </cell>
          <cell r="O19">
            <v>430</v>
          </cell>
          <cell r="P19">
            <v>400</v>
          </cell>
          <cell r="Q19">
            <v>291.12328767123284</v>
          </cell>
          <cell r="R19">
            <v>400</v>
          </cell>
          <cell r="S19">
            <v>400</v>
          </cell>
          <cell r="T19">
            <v>350</v>
          </cell>
          <cell r="U19">
            <v>320</v>
          </cell>
          <cell r="V19">
            <v>330</v>
          </cell>
          <cell r="W19">
            <v>330</v>
          </cell>
          <cell r="X19">
            <v>320.78144019427816</v>
          </cell>
          <cell r="Y19">
            <v>320</v>
          </cell>
          <cell r="Z19">
            <v>425</v>
          </cell>
          <cell r="AA19">
            <v>400</v>
          </cell>
          <cell r="AB19">
            <v>450</v>
          </cell>
          <cell r="AC19">
            <v>400</v>
          </cell>
          <cell r="AD19">
            <v>370.1211634137606</v>
          </cell>
          <cell r="AE19">
            <v>300</v>
          </cell>
          <cell r="AF19">
            <v>400</v>
          </cell>
          <cell r="AG19">
            <v>440</v>
          </cell>
          <cell r="AH19">
            <v>440</v>
          </cell>
          <cell r="AI19">
            <v>440</v>
          </cell>
          <cell r="AJ19">
            <v>440</v>
          </cell>
          <cell r="AK19">
            <v>440</v>
          </cell>
          <cell r="AL19">
            <v>440</v>
          </cell>
          <cell r="AM19">
            <v>440</v>
          </cell>
          <cell r="AN19">
            <v>440</v>
          </cell>
          <cell r="AO19">
            <v>440</v>
          </cell>
          <cell r="AP19">
            <v>440</v>
          </cell>
          <cell r="AQ19">
            <v>440</v>
          </cell>
          <cell r="AR19">
            <v>440</v>
          </cell>
          <cell r="AS19">
            <v>440</v>
          </cell>
          <cell r="AT19">
            <v>440</v>
          </cell>
          <cell r="AU19">
            <v>440</v>
          </cell>
          <cell r="AV19">
            <v>440</v>
          </cell>
        </row>
        <row r="20">
          <cell r="E20">
            <v>380</v>
          </cell>
          <cell r="F20">
            <v>-240</v>
          </cell>
          <cell r="G20">
            <v>0</v>
          </cell>
          <cell r="J20">
            <v>200</v>
          </cell>
          <cell r="L20">
            <v>0</v>
          </cell>
          <cell r="N20">
            <v>40</v>
          </cell>
          <cell r="O20">
            <v>-170</v>
          </cell>
          <cell r="P20">
            <v>360</v>
          </cell>
          <cell r="Q20">
            <v>50.301369863013697</v>
          </cell>
          <cell r="R20">
            <v>400</v>
          </cell>
          <cell r="S20">
            <v>401.88928194662753</v>
          </cell>
          <cell r="T20">
            <v>341.52000136251104</v>
          </cell>
          <cell r="U20">
            <v>331.33536107045279</v>
          </cell>
          <cell r="V20">
            <v>311.33536107045279</v>
          </cell>
          <cell r="W20">
            <v>321.33536107045279</v>
          </cell>
          <cell r="X20">
            <v>0</v>
          </cell>
          <cell r="Y20">
            <v>321.33536107045279</v>
          </cell>
          <cell r="Z20">
            <v>-3.664638929547209</v>
          </cell>
          <cell r="AA20">
            <v>351.70464165456906</v>
          </cell>
          <cell r="AB20">
            <v>452.25856253074426</v>
          </cell>
          <cell r="AC20">
            <v>400</v>
          </cell>
          <cell r="AD20">
            <v>301.90026188127723</v>
          </cell>
          <cell r="AE20">
            <v>345.00957588339338</v>
          </cell>
          <cell r="AF20">
            <v>198.37136883963672</v>
          </cell>
          <cell r="AG20">
            <v>300</v>
          </cell>
          <cell r="AH20">
            <v>300</v>
          </cell>
          <cell r="AI20">
            <v>300</v>
          </cell>
          <cell r="AJ20">
            <v>300</v>
          </cell>
          <cell r="AK20">
            <v>300</v>
          </cell>
          <cell r="AL20">
            <v>300</v>
          </cell>
          <cell r="AM20">
            <v>300</v>
          </cell>
          <cell r="AN20">
            <v>300</v>
          </cell>
          <cell r="AO20">
            <v>300</v>
          </cell>
          <cell r="AP20">
            <v>300</v>
          </cell>
          <cell r="AQ20">
            <v>300</v>
          </cell>
          <cell r="AR20">
            <v>300</v>
          </cell>
          <cell r="AS20">
            <v>300</v>
          </cell>
          <cell r="AT20">
            <v>300</v>
          </cell>
          <cell r="AU20">
            <v>300</v>
          </cell>
          <cell r="AV20">
            <v>300</v>
          </cell>
        </row>
        <row r="21">
          <cell r="E21">
            <v>-600</v>
          </cell>
          <cell r="P21">
            <v>-410</v>
          </cell>
          <cell r="Q21">
            <v>-85.780821917808225</v>
          </cell>
          <cell r="R21">
            <v>392.62784311486098</v>
          </cell>
          <cell r="AC21">
            <v>402.62784311486098</v>
          </cell>
          <cell r="AD21">
            <v>67.542263761976386</v>
          </cell>
          <cell r="AG21">
            <v>205.26571248958317</v>
          </cell>
          <cell r="AH21">
            <v>259.90972234371998</v>
          </cell>
          <cell r="AI21">
            <v>311.98929840206983</v>
          </cell>
          <cell r="AJ21">
            <v>311.98929840206983</v>
          </cell>
          <cell r="AK21">
            <v>311.98929840206983</v>
          </cell>
          <cell r="AL21">
            <v>313.27151529996331</v>
          </cell>
          <cell r="AM21">
            <v>311.98929840206983</v>
          </cell>
          <cell r="AN21">
            <v>311.98929840206983</v>
          </cell>
          <cell r="AO21">
            <v>311.98929840206983</v>
          </cell>
          <cell r="AP21">
            <v>313.27151529996331</v>
          </cell>
          <cell r="AQ21">
            <v>311.98929840206983</v>
          </cell>
          <cell r="AR21">
            <v>311.98929840206983</v>
          </cell>
          <cell r="AS21">
            <v>311.98929840206983</v>
          </cell>
          <cell r="AT21">
            <v>313.27151529996331</v>
          </cell>
          <cell r="AU21">
            <v>311.98929840206983</v>
          </cell>
          <cell r="AV21">
            <v>311.98929840206983</v>
          </cell>
        </row>
        <row r="24">
          <cell r="E24">
            <v>4</v>
          </cell>
          <cell r="F24">
            <v>3</v>
          </cell>
          <cell r="G24">
            <v>3</v>
          </cell>
          <cell r="H24">
            <v>3</v>
          </cell>
          <cell r="I24">
            <v>3</v>
          </cell>
          <cell r="J24">
            <v>4</v>
          </cell>
          <cell r="K24">
            <v>3</v>
          </cell>
          <cell r="L24">
            <v>3</v>
          </cell>
          <cell r="M24">
            <v>3</v>
          </cell>
          <cell r="N24">
            <v>4</v>
          </cell>
          <cell r="O24">
            <v>3</v>
          </cell>
          <cell r="P24">
            <v>4</v>
          </cell>
          <cell r="Q24">
            <v>4</v>
          </cell>
          <cell r="R24">
            <v>5</v>
          </cell>
          <cell r="S24">
            <v>4</v>
          </cell>
          <cell r="T24">
            <v>4</v>
          </cell>
          <cell r="U24">
            <v>4</v>
          </cell>
          <cell r="V24">
            <v>4</v>
          </cell>
          <cell r="W24">
            <v>4</v>
          </cell>
          <cell r="X24">
            <v>3</v>
          </cell>
          <cell r="Y24">
            <v>4</v>
          </cell>
          <cell r="Z24">
            <v>3</v>
          </cell>
          <cell r="AA24">
            <v>4</v>
          </cell>
          <cell r="AB24">
            <v>4</v>
          </cell>
          <cell r="AC24">
            <v>5</v>
          </cell>
          <cell r="AD24">
            <v>5</v>
          </cell>
          <cell r="AE24">
            <v>4</v>
          </cell>
          <cell r="AF24">
            <v>4</v>
          </cell>
          <cell r="AG24">
            <v>5</v>
          </cell>
          <cell r="AH24">
            <v>5</v>
          </cell>
          <cell r="AI24">
            <v>5</v>
          </cell>
          <cell r="AJ24">
            <v>5</v>
          </cell>
          <cell r="AK24">
            <v>5</v>
          </cell>
          <cell r="AL24">
            <v>5</v>
          </cell>
          <cell r="AM24">
            <v>5</v>
          </cell>
          <cell r="AN24">
            <v>5</v>
          </cell>
          <cell r="AO24">
            <v>5</v>
          </cell>
          <cell r="AP24">
            <v>5</v>
          </cell>
          <cell r="AQ24">
            <v>5</v>
          </cell>
          <cell r="AR24">
            <v>5</v>
          </cell>
          <cell r="AS24">
            <v>5</v>
          </cell>
          <cell r="AT24">
            <v>5</v>
          </cell>
          <cell r="AU24">
            <v>5</v>
          </cell>
          <cell r="AV24">
            <v>5</v>
          </cell>
        </row>
        <row r="29">
          <cell r="E29">
            <v>0</v>
          </cell>
          <cell r="F29">
            <v>0</v>
          </cell>
          <cell r="G29">
            <v>0</v>
          </cell>
          <cell r="H29">
            <v>0</v>
          </cell>
          <cell r="I29">
            <v>0</v>
          </cell>
          <cell r="J29">
            <v>0</v>
          </cell>
          <cell r="K29">
            <v>0</v>
          </cell>
          <cell r="L29">
            <v>0</v>
          </cell>
          <cell r="M29">
            <v>0</v>
          </cell>
          <cell r="N29">
            <v>0</v>
          </cell>
          <cell r="O29">
            <v>0</v>
          </cell>
          <cell r="P29">
            <v>0</v>
          </cell>
          <cell r="R29">
            <v>0</v>
          </cell>
          <cell r="S29">
            <v>0</v>
          </cell>
          <cell r="T29">
            <v>0</v>
          </cell>
          <cell r="U29">
            <v>0</v>
          </cell>
          <cell r="V29">
            <v>0</v>
          </cell>
          <cell r="W29">
            <v>0</v>
          </cell>
          <cell r="X29">
            <v>0</v>
          </cell>
          <cell r="Y29">
            <v>0</v>
          </cell>
          <cell r="Z29">
            <v>0</v>
          </cell>
          <cell r="AA29">
            <v>0</v>
          </cell>
          <cell r="AB29">
            <v>0</v>
          </cell>
          <cell r="AC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row>
        <row r="30">
          <cell r="E30">
            <v>31</v>
          </cell>
          <cell r="F30">
            <v>28</v>
          </cell>
          <cell r="G30">
            <v>31</v>
          </cell>
          <cell r="H30">
            <v>30</v>
          </cell>
          <cell r="I30">
            <v>31</v>
          </cell>
          <cell r="J30">
            <v>30</v>
          </cell>
          <cell r="K30">
            <v>31</v>
          </cell>
          <cell r="L30">
            <v>31</v>
          </cell>
          <cell r="M30">
            <v>30</v>
          </cell>
          <cell r="N30">
            <v>31</v>
          </cell>
          <cell r="O30">
            <v>30</v>
          </cell>
          <cell r="P30">
            <v>31</v>
          </cell>
          <cell r="Q30">
            <v>365</v>
          </cell>
          <cell r="R30">
            <v>31</v>
          </cell>
          <cell r="S30">
            <v>29</v>
          </cell>
          <cell r="T30">
            <v>31</v>
          </cell>
          <cell r="U30">
            <v>10</v>
          </cell>
          <cell r="V30">
            <v>11</v>
          </cell>
          <cell r="W30">
            <v>30</v>
          </cell>
          <cell r="X30">
            <v>31</v>
          </cell>
          <cell r="Y30">
            <v>31</v>
          </cell>
          <cell r="Z30">
            <v>30</v>
          </cell>
          <cell r="AA30">
            <v>31</v>
          </cell>
          <cell r="AB30">
            <v>30</v>
          </cell>
          <cell r="AC30">
            <v>31</v>
          </cell>
          <cell r="AE30">
            <v>365</v>
          </cell>
          <cell r="AF30">
            <v>366</v>
          </cell>
          <cell r="AG30">
            <v>365</v>
          </cell>
          <cell r="AH30">
            <v>365</v>
          </cell>
          <cell r="AI30">
            <v>365</v>
          </cell>
          <cell r="AJ30">
            <v>366</v>
          </cell>
          <cell r="AK30">
            <v>365</v>
          </cell>
          <cell r="AL30">
            <v>365</v>
          </cell>
          <cell r="AM30">
            <v>365</v>
          </cell>
          <cell r="AN30">
            <v>366</v>
          </cell>
          <cell r="AO30">
            <v>365</v>
          </cell>
          <cell r="AP30">
            <v>365</v>
          </cell>
          <cell r="AQ30">
            <v>365</v>
          </cell>
          <cell r="AR30">
            <v>366</v>
          </cell>
          <cell r="AS30">
            <v>365</v>
          </cell>
          <cell r="AT30">
            <v>365</v>
          </cell>
          <cell r="AU30">
            <v>365</v>
          </cell>
          <cell r="AV30">
            <v>366</v>
          </cell>
        </row>
        <row r="33">
          <cell r="E33">
            <v>31</v>
          </cell>
          <cell r="F33">
            <v>28</v>
          </cell>
          <cell r="G33">
            <v>31</v>
          </cell>
          <cell r="H33">
            <v>30</v>
          </cell>
          <cell r="I33">
            <v>31</v>
          </cell>
          <cell r="J33">
            <v>30</v>
          </cell>
          <cell r="K33">
            <v>31</v>
          </cell>
          <cell r="L33">
            <v>31</v>
          </cell>
          <cell r="M33">
            <v>30</v>
          </cell>
          <cell r="N33">
            <v>31</v>
          </cell>
          <cell r="O33">
            <v>30</v>
          </cell>
          <cell r="P33">
            <v>31</v>
          </cell>
          <cell r="Q33">
            <v>365</v>
          </cell>
          <cell r="R33">
            <v>31</v>
          </cell>
          <cell r="S33">
            <v>28</v>
          </cell>
          <cell r="T33">
            <v>31</v>
          </cell>
          <cell r="U33">
            <v>30</v>
          </cell>
          <cell r="V33">
            <v>31</v>
          </cell>
          <cell r="W33">
            <v>30</v>
          </cell>
          <cell r="X33">
            <v>31</v>
          </cell>
          <cell r="Y33">
            <v>31</v>
          </cell>
          <cell r="Z33">
            <v>30</v>
          </cell>
          <cell r="AA33">
            <v>31</v>
          </cell>
          <cell r="AB33">
            <v>30</v>
          </cell>
          <cell r="AC33">
            <v>31</v>
          </cell>
          <cell r="AE33">
            <v>365</v>
          </cell>
          <cell r="AF33">
            <v>366</v>
          </cell>
          <cell r="AG33">
            <v>365</v>
          </cell>
          <cell r="AH33">
            <v>365</v>
          </cell>
          <cell r="AI33">
            <v>365</v>
          </cell>
          <cell r="AJ33">
            <v>366</v>
          </cell>
          <cell r="AK33">
            <v>365</v>
          </cell>
          <cell r="AL33">
            <v>365</v>
          </cell>
          <cell r="AM33">
            <v>365</v>
          </cell>
          <cell r="AN33">
            <v>366</v>
          </cell>
          <cell r="AO33">
            <v>365</v>
          </cell>
          <cell r="AP33">
            <v>365</v>
          </cell>
          <cell r="AQ33">
            <v>365</v>
          </cell>
          <cell r="AR33">
            <v>366</v>
          </cell>
          <cell r="AS33">
            <v>365</v>
          </cell>
          <cell r="AT33">
            <v>365</v>
          </cell>
          <cell r="AU33">
            <v>365</v>
          </cell>
          <cell r="AV33">
            <v>366</v>
          </cell>
        </row>
        <row r="35">
          <cell r="E35">
            <v>1</v>
          </cell>
          <cell r="F35">
            <v>1</v>
          </cell>
          <cell r="G35">
            <v>1</v>
          </cell>
          <cell r="H35">
            <v>1</v>
          </cell>
          <cell r="I35">
            <v>1</v>
          </cell>
          <cell r="J35">
            <v>1</v>
          </cell>
          <cell r="K35">
            <v>1</v>
          </cell>
          <cell r="L35">
            <v>1</v>
          </cell>
          <cell r="M35">
            <v>1</v>
          </cell>
          <cell r="N35">
            <v>1</v>
          </cell>
          <cell r="O35">
            <v>1</v>
          </cell>
          <cell r="P35">
            <v>1</v>
          </cell>
          <cell r="R35">
            <v>1</v>
          </cell>
          <cell r="S35">
            <v>1</v>
          </cell>
          <cell r="T35">
            <v>1</v>
          </cell>
          <cell r="U35">
            <v>1</v>
          </cell>
          <cell r="V35">
            <v>1</v>
          </cell>
          <cell r="W35">
            <v>1</v>
          </cell>
          <cell r="X35">
            <v>1</v>
          </cell>
          <cell r="Y35">
            <v>1</v>
          </cell>
          <cell r="Z35">
            <v>1</v>
          </cell>
          <cell r="AA35">
            <v>1</v>
          </cell>
          <cell r="AB35">
            <v>1</v>
          </cell>
          <cell r="AC35">
            <v>1</v>
          </cell>
          <cell r="AE35">
            <v>1</v>
          </cell>
          <cell r="AF35">
            <v>1</v>
          </cell>
          <cell r="AG35">
            <v>1</v>
          </cell>
          <cell r="AH35">
            <v>1</v>
          </cell>
          <cell r="AI35">
            <v>1</v>
          </cell>
          <cell r="AJ35">
            <v>1</v>
          </cell>
          <cell r="AK35">
            <v>1</v>
          </cell>
          <cell r="AL35">
            <v>1</v>
          </cell>
          <cell r="AM35">
            <v>1</v>
          </cell>
          <cell r="AN35">
            <v>1</v>
          </cell>
          <cell r="AO35">
            <v>1</v>
          </cell>
          <cell r="AP35">
            <v>1</v>
          </cell>
          <cell r="AQ35">
            <v>1</v>
          </cell>
          <cell r="AR35">
            <v>1</v>
          </cell>
          <cell r="AS35">
            <v>1</v>
          </cell>
          <cell r="AT35">
            <v>1</v>
          </cell>
          <cell r="AU35">
            <v>1</v>
          </cell>
          <cell r="AV35">
            <v>1</v>
          </cell>
        </row>
        <row r="36">
          <cell r="E36">
            <v>0</v>
          </cell>
          <cell r="F36">
            <v>0</v>
          </cell>
          <cell r="G36">
            <v>0</v>
          </cell>
          <cell r="H36">
            <v>0</v>
          </cell>
          <cell r="I36">
            <v>0</v>
          </cell>
          <cell r="J36">
            <v>0</v>
          </cell>
          <cell r="K36">
            <v>0</v>
          </cell>
          <cell r="L36">
            <v>0</v>
          </cell>
          <cell r="M36">
            <v>0</v>
          </cell>
          <cell r="N36">
            <v>0</v>
          </cell>
          <cell r="O36">
            <v>0</v>
          </cell>
          <cell r="P36">
            <v>0</v>
          </cell>
          <cell r="R36">
            <v>0</v>
          </cell>
          <cell r="S36">
            <v>0</v>
          </cell>
          <cell r="T36">
            <v>0</v>
          </cell>
          <cell r="U36">
            <v>0</v>
          </cell>
          <cell r="V36">
            <v>0</v>
          </cell>
          <cell r="W36">
            <v>0</v>
          </cell>
          <cell r="X36">
            <v>0</v>
          </cell>
          <cell r="Y36">
            <v>0</v>
          </cell>
          <cell r="Z36">
            <v>0</v>
          </cell>
          <cell r="AA36">
            <v>0</v>
          </cell>
          <cell r="AB36">
            <v>0</v>
          </cell>
          <cell r="AC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row>
        <row r="37">
          <cell r="E37">
            <v>0</v>
          </cell>
          <cell r="F37">
            <v>0</v>
          </cell>
          <cell r="G37">
            <v>0</v>
          </cell>
          <cell r="H37">
            <v>0</v>
          </cell>
          <cell r="I37">
            <v>0</v>
          </cell>
          <cell r="J37">
            <v>0</v>
          </cell>
          <cell r="K37">
            <v>0</v>
          </cell>
          <cell r="L37">
            <v>0</v>
          </cell>
          <cell r="M37">
            <v>0</v>
          </cell>
          <cell r="N37">
            <v>0</v>
          </cell>
          <cell r="O37">
            <v>0</v>
          </cell>
          <cell r="P37">
            <v>0</v>
          </cell>
          <cell r="R37">
            <v>0</v>
          </cell>
          <cell r="S37">
            <v>0</v>
          </cell>
          <cell r="T37">
            <v>0</v>
          </cell>
          <cell r="U37">
            <v>0</v>
          </cell>
          <cell r="V37">
            <v>0</v>
          </cell>
          <cell r="W37">
            <v>0</v>
          </cell>
          <cell r="X37">
            <v>0</v>
          </cell>
          <cell r="Y37">
            <v>0</v>
          </cell>
          <cell r="Z37">
            <v>0</v>
          </cell>
          <cell r="AA37">
            <v>0</v>
          </cell>
          <cell r="AB37">
            <v>0</v>
          </cell>
          <cell r="AC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row>
        <row r="38">
          <cell r="E38">
            <v>0</v>
          </cell>
          <cell r="F38">
            <v>0</v>
          </cell>
          <cell r="G38">
            <v>0</v>
          </cell>
          <cell r="H38">
            <v>0</v>
          </cell>
          <cell r="I38">
            <v>0</v>
          </cell>
          <cell r="J38">
            <v>0</v>
          </cell>
          <cell r="K38">
            <v>0</v>
          </cell>
          <cell r="L38">
            <v>0</v>
          </cell>
          <cell r="M38">
            <v>0</v>
          </cell>
          <cell r="N38">
            <v>0</v>
          </cell>
          <cell r="O38">
            <v>0</v>
          </cell>
          <cell r="P38">
            <v>0</v>
          </cell>
          <cell r="R38">
            <v>0</v>
          </cell>
          <cell r="S38">
            <v>0</v>
          </cell>
          <cell r="T38">
            <v>0</v>
          </cell>
          <cell r="U38">
            <v>0</v>
          </cell>
          <cell r="V38">
            <v>0</v>
          </cell>
          <cell r="W38">
            <v>0</v>
          </cell>
          <cell r="X38">
            <v>0</v>
          </cell>
          <cell r="Y38">
            <v>0</v>
          </cell>
          <cell r="Z38">
            <v>0</v>
          </cell>
          <cell r="AA38">
            <v>0</v>
          </cell>
          <cell r="AB38">
            <v>0</v>
          </cell>
          <cell r="AC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row>
        <row r="47">
          <cell r="E47">
            <v>24</v>
          </cell>
          <cell r="F47">
            <v>24</v>
          </cell>
          <cell r="G47">
            <v>24</v>
          </cell>
          <cell r="H47">
            <v>24</v>
          </cell>
          <cell r="I47">
            <v>24</v>
          </cell>
          <cell r="J47">
            <v>24</v>
          </cell>
          <cell r="K47">
            <v>24</v>
          </cell>
          <cell r="L47">
            <v>24</v>
          </cell>
          <cell r="M47">
            <v>24</v>
          </cell>
          <cell r="N47">
            <v>24</v>
          </cell>
          <cell r="O47">
            <v>24</v>
          </cell>
          <cell r="P47">
            <v>24</v>
          </cell>
          <cell r="Q47">
            <v>24</v>
          </cell>
          <cell r="R47">
            <v>24</v>
          </cell>
          <cell r="S47">
            <v>24</v>
          </cell>
          <cell r="T47">
            <v>24</v>
          </cell>
          <cell r="U47">
            <v>24</v>
          </cell>
          <cell r="V47">
            <v>24</v>
          </cell>
          <cell r="W47">
            <v>24</v>
          </cell>
          <cell r="X47">
            <v>24</v>
          </cell>
          <cell r="Y47">
            <v>24</v>
          </cell>
          <cell r="Z47">
            <v>24</v>
          </cell>
          <cell r="AA47">
            <v>24</v>
          </cell>
          <cell r="AB47">
            <v>24</v>
          </cell>
          <cell r="AC47">
            <v>24</v>
          </cell>
          <cell r="AD47">
            <v>24</v>
          </cell>
          <cell r="AE47">
            <v>24</v>
          </cell>
          <cell r="AF47">
            <v>24</v>
          </cell>
          <cell r="AG47">
            <v>24</v>
          </cell>
          <cell r="AH47">
            <v>24</v>
          </cell>
          <cell r="AI47">
            <v>24</v>
          </cell>
          <cell r="AJ47">
            <v>24</v>
          </cell>
          <cell r="AK47">
            <v>24</v>
          </cell>
          <cell r="AL47">
            <v>24</v>
          </cell>
          <cell r="AM47">
            <v>24</v>
          </cell>
          <cell r="AN47">
            <v>24</v>
          </cell>
          <cell r="AO47">
            <v>24</v>
          </cell>
          <cell r="AP47">
            <v>24</v>
          </cell>
          <cell r="AQ47">
            <v>24</v>
          </cell>
          <cell r="AR47">
            <v>24</v>
          </cell>
          <cell r="AS47">
            <v>24</v>
          </cell>
          <cell r="AT47">
            <v>24</v>
          </cell>
          <cell r="AU47">
            <v>24</v>
          </cell>
          <cell r="AV47">
            <v>24</v>
          </cell>
        </row>
        <row r="48">
          <cell r="E48">
            <v>31</v>
          </cell>
          <cell r="F48">
            <v>28</v>
          </cell>
          <cell r="G48">
            <v>31</v>
          </cell>
          <cell r="H48">
            <v>30</v>
          </cell>
          <cell r="I48">
            <v>31</v>
          </cell>
          <cell r="J48">
            <v>30</v>
          </cell>
          <cell r="K48">
            <v>31</v>
          </cell>
          <cell r="L48">
            <v>31</v>
          </cell>
          <cell r="M48">
            <v>30</v>
          </cell>
          <cell r="N48">
            <v>31</v>
          </cell>
          <cell r="O48">
            <v>30</v>
          </cell>
          <cell r="P48">
            <v>31</v>
          </cell>
          <cell r="Q48">
            <v>365</v>
          </cell>
          <cell r="R48">
            <v>31</v>
          </cell>
          <cell r="S48">
            <v>28</v>
          </cell>
          <cell r="T48">
            <v>31</v>
          </cell>
          <cell r="U48">
            <v>30</v>
          </cell>
          <cell r="V48">
            <v>31</v>
          </cell>
          <cell r="W48">
            <v>30</v>
          </cell>
          <cell r="X48">
            <v>31</v>
          </cell>
          <cell r="Y48">
            <v>31</v>
          </cell>
          <cell r="Z48">
            <v>30</v>
          </cell>
          <cell r="AA48">
            <v>31</v>
          </cell>
          <cell r="AB48">
            <v>30</v>
          </cell>
          <cell r="AC48">
            <v>31</v>
          </cell>
          <cell r="AD48">
            <v>365</v>
          </cell>
          <cell r="AE48">
            <v>365</v>
          </cell>
          <cell r="AF48">
            <v>366</v>
          </cell>
          <cell r="AG48">
            <v>365</v>
          </cell>
          <cell r="AH48">
            <v>365</v>
          </cell>
          <cell r="AI48">
            <v>365</v>
          </cell>
          <cell r="AJ48">
            <v>366</v>
          </cell>
          <cell r="AK48">
            <v>365</v>
          </cell>
          <cell r="AL48">
            <v>365</v>
          </cell>
          <cell r="AM48">
            <v>365</v>
          </cell>
          <cell r="AN48">
            <v>366</v>
          </cell>
          <cell r="AO48">
            <v>365</v>
          </cell>
          <cell r="AP48">
            <v>365</v>
          </cell>
          <cell r="AQ48">
            <v>365</v>
          </cell>
          <cell r="AR48">
            <v>366</v>
          </cell>
          <cell r="AS48">
            <v>365</v>
          </cell>
          <cell r="AT48">
            <v>365</v>
          </cell>
          <cell r="AU48">
            <v>365</v>
          </cell>
          <cell r="AV48">
            <v>366</v>
          </cell>
        </row>
        <row r="50">
          <cell r="E50">
            <v>31</v>
          </cell>
          <cell r="F50">
            <v>28</v>
          </cell>
          <cell r="G50">
            <v>31</v>
          </cell>
          <cell r="H50">
            <v>30</v>
          </cell>
          <cell r="I50">
            <v>31</v>
          </cell>
          <cell r="J50">
            <v>30</v>
          </cell>
          <cell r="K50">
            <v>31</v>
          </cell>
          <cell r="L50">
            <v>31</v>
          </cell>
          <cell r="M50">
            <v>30</v>
          </cell>
          <cell r="N50">
            <v>31</v>
          </cell>
          <cell r="O50">
            <v>30</v>
          </cell>
          <cell r="P50">
            <v>31</v>
          </cell>
          <cell r="Q50">
            <v>365</v>
          </cell>
          <cell r="R50">
            <v>31</v>
          </cell>
          <cell r="S50">
            <v>28</v>
          </cell>
          <cell r="T50">
            <v>31</v>
          </cell>
          <cell r="U50">
            <v>30</v>
          </cell>
          <cell r="V50">
            <v>31</v>
          </cell>
          <cell r="W50">
            <v>30</v>
          </cell>
          <cell r="X50">
            <v>31</v>
          </cell>
          <cell r="Y50">
            <v>31</v>
          </cell>
          <cell r="Z50">
            <v>30</v>
          </cell>
          <cell r="AA50">
            <v>31</v>
          </cell>
          <cell r="AB50">
            <v>30</v>
          </cell>
          <cell r="AC50">
            <v>31</v>
          </cell>
          <cell r="AD50">
            <v>365</v>
          </cell>
          <cell r="AE50">
            <v>365</v>
          </cell>
          <cell r="AF50">
            <v>366</v>
          </cell>
          <cell r="AG50">
            <v>365</v>
          </cell>
          <cell r="AH50">
            <v>365</v>
          </cell>
          <cell r="AI50">
            <v>365</v>
          </cell>
          <cell r="AJ50">
            <v>366</v>
          </cell>
          <cell r="AK50">
            <v>365</v>
          </cell>
          <cell r="AL50">
            <v>365</v>
          </cell>
          <cell r="AM50">
            <v>365</v>
          </cell>
          <cell r="AN50">
            <v>366</v>
          </cell>
          <cell r="AO50">
            <v>365</v>
          </cell>
          <cell r="AP50">
            <v>365</v>
          </cell>
          <cell r="AQ50">
            <v>365</v>
          </cell>
          <cell r="AR50">
            <v>366</v>
          </cell>
          <cell r="AS50">
            <v>365</v>
          </cell>
          <cell r="AT50">
            <v>365</v>
          </cell>
          <cell r="AU50">
            <v>365</v>
          </cell>
          <cell r="AV50">
            <v>366</v>
          </cell>
        </row>
        <row r="51">
          <cell r="E51">
            <v>31</v>
          </cell>
          <cell r="F51">
            <v>28</v>
          </cell>
          <cell r="G51">
            <v>31</v>
          </cell>
          <cell r="H51">
            <v>30</v>
          </cell>
          <cell r="I51">
            <v>31</v>
          </cell>
          <cell r="J51">
            <v>30</v>
          </cell>
          <cell r="K51">
            <v>31</v>
          </cell>
          <cell r="L51">
            <v>31</v>
          </cell>
          <cell r="M51">
            <v>30</v>
          </cell>
          <cell r="N51">
            <v>31</v>
          </cell>
          <cell r="O51">
            <v>30</v>
          </cell>
          <cell r="P51">
            <v>31</v>
          </cell>
          <cell r="Q51">
            <v>365</v>
          </cell>
          <cell r="R51">
            <v>31</v>
          </cell>
          <cell r="S51">
            <v>28</v>
          </cell>
          <cell r="T51">
            <v>31</v>
          </cell>
          <cell r="U51">
            <v>30</v>
          </cell>
          <cell r="V51">
            <v>31</v>
          </cell>
          <cell r="W51">
            <v>30</v>
          </cell>
          <cell r="X51">
            <v>31</v>
          </cell>
          <cell r="Y51">
            <v>31</v>
          </cell>
          <cell r="Z51">
            <v>30</v>
          </cell>
          <cell r="AA51">
            <v>31</v>
          </cell>
          <cell r="AB51">
            <v>30</v>
          </cell>
          <cell r="AC51">
            <v>31</v>
          </cell>
          <cell r="AD51">
            <v>365</v>
          </cell>
          <cell r="AE51">
            <v>365</v>
          </cell>
          <cell r="AF51">
            <v>366</v>
          </cell>
          <cell r="AG51">
            <v>365</v>
          </cell>
          <cell r="AH51">
            <v>365</v>
          </cell>
          <cell r="AI51">
            <v>365</v>
          </cell>
          <cell r="AJ51">
            <v>366</v>
          </cell>
          <cell r="AK51">
            <v>365</v>
          </cell>
          <cell r="AL51">
            <v>365</v>
          </cell>
          <cell r="AM51">
            <v>365</v>
          </cell>
          <cell r="AN51">
            <v>366</v>
          </cell>
          <cell r="AO51">
            <v>365</v>
          </cell>
          <cell r="AP51">
            <v>365</v>
          </cell>
          <cell r="AQ51">
            <v>365</v>
          </cell>
          <cell r="AR51">
            <v>366</v>
          </cell>
          <cell r="AS51">
            <v>365</v>
          </cell>
          <cell r="AT51">
            <v>365</v>
          </cell>
          <cell r="AU51">
            <v>365</v>
          </cell>
          <cell r="AV51">
            <v>366</v>
          </cell>
        </row>
        <row r="52">
          <cell r="E52">
            <v>31</v>
          </cell>
          <cell r="F52">
            <v>28</v>
          </cell>
          <cell r="G52">
            <v>31</v>
          </cell>
          <cell r="H52">
            <v>30</v>
          </cell>
          <cell r="I52">
            <v>31</v>
          </cell>
          <cell r="J52">
            <v>30</v>
          </cell>
          <cell r="K52">
            <v>31</v>
          </cell>
          <cell r="L52">
            <v>31</v>
          </cell>
          <cell r="M52">
            <v>30</v>
          </cell>
          <cell r="N52">
            <v>31</v>
          </cell>
          <cell r="O52">
            <v>30</v>
          </cell>
          <cell r="P52">
            <v>31</v>
          </cell>
          <cell r="Q52">
            <v>365</v>
          </cell>
          <cell r="R52">
            <v>31</v>
          </cell>
          <cell r="S52">
            <v>28</v>
          </cell>
          <cell r="T52">
            <v>31</v>
          </cell>
          <cell r="U52">
            <v>30</v>
          </cell>
          <cell r="V52">
            <v>31</v>
          </cell>
          <cell r="W52">
            <v>30</v>
          </cell>
          <cell r="X52">
            <v>31</v>
          </cell>
          <cell r="Y52">
            <v>31</v>
          </cell>
          <cell r="Z52">
            <v>30</v>
          </cell>
          <cell r="AA52">
            <v>31</v>
          </cell>
          <cell r="AB52">
            <v>30</v>
          </cell>
          <cell r="AC52">
            <v>31</v>
          </cell>
          <cell r="AD52">
            <v>365</v>
          </cell>
          <cell r="AE52">
            <v>365</v>
          </cell>
          <cell r="AF52">
            <v>366</v>
          </cell>
          <cell r="AG52">
            <v>365</v>
          </cell>
          <cell r="AH52">
            <v>365</v>
          </cell>
          <cell r="AI52">
            <v>365</v>
          </cell>
          <cell r="AJ52">
            <v>366</v>
          </cell>
          <cell r="AK52">
            <v>365</v>
          </cell>
          <cell r="AL52">
            <v>365</v>
          </cell>
          <cell r="AM52">
            <v>365</v>
          </cell>
          <cell r="AN52">
            <v>366</v>
          </cell>
          <cell r="AO52">
            <v>365</v>
          </cell>
          <cell r="AP52">
            <v>365</v>
          </cell>
          <cell r="AQ52">
            <v>365</v>
          </cell>
          <cell r="AR52">
            <v>366</v>
          </cell>
          <cell r="AS52">
            <v>365</v>
          </cell>
          <cell r="AT52">
            <v>365</v>
          </cell>
          <cell r="AU52">
            <v>365</v>
          </cell>
          <cell r="AV52">
            <v>366</v>
          </cell>
        </row>
        <row r="53">
          <cell r="E53">
            <v>31</v>
          </cell>
          <cell r="F53">
            <v>28</v>
          </cell>
          <cell r="G53">
            <v>31</v>
          </cell>
          <cell r="H53">
            <v>30</v>
          </cell>
          <cell r="I53">
            <v>31</v>
          </cell>
          <cell r="J53">
            <v>30</v>
          </cell>
          <cell r="K53">
            <v>31</v>
          </cell>
          <cell r="L53">
            <v>31</v>
          </cell>
          <cell r="M53">
            <v>30</v>
          </cell>
          <cell r="N53">
            <v>31</v>
          </cell>
          <cell r="O53">
            <v>30</v>
          </cell>
          <cell r="P53">
            <v>31</v>
          </cell>
          <cell r="Q53">
            <v>365</v>
          </cell>
          <cell r="R53">
            <v>31</v>
          </cell>
          <cell r="S53">
            <v>28</v>
          </cell>
          <cell r="T53">
            <v>31</v>
          </cell>
          <cell r="U53">
            <v>30</v>
          </cell>
          <cell r="V53">
            <v>31</v>
          </cell>
          <cell r="W53">
            <v>30</v>
          </cell>
          <cell r="X53">
            <v>31</v>
          </cell>
          <cell r="Y53">
            <v>31</v>
          </cell>
          <cell r="Z53">
            <v>30</v>
          </cell>
          <cell r="AA53">
            <v>31</v>
          </cell>
          <cell r="AB53">
            <v>30</v>
          </cell>
          <cell r="AC53">
            <v>31</v>
          </cell>
          <cell r="AD53">
            <v>365</v>
          </cell>
          <cell r="AE53">
            <v>365</v>
          </cell>
          <cell r="AF53">
            <v>366</v>
          </cell>
          <cell r="AG53">
            <v>365</v>
          </cell>
          <cell r="AH53">
            <v>365</v>
          </cell>
          <cell r="AI53">
            <v>365</v>
          </cell>
          <cell r="AJ53">
            <v>366</v>
          </cell>
          <cell r="AK53">
            <v>365</v>
          </cell>
          <cell r="AL53">
            <v>365</v>
          </cell>
          <cell r="AM53">
            <v>365</v>
          </cell>
          <cell r="AN53">
            <v>366</v>
          </cell>
          <cell r="AO53">
            <v>365</v>
          </cell>
          <cell r="AP53">
            <v>365</v>
          </cell>
          <cell r="AQ53">
            <v>365</v>
          </cell>
          <cell r="AR53">
            <v>366</v>
          </cell>
          <cell r="AS53">
            <v>365</v>
          </cell>
          <cell r="AT53">
            <v>365</v>
          </cell>
          <cell r="AU53">
            <v>365</v>
          </cell>
          <cell r="AV53">
            <v>366</v>
          </cell>
        </row>
        <row r="56">
          <cell r="E56">
            <v>0.61766999999999994</v>
          </cell>
          <cell r="F56">
            <v>0.61766999999999994</v>
          </cell>
          <cell r="G56">
            <v>0.61766999999999994</v>
          </cell>
          <cell r="H56">
            <v>0.61766999999999994</v>
          </cell>
          <cell r="I56">
            <v>0.61766999999999994</v>
          </cell>
          <cell r="J56">
            <v>0.61766999999999994</v>
          </cell>
          <cell r="K56">
            <v>0.61766999999999994</v>
          </cell>
          <cell r="L56">
            <v>0.61766999999999994</v>
          </cell>
          <cell r="M56">
            <v>0.61766999999999994</v>
          </cell>
          <cell r="N56">
            <v>0.61766999999999994</v>
          </cell>
          <cell r="O56">
            <v>0.61766999999999994</v>
          </cell>
          <cell r="P56">
            <v>0.61766999999999994</v>
          </cell>
          <cell r="Q56">
            <v>0.61767000000000005</v>
          </cell>
          <cell r="R56">
            <v>0.66090689999999996</v>
          </cell>
          <cell r="S56">
            <v>0.66090689999999996</v>
          </cell>
          <cell r="T56">
            <v>0.66090689999999996</v>
          </cell>
          <cell r="U56">
            <v>0.66090689999999996</v>
          </cell>
          <cell r="V56">
            <v>0.66090689999999996</v>
          </cell>
          <cell r="W56">
            <v>0.66090689999999996</v>
          </cell>
          <cell r="X56">
            <v>0.66090689999999996</v>
          </cell>
          <cell r="Y56">
            <v>0.66090689999999996</v>
          </cell>
          <cell r="Z56">
            <v>0.66090689999999996</v>
          </cell>
          <cell r="AA56">
            <v>0.66090689999999996</v>
          </cell>
          <cell r="AB56">
            <v>0.66090689999999996</v>
          </cell>
          <cell r="AC56">
            <v>0.66090689999999996</v>
          </cell>
          <cell r="AD56">
            <v>0.66090689999999985</v>
          </cell>
          <cell r="AE56">
            <v>0.69395224499999997</v>
          </cell>
          <cell r="AF56">
            <v>0.71477081234999995</v>
          </cell>
          <cell r="AG56">
            <v>0.73621393672049995</v>
          </cell>
          <cell r="AH56">
            <v>0.758300354822115</v>
          </cell>
          <cell r="AI56">
            <v>0.7810493654667785</v>
          </cell>
          <cell r="AJ56">
            <v>0.80448084643078188</v>
          </cell>
          <cell r="AK56">
            <v>0.82861527182370531</v>
          </cell>
          <cell r="AL56">
            <v>0.85347372997841653</v>
          </cell>
          <cell r="AM56">
            <v>0.879077941877769</v>
          </cell>
          <cell r="AN56">
            <v>0.90545028013410211</v>
          </cell>
          <cell r="AO56">
            <v>0.93261378853812515</v>
          </cell>
          <cell r="AP56">
            <v>0.96059220219426888</v>
          </cell>
          <cell r="AQ56">
            <v>0.98940996826009697</v>
          </cell>
          <cell r="AR56">
            <v>1.0190922673078999</v>
          </cell>
          <cell r="AS56">
            <v>1.0496650353271368</v>
          </cell>
          <cell r="AT56">
            <v>1.081154986386951</v>
          </cell>
          <cell r="AU56">
            <v>1.1135896359785595</v>
          </cell>
          <cell r="AV56">
            <v>1.1469973250579164</v>
          </cell>
        </row>
        <row r="58">
          <cell r="E58">
            <v>0.61</v>
          </cell>
          <cell r="F58">
            <v>0.61</v>
          </cell>
          <cell r="G58">
            <v>0.61</v>
          </cell>
          <cell r="H58">
            <v>0.61</v>
          </cell>
          <cell r="I58">
            <v>0.61</v>
          </cell>
          <cell r="J58">
            <v>0.61</v>
          </cell>
          <cell r="K58">
            <v>0.61</v>
          </cell>
          <cell r="L58">
            <v>0.61</v>
          </cell>
          <cell r="M58">
            <v>0.61</v>
          </cell>
          <cell r="N58">
            <v>0.61</v>
          </cell>
          <cell r="O58">
            <v>0.61</v>
          </cell>
          <cell r="P58">
            <v>0.61</v>
          </cell>
          <cell r="Q58">
            <v>0.6100000000000001</v>
          </cell>
          <cell r="R58">
            <v>0.65270000000000006</v>
          </cell>
          <cell r="S58">
            <v>0.65270000000000006</v>
          </cell>
          <cell r="T58">
            <v>0.65270000000000006</v>
          </cell>
          <cell r="U58">
            <v>0.65270000000000006</v>
          </cell>
          <cell r="V58">
            <v>0.65270000000000006</v>
          </cell>
          <cell r="W58">
            <v>0.65270000000000006</v>
          </cell>
          <cell r="X58">
            <v>0.65270000000000006</v>
          </cell>
          <cell r="Y58">
            <v>0.65270000000000006</v>
          </cell>
          <cell r="Z58">
            <v>0.65270000000000006</v>
          </cell>
          <cell r="AA58">
            <v>0.65270000000000006</v>
          </cell>
          <cell r="AB58">
            <v>0.65270000000000006</v>
          </cell>
          <cell r="AC58">
            <v>0.65270000000000006</v>
          </cell>
          <cell r="AD58">
            <v>0.65270000000000017</v>
          </cell>
          <cell r="AE58">
            <v>0.68533500000000014</v>
          </cell>
          <cell r="AF58">
            <v>0.70589505000000019</v>
          </cell>
          <cell r="AG58">
            <v>0.72707190150000023</v>
          </cell>
          <cell r="AH58">
            <v>0.74888405854500029</v>
          </cell>
          <cell r="AI58">
            <v>0.77135058030135029</v>
          </cell>
          <cell r="AJ58">
            <v>0.79449109771039084</v>
          </cell>
          <cell r="AK58">
            <v>0.81832583064170261</v>
          </cell>
          <cell r="AL58">
            <v>0.84287560556095376</v>
          </cell>
          <cell r="AM58">
            <v>0.86816187372778242</v>
          </cell>
          <cell r="AN58">
            <v>0.89420672993961592</v>
          </cell>
          <cell r="AO58">
            <v>0.92103293183780444</v>
          </cell>
          <cell r="AP58">
            <v>0.94866391979293863</v>
          </cell>
          <cell r="AQ58">
            <v>0.97712383738672681</v>
          </cell>
          <cell r="AR58">
            <v>1.0064375525083287</v>
          </cell>
          <cell r="AS58">
            <v>1.0366306790835786</v>
          </cell>
          <cell r="AT58">
            <v>1.067729599456086</v>
          </cell>
          <cell r="AU58">
            <v>1.0997614874397685</v>
          </cell>
          <cell r="AV58">
            <v>1.1327543320629616</v>
          </cell>
        </row>
        <row r="60">
          <cell r="E60">
            <v>7</v>
          </cell>
          <cell r="F60">
            <v>7</v>
          </cell>
          <cell r="G60">
            <v>7</v>
          </cell>
          <cell r="H60">
            <v>7</v>
          </cell>
          <cell r="I60">
            <v>7</v>
          </cell>
          <cell r="J60">
            <v>7</v>
          </cell>
          <cell r="K60">
            <v>7</v>
          </cell>
          <cell r="L60">
            <v>7</v>
          </cell>
          <cell r="M60">
            <v>7</v>
          </cell>
          <cell r="N60">
            <v>7</v>
          </cell>
          <cell r="O60">
            <v>7</v>
          </cell>
          <cell r="P60">
            <v>7</v>
          </cell>
          <cell r="Q60">
            <v>7</v>
          </cell>
          <cell r="R60">
            <v>7.49</v>
          </cell>
          <cell r="S60">
            <v>7.49</v>
          </cell>
          <cell r="T60">
            <v>7.49</v>
          </cell>
          <cell r="U60">
            <v>7.49</v>
          </cell>
          <cell r="V60">
            <v>7.49</v>
          </cell>
          <cell r="W60">
            <v>7.49</v>
          </cell>
          <cell r="X60">
            <v>7.49</v>
          </cell>
          <cell r="Y60">
            <v>7.49</v>
          </cell>
          <cell r="Z60">
            <v>7.49</v>
          </cell>
          <cell r="AA60">
            <v>7.49</v>
          </cell>
          <cell r="AB60">
            <v>7.49</v>
          </cell>
          <cell r="AC60">
            <v>7.49</v>
          </cell>
          <cell r="AD60">
            <v>7.4899999999999993</v>
          </cell>
          <cell r="AE60">
            <v>7.8644999999999996</v>
          </cell>
          <cell r="AF60">
            <v>8.1004349999999992</v>
          </cell>
          <cell r="AG60">
            <v>8.3434480499999992</v>
          </cell>
          <cell r="AH60">
            <v>8.5937514914999991</v>
          </cell>
          <cell r="AI60">
            <v>8.8515640362449997</v>
          </cell>
          <cell r="AJ60">
            <v>9.1171109573323506</v>
          </cell>
          <cell r="AK60">
            <v>9.3906242860523221</v>
          </cell>
          <cell r="AL60">
            <v>9.672343014633892</v>
          </cell>
          <cell r="AM60">
            <v>9.9625133050729087</v>
          </cell>
          <cell r="AN60">
            <v>10.261388704225096</v>
          </cell>
          <cell r="AO60">
            <v>10.569230365351849</v>
          </cell>
          <cell r="AP60">
            <v>10.886307276312404</v>
          </cell>
          <cell r="AQ60">
            <v>11.212896494601777</v>
          </cell>
          <cell r="AR60">
            <v>11.549283389439831</v>
          </cell>
          <cell r="AS60">
            <v>11.895761891123026</v>
          </cell>
          <cell r="AT60">
            <v>12.252634747856717</v>
          </cell>
          <cell r="AU60">
            <v>12.62021379029242</v>
          </cell>
          <cell r="AV60">
            <v>12.998820204001193</v>
          </cell>
        </row>
        <row r="61">
          <cell r="E61">
            <v>0.11522999999999999</v>
          </cell>
          <cell r="F61">
            <v>0.11522999999999999</v>
          </cell>
          <cell r="G61">
            <v>0.11522999999999999</v>
          </cell>
          <cell r="H61">
            <v>0.11522999999999999</v>
          </cell>
          <cell r="I61">
            <v>0.11522999999999999</v>
          </cell>
          <cell r="J61">
            <v>0.11522999999999999</v>
          </cell>
          <cell r="K61">
            <v>0.11522999999999999</v>
          </cell>
          <cell r="L61">
            <v>0.11522999999999999</v>
          </cell>
          <cell r="M61">
            <v>0.11522999999999999</v>
          </cell>
          <cell r="N61">
            <v>0.11522999999999999</v>
          </cell>
          <cell r="O61">
            <v>0.11522999999999999</v>
          </cell>
          <cell r="P61">
            <v>0.11522999999999999</v>
          </cell>
          <cell r="Q61">
            <v>0.11522999999999996</v>
          </cell>
          <cell r="R61">
            <v>0.126753</v>
          </cell>
          <cell r="S61">
            <v>0.126753</v>
          </cell>
          <cell r="T61">
            <v>0.126753</v>
          </cell>
          <cell r="U61">
            <v>0.126753</v>
          </cell>
          <cell r="V61">
            <v>0.126753</v>
          </cell>
          <cell r="W61">
            <v>0.126753</v>
          </cell>
          <cell r="X61">
            <v>0.126753</v>
          </cell>
          <cell r="Y61">
            <v>0.126753</v>
          </cell>
          <cell r="Z61">
            <v>0.126753</v>
          </cell>
          <cell r="AA61">
            <v>0.126753</v>
          </cell>
          <cell r="AB61">
            <v>0.126753</v>
          </cell>
          <cell r="AC61">
            <v>0.126753</v>
          </cell>
          <cell r="AD61">
            <v>0.12675299999999998</v>
          </cell>
          <cell r="AE61">
            <v>0.13309065</v>
          </cell>
          <cell r="AF61">
            <v>0.1370833695</v>
          </cell>
          <cell r="AG61">
            <v>0.14119587058499999</v>
          </cell>
          <cell r="AH61">
            <v>0.14543174670254999</v>
          </cell>
          <cell r="AI61">
            <v>0.1497946991036265</v>
          </cell>
          <cell r="AJ61">
            <v>0.15428854007673529</v>
          </cell>
          <cell r="AK61">
            <v>0.15891719627903736</v>
          </cell>
          <cell r="AL61">
            <v>0.16368471216740849</v>
          </cell>
          <cell r="AM61">
            <v>0.16859525353243074</v>
          </cell>
          <cell r="AN61">
            <v>0.17365311113840368</v>
          </cell>
          <cell r="AO61">
            <v>0.17886270447255578</v>
          </cell>
          <cell r="AP61">
            <v>0.18422858560673247</v>
          </cell>
          <cell r="AQ61">
            <v>0.18975544317493445</v>
          </cell>
          <cell r="AR61">
            <v>0.19544810647018249</v>
          </cell>
          <cell r="AS61">
            <v>0.20131154966428796</v>
          </cell>
          <cell r="AT61">
            <v>0.20735089615421662</v>
          </cell>
          <cell r="AU61">
            <v>0.21357142303884313</v>
          </cell>
          <cell r="AV61">
            <v>0.21997856573000843</v>
          </cell>
        </row>
        <row r="64">
          <cell r="E64">
            <v>4.4200000000000003E-2</v>
          </cell>
          <cell r="F64">
            <v>4.4200000000000003E-2</v>
          </cell>
          <cell r="G64">
            <v>4.4200000000000003E-2</v>
          </cell>
          <cell r="H64">
            <v>4.4200000000000003E-2</v>
          </cell>
          <cell r="I64">
            <v>4.4200000000000003E-2</v>
          </cell>
          <cell r="J64">
            <v>4.4200000000000003E-2</v>
          </cell>
          <cell r="K64">
            <v>4.4200000000000003E-2</v>
          </cell>
          <cell r="L64">
            <v>4.4200000000000003E-2</v>
          </cell>
          <cell r="M64">
            <v>4.4200000000000003E-2</v>
          </cell>
          <cell r="N64">
            <v>4.4200000000000003E-2</v>
          </cell>
          <cell r="O64">
            <v>4.4200000000000003E-2</v>
          </cell>
          <cell r="P64">
            <v>4.4200000000000003E-2</v>
          </cell>
          <cell r="Q64">
            <v>4.420000000000001E-2</v>
          </cell>
          <cell r="R64">
            <v>4.862000000000001E-2</v>
          </cell>
          <cell r="S64">
            <v>4.862000000000001E-2</v>
          </cell>
          <cell r="T64">
            <v>4.862000000000001E-2</v>
          </cell>
          <cell r="U64">
            <v>4.862000000000001E-2</v>
          </cell>
          <cell r="V64">
            <v>4.862000000000001E-2</v>
          </cell>
          <cell r="W64">
            <v>4.862000000000001E-2</v>
          </cell>
          <cell r="X64">
            <v>4.862000000000001E-2</v>
          </cell>
          <cell r="Y64">
            <v>4.862000000000001E-2</v>
          </cell>
          <cell r="Z64">
            <v>4.862000000000001E-2</v>
          </cell>
          <cell r="AA64">
            <v>4.862000000000001E-2</v>
          </cell>
          <cell r="AB64">
            <v>4.862000000000001E-2</v>
          </cell>
          <cell r="AC64">
            <v>4.862000000000001E-2</v>
          </cell>
          <cell r="AD64">
            <v>4.8620000000000003E-2</v>
          </cell>
          <cell r="AE64">
            <v>5.3238900000000006E-2</v>
          </cell>
          <cell r="AF64">
            <v>5.7817445400000007E-2</v>
          </cell>
          <cell r="AG64">
            <v>6.2500658477400009E-2</v>
          </cell>
          <cell r="AH64">
            <v>6.7250708521682412E-2</v>
          </cell>
          <cell r="AI64">
            <v>7.202550882672186E-2</v>
          </cell>
          <cell r="AJ64">
            <v>7.6995268935765665E-2</v>
          </cell>
          <cell r="AK64">
            <v>8.2153951954461957E-2</v>
          </cell>
          <cell r="AL64">
            <v>8.7493958831501975E-2</v>
          </cell>
          <cell r="AM64">
            <v>9.3006078237886591E-2</v>
          </cell>
          <cell r="AN64">
            <v>9.8679449010397671E-2</v>
          </cell>
          <cell r="AO64">
            <v>9.8679449010397671E-2</v>
          </cell>
          <cell r="AP64">
            <v>9.8679449010397671E-2</v>
          </cell>
          <cell r="AQ64">
            <v>9.8679449010397671E-2</v>
          </cell>
          <cell r="AR64">
            <v>9.8679449010397671E-2</v>
          </cell>
          <cell r="AS64">
            <v>9.8679449010397671E-2</v>
          </cell>
          <cell r="AT64">
            <v>9.8679449010397671E-2</v>
          </cell>
          <cell r="AU64">
            <v>9.8679449010397671E-2</v>
          </cell>
          <cell r="AV64">
            <v>9.8679449010397671E-2</v>
          </cell>
        </row>
        <row r="65">
          <cell r="E65">
            <v>2.875E-3</v>
          </cell>
          <cell r="F65">
            <v>2.875E-3</v>
          </cell>
          <cell r="G65">
            <v>2.875E-3</v>
          </cell>
          <cell r="H65">
            <v>2.875E-3</v>
          </cell>
          <cell r="I65">
            <v>2.875E-3</v>
          </cell>
          <cell r="J65">
            <v>2.875E-3</v>
          </cell>
          <cell r="K65">
            <v>2.875E-3</v>
          </cell>
          <cell r="L65">
            <v>2.875E-3</v>
          </cell>
          <cell r="M65">
            <v>2.875E-3</v>
          </cell>
          <cell r="N65">
            <v>2.875E-3</v>
          </cell>
          <cell r="O65">
            <v>2.875E-3</v>
          </cell>
          <cell r="P65">
            <v>2.875E-3</v>
          </cell>
          <cell r="Q65">
            <v>2.8749999999999995E-3</v>
          </cell>
          <cell r="R65">
            <v>3.1625000000000004E-3</v>
          </cell>
          <cell r="S65">
            <v>3.1625000000000004E-3</v>
          </cell>
          <cell r="T65">
            <v>3.1625000000000004E-3</v>
          </cell>
          <cell r="U65">
            <v>3.1625000000000004E-3</v>
          </cell>
          <cell r="V65">
            <v>3.1625000000000004E-3</v>
          </cell>
          <cell r="W65">
            <v>3.1625000000000004E-3</v>
          </cell>
          <cell r="X65">
            <v>3.1625000000000004E-3</v>
          </cell>
          <cell r="Y65">
            <v>3.1625000000000004E-3</v>
          </cell>
          <cell r="Z65">
            <v>3.1625000000000004E-3</v>
          </cell>
          <cell r="AA65">
            <v>3.1625000000000004E-3</v>
          </cell>
          <cell r="AB65">
            <v>3.1625000000000004E-3</v>
          </cell>
          <cell r="AC65">
            <v>3.1625000000000004E-3</v>
          </cell>
          <cell r="AD65">
            <v>3.1624999999999991E-3</v>
          </cell>
          <cell r="AE65">
            <v>3.4629375000000003E-3</v>
          </cell>
          <cell r="AF65">
            <v>3.7607501250000006E-3</v>
          </cell>
          <cell r="AG65">
            <v>4.0653708851250006E-3</v>
          </cell>
          <cell r="AH65">
            <v>4.3743390723945006E-3</v>
          </cell>
          <cell r="AI65">
            <v>4.6849171465345096E-3</v>
          </cell>
          <cell r="AJ65">
            <v>5.0081764296453909E-3</v>
          </cell>
          <cell r="AK65">
            <v>5.3437242504316322E-3</v>
          </cell>
          <cell r="AL65">
            <v>5.6910663267096878E-3</v>
          </cell>
          <cell r="AM65">
            <v>6.049603505292398E-3</v>
          </cell>
          <cell r="AN65">
            <v>6.4186293191152337E-3</v>
          </cell>
          <cell r="AO65">
            <v>6.4186293191152337E-3</v>
          </cell>
          <cell r="AP65">
            <v>6.611188198688691E-3</v>
          </cell>
          <cell r="AQ65">
            <v>6.8095238446493518E-3</v>
          </cell>
          <cell r="AR65">
            <v>7.0138095599888324E-3</v>
          </cell>
          <cell r="AS65">
            <v>7.2242238467884979E-3</v>
          </cell>
          <cell r="AT65">
            <v>7.4409505621921531E-3</v>
          </cell>
          <cell r="AU65">
            <v>7.6641790790579175E-3</v>
          </cell>
          <cell r="AV65">
            <v>7.8941044514296548E-3</v>
          </cell>
        </row>
        <row r="66">
          <cell r="E66">
            <v>8.9124999999999996E-2</v>
          </cell>
          <cell r="F66">
            <v>8.9124999999999996E-2</v>
          </cell>
          <cell r="G66">
            <v>8.9124999999999996E-2</v>
          </cell>
          <cell r="H66">
            <v>8.9124999999999996E-2</v>
          </cell>
          <cell r="I66">
            <v>8.9124999999999996E-2</v>
          </cell>
          <cell r="J66">
            <v>8.9124999999999996E-2</v>
          </cell>
          <cell r="K66">
            <v>8.9124999999999996E-2</v>
          </cell>
          <cell r="L66">
            <v>8.9124999999999996E-2</v>
          </cell>
          <cell r="M66">
            <v>8.9124999999999996E-2</v>
          </cell>
          <cell r="N66">
            <v>8.9124999999999996E-2</v>
          </cell>
          <cell r="O66">
            <v>8.9124999999999996E-2</v>
          </cell>
          <cell r="P66">
            <v>8.9124999999999996E-2</v>
          </cell>
          <cell r="Q66">
            <v>8.9124999999999996E-2</v>
          </cell>
          <cell r="R66">
            <v>9.80375E-2</v>
          </cell>
          <cell r="S66">
            <v>9.80375E-2</v>
          </cell>
          <cell r="T66">
            <v>9.80375E-2</v>
          </cell>
          <cell r="U66">
            <v>9.80375E-2</v>
          </cell>
          <cell r="V66">
            <v>9.80375E-2</v>
          </cell>
          <cell r="W66">
            <v>9.80375E-2</v>
          </cell>
          <cell r="X66">
            <v>9.80375E-2</v>
          </cell>
          <cell r="Y66">
            <v>9.80375E-2</v>
          </cell>
          <cell r="Z66">
            <v>9.80375E-2</v>
          </cell>
          <cell r="AA66">
            <v>9.80375E-2</v>
          </cell>
          <cell r="AB66">
            <v>9.80375E-2</v>
          </cell>
          <cell r="AC66">
            <v>9.80375E-2</v>
          </cell>
          <cell r="AD66">
            <v>0.10784125000000001</v>
          </cell>
          <cell r="AE66">
            <v>0.1073510625</v>
          </cell>
          <cell r="AF66">
            <v>0.116583253875</v>
          </cell>
          <cell r="AG66">
            <v>0.12602649743887501</v>
          </cell>
          <cell r="AH66">
            <v>0.13560451124422951</v>
          </cell>
          <cell r="AI66">
            <v>0.14523243154256979</v>
          </cell>
          <cell r="AJ66">
            <v>0.1552534693190071</v>
          </cell>
          <cell r="AK66">
            <v>0.16565545176338056</v>
          </cell>
          <cell r="AL66">
            <v>0.1764230561280003</v>
          </cell>
          <cell r="AM66">
            <v>0.1875377086640643</v>
          </cell>
          <cell r="AN66">
            <v>0.19897750889257221</v>
          </cell>
          <cell r="AO66">
            <v>0.19897750889257221</v>
          </cell>
          <cell r="AP66">
            <v>0.20494683415934939</v>
          </cell>
          <cell r="AQ66">
            <v>0.21109523918412987</v>
          </cell>
          <cell r="AR66">
            <v>0.21742809635965377</v>
          </cell>
          <cell r="AS66">
            <v>0.22395093925044338</v>
          </cell>
          <cell r="AT66">
            <v>0.23066946742795669</v>
          </cell>
          <cell r="AU66">
            <v>0.23758955145079538</v>
          </cell>
          <cell r="AV66">
            <v>0.24471723799431924</v>
          </cell>
        </row>
        <row r="70">
          <cell r="E70">
            <v>2.8</v>
          </cell>
          <cell r="F70">
            <v>2.8</v>
          </cell>
          <cell r="G70">
            <v>2.8</v>
          </cell>
          <cell r="H70">
            <v>2.8</v>
          </cell>
          <cell r="I70">
            <v>2.8</v>
          </cell>
          <cell r="J70">
            <v>2.8</v>
          </cell>
          <cell r="K70">
            <v>2.8</v>
          </cell>
          <cell r="L70">
            <v>2.8</v>
          </cell>
          <cell r="M70">
            <v>2.8</v>
          </cell>
          <cell r="N70">
            <v>2.8</v>
          </cell>
          <cell r="O70">
            <v>2.8</v>
          </cell>
          <cell r="P70">
            <v>2.8</v>
          </cell>
          <cell r="Q70">
            <v>2.8000000000000003</v>
          </cell>
          <cell r="R70">
            <v>4.5315293979416911</v>
          </cell>
          <cell r="S70">
            <v>4.5315293979416911</v>
          </cell>
          <cell r="T70">
            <v>4.5315293979416911</v>
          </cell>
          <cell r="U70">
            <v>4.5315293979416911</v>
          </cell>
          <cell r="V70">
            <v>4.5315293979416911</v>
          </cell>
          <cell r="W70">
            <v>4.5315293979416911</v>
          </cell>
          <cell r="X70">
            <v>4.5315293979416911</v>
          </cell>
          <cell r="Y70">
            <v>4.5315293979416911</v>
          </cell>
          <cell r="Z70">
            <v>4.5315293979416911</v>
          </cell>
          <cell r="AA70">
            <v>4.5315293979416911</v>
          </cell>
          <cell r="AB70">
            <v>4.5315293979416911</v>
          </cell>
          <cell r="AC70">
            <v>4.5315293979416911</v>
          </cell>
          <cell r="AD70">
            <v>4.5315293979416902</v>
          </cell>
          <cell r="AE70">
            <v>4.5315293979416902</v>
          </cell>
          <cell r="AF70">
            <v>3.3703515635809875</v>
          </cell>
          <cell r="AG70">
            <v>3.6399796886674669</v>
          </cell>
          <cell r="AH70">
            <v>3.9311780637608638</v>
          </cell>
          <cell r="AI70">
            <v>4.2456723088617343</v>
          </cell>
          <cell r="AJ70">
            <v>4.5853260935706723</v>
          </cell>
          <cell r="AK70">
            <v>4.9521521810563272</v>
          </cell>
          <cell r="AL70">
            <v>5.3483243555408331</v>
          </cell>
          <cell r="AM70">
            <v>5.7761903039841007</v>
          </cell>
          <cell r="AN70">
            <v>6.2382855283028293</v>
          </cell>
          <cell r="AO70">
            <v>6.7373483705670552</v>
          </cell>
          <cell r="AP70">
            <v>7.2763362402124203</v>
          </cell>
          <cell r="AQ70">
            <v>7.8584431394294141</v>
          </cell>
          <cell r="AR70">
            <v>8.4871185905837674</v>
          </cell>
          <cell r="AS70">
            <v>9.1660880778304712</v>
          </cell>
          <cell r="AT70">
            <v>9.8993751240569097</v>
          </cell>
          <cell r="AU70">
            <v>10.691325133981463</v>
          </cell>
          <cell r="AV70">
            <v>11.54663114469998</v>
          </cell>
        </row>
        <row r="74">
          <cell r="E74">
            <v>2.8</v>
          </cell>
          <cell r="F74">
            <v>2.8</v>
          </cell>
          <cell r="G74">
            <v>2.8</v>
          </cell>
          <cell r="H74">
            <v>2.8</v>
          </cell>
          <cell r="I74">
            <v>2.8</v>
          </cell>
          <cell r="J74">
            <v>2.8</v>
          </cell>
          <cell r="K74">
            <v>2.8</v>
          </cell>
          <cell r="L74">
            <v>2.8</v>
          </cell>
          <cell r="M74">
            <v>2.8</v>
          </cell>
          <cell r="N74">
            <v>2.8</v>
          </cell>
          <cell r="O74">
            <v>2.8</v>
          </cell>
          <cell r="P74">
            <v>2.8</v>
          </cell>
          <cell r="Q74">
            <v>2.8</v>
          </cell>
          <cell r="R74">
            <v>4.5315293979416911</v>
          </cell>
          <cell r="S74">
            <v>4.5315293979416911</v>
          </cell>
          <cell r="T74">
            <v>4.5315293979416911</v>
          </cell>
          <cell r="U74">
            <v>4.5315293979416911</v>
          </cell>
          <cell r="V74">
            <v>4.5315293979416911</v>
          </cell>
          <cell r="W74">
            <v>4.5315293979416911</v>
          </cell>
          <cell r="X74">
            <v>4.5315293979416911</v>
          </cell>
          <cell r="Y74">
            <v>4.5315293979416911</v>
          </cell>
          <cell r="Z74">
            <v>4.5315293979416911</v>
          </cell>
          <cell r="AA74">
            <v>4.5315293979416911</v>
          </cell>
          <cell r="AB74">
            <v>4.5315293979416911</v>
          </cell>
          <cell r="AC74">
            <v>4.5315293979416911</v>
          </cell>
          <cell r="AD74">
            <v>4.5315293979416902</v>
          </cell>
          <cell r="AE74">
            <v>4.9620246907461505</v>
          </cell>
          <cell r="AF74">
            <v>5.3887588141503198</v>
          </cell>
          <cell r="AG74">
            <v>5.8252482780964954</v>
          </cell>
          <cell r="AH74">
            <v>6.267967147231829</v>
          </cell>
          <cell r="AI74">
            <v>6.7129928146852889</v>
          </cell>
          <cell r="AJ74">
            <v>7.1761893188985733</v>
          </cell>
          <cell r="AK74">
            <v>7.656994003264777</v>
          </cell>
          <cell r="AL74">
            <v>8.1546986134769863</v>
          </cell>
          <cell r="AM74">
            <v>8.6684446261260355</v>
          </cell>
          <cell r="AN74">
            <v>9.1972197483197231</v>
          </cell>
          <cell r="AO74">
            <v>9.758250152967225</v>
          </cell>
          <cell r="AP74">
            <v>10.353503412298226</v>
          </cell>
          <cell r="AQ74">
            <v>10.985067120448416</v>
          </cell>
          <cell r="AR74">
            <v>11.655156214795769</v>
          </cell>
          <cell r="AS74">
            <v>12.366120743898311</v>
          </cell>
          <cell r="AT74">
            <v>13.120454109276107</v>
          </cell>
          <cell r="AU74">
            <v>13.920801809941949</v>
          </cell>
          <cell r="AV74">
            <v>14.769970720348407</v>
          </cell>
        </row>
        <row r="76">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row>
        <row r="79">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row>
        <row r="82">
          <cell r="E82">
            <v>0</v>
          </cell>
          <cell r="F82">
            <v>0</v>
          </cell>
          <cell r="G82">
            <v>0</v>
          </cell>
          <cell r="H82">
            <v>0</v>
          </cell>
          <cell r="I82">
            <v>0</v>
          </cell>
          <cell r="J82">
            <v>0</v>
          </cell>
          <cell r="K82">
            <v>0</v>
          </cell>
          <cell r="L82">
            <v>0</v>
          </cell>
          <cell r="M82">
            <v>0</v>
          </cell>
          <cell r="N82">
            <v>0</v>
          </cell>
          <cell r="O82">
            <v>0</v>
          </cell>
          <cell r="P82">
            <v>0</v>
          </cell>
          <cell r="R82">
            <v>0</v>
          </cell>
          <cell r="S82">
            <v>0</v>
          </cell>
          <cell r="T82">
            <v>0</v>
          </cell>
          <cell r="U82">
            <v>0</v>
          </cell>
          <cell r="V82">
            <v>0</v>
          </cell>
          <cell r="W82">
            <v>0</v>
          </cell>
          <cell r="X82">
            <v>0</v>
          </cell>
          <cell r="Y82">
            <v>0</v>
          </cell>
          <cell r="Z82">
            <v>0</v>
          </cell>
          <cell r="AA82">
            <v>0</v>
          </cell>
          <cell r="AB82">
            <v>0</v>
          </cell>
          <cell r="AC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row>
        <row r="83">
          <cell r="E83">
            <v>0</v>
          </cell>
          <cell r="F83">
            <v>0</v>
          </cell>
          <cell r="G83">
            <v>0</v>
          </cell>
          <cell r="H83">
            <v>0</v>
          </cell>
          <cell r="I83">
            <v>0</v>
          </cell>
          <cell r="J83">
            <v>0</v>
          </cell>
          <cell r="K83">
            <v>0</v>
          </cell>
          <cell r="L83">
            <v>0</v>
          </cell>
          <cell r="M83">
            <v>0</v>
          </cell>
          <cell r="N83">
            <v>0</v>
          </cell>
          <cell r="O83">
            <v>0</v>
          </cell>
          <cell r="P83">
            <v>0</v>
          </cell>
          <cell r="R83">
            <v>0</v>
          </cell>
          <cell r="S83">
            <v>0</v>
          </cell>
          <cell r="T83">
            <v>0</v>
          </cell>
          <cell r="U83">
            <v>0</v>
          </cell>
          <cell r="V83">
            <v>0</v>
          </cell>
          <cell r="W83">
            <v>0</v>
          </cell>
          <cell r="X83">
            <v>0</v>
          </cell>
          <cell r="Y83">
            <v>0</v>
          </cell>
          <cell r="Z83">
            <v>0</v>
          </cell>
          <cell r="AA83">
            <v>0</v>
          </cell>
          <cell r="AB83">
            <v>0</v>
          </cell>
          <cell r="AC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row>
        <row r="84">
          <cell r="E84">
            <v>5.0000000000000001E-3</v>
          </cell>
          <cell r="F84">
            <v>5.0000000000000001E-3</v>
          </cell>
          <cell r="G84">
            <v>5.0000000000000001E-3</v>
          </cell>
          <cell r="H84">
            <v>5.0000000000000001E-3</v>
          </cell>
          <cell r="I84">
            <v>5.0000000000000001E-3</v>
          </cell>
          <cell r="J84">
            <v>5.0000000000000001E-3</v>
          </cell>
          <cell r="K84">
            <v>5.0000000000000001E-3</v>
          </cell>
          <cell r="L84">
            <v>5.0000000000000001E-3</v>
          </cell>
          <cell r="M84">
            <v>5.0000000000000001E-3</v>
          </cell>
          <cell r="N84">
            <v>5.0000000000000001E-3</v>
          </cell>
          <cell r="O84">
            <v>5.0000000000000001E-3</v>
          </cell>
          <cell r="P84">
            <v>5.0000000000000001E-3</v>
          </cell>
          <cell r="R84">
            <v>5.0000000000000001E-3</v>
          </cell>
          <cell r="S84">
            <v>5.0000000000000001E-3</v>
          </cell>
          <cell r="T84">
            <v>5.0000000000000001E-3</v>
          </cell>
          <cell r="U84">
            <v>5.0000000000000001E-3</v>
          </cell>
          <cell r="V84">
            <v>5.0000000000000001E-3</v>
          </cell>
          <cell r="W84">
            <v>5.0000000000000001E-3</v>
          </cell>
          <cell r="X84">
            <v>5.0000000000000001E-3</v>
          </cell>
          <cell r="Y84">
            <v>5.0000000000000001E-3</v>
          </cell>
          <cell r="Z84">
            <v>5.0000000000000001E-3</v>
          </cell>
          <cell r="AA84">
            <v>5.0000000000000001E-3</v>
          </cell>
          <cell r="AB84">
            <v>5.0000000000000001E-3</v>
          </cell>
          <cell r="AC84">
            <v>5.0000000000000001E-3</v>
          </cell>
          <cell r="AE84">
            <v>5.0000000000000001E-3</v>
          </cell>
          <cell r="AF84">
            <v>5.0000000000000001E-3</v>
          </cell>
          <cell r="AG84">
            <v>5.0000000000000001E-3</v>
          </cell>
          <cell r="AH84">
            <v>5.0000000000000001E-3</v>
          </cell>
          <cell r="AI84">
            <v>5.0000000000000001E-3</v>
          </cell>
          <cell r="AJ84">
            <v>5.0000000000000001E-3</v>
          </cell>
          <cell r="AK84">
            <v>5.0000000000000001E-3</v>
          </cell>
          <cell r="AL84">
            <v>5.0000000000000001E-3</v>
          </cell>
          <cell r="AM84">
            <v>5.0000000000000001E-3</v>
          </cell>
          <cell r="AN84">
            <v>5.0000000000000001E-3</v>
          </cell>
          <cell r="AO84">
            <v>5.0000000000000001E-3</v>
          </cell>
          <cell r="AP84">
            <v>5.0000000000000001E-3</v>
          </cell>
          <cell r="AQ84">
            <v>5.0000000000000001E-3</v>
          </cell>
          <cell r="AR84">
            <v>5.0000000000000001E-3</v>
          </cell>
          <cell r="AS84">
            <v>5.0000000000000001E-3</v>
          </cell>
          <cell r="AT84">
            <v>5.0000000000000001E-3</v>
          </cell>
          <cell r="AU84">
            <v>5.0000000000000001E-3</v>
          </cell>
          <cell r="AV84">
            <v>5.0000000000000001E-3</v>
          </cell>
        </row>
        <row r="85">
          <cell r="E85">
            <v>0.01</v>
          </cell>
          <cell r="F85">
            <v>0.01</v>
          </cell>
          <cell r="G85">
            <v>0.01</v>
          </cell>
          <cell r="H85">
            <v>0.01</v>
          </cell>
          <cell r="I85">
            <v>0.01</v>
          </cell>
          <cell r="J85">
            <v>0.01</v>
          </cell>
          <cell r="K85">
            <v>0.01</v>
          </cell>
          <cell r="L85">
            <v>0.01</v>
          </cell>
          <cell r="M85">
            <v>0.01</v>
          </cell>
          <cell r="N85">
            <v>0.01</v>
          </cell>
          <cell r="O85">
            <v>0.01</v>
          </cell>
          <cell r="P85">
            <v>0.01</v>
          </cell>
          <cell r="R85">
            <v>0.01</v>
          </cell>
          <cell r="S85">
            <v>0.01</v>
          </cell>
          <cell r="T85">
            <v>0.01</v>
          </cell>
          <cell r="U85">
            <v>0.01</v>
          </cell>
          <cell r="V85">
            <v>0.01</v>
          </cell>
          <cell r="W85">
            <v>0.01</v>
          </cell>
          <cell r="X85">
            <v>0.01</v>
          </cell>
          <cell r="Y85">
            <v>0.01</v>
          </cell>
          <cell r="Z85">
            <v>0.01</v>
          </cell>
          <cell r="AA85">
            <v>0.01</v>
          </cell>
          <cell r="AB85">
            <v>0.01</v>
          </cell>
          <cell r="AC85">
            <v>0.01</v>
          </cell>
          <cell r="AE85">
            <v>0.01</v>
          </cell>
          <cell r="AF85">
            <v>0.01</v>
          </cell>
          <cell r="AG85">
            <v>0.01</v>
          </cell>
          <cell r="AH85">
            <v>0.01</v>
          </cell>
          <cell r="AI85">
            <v>0.01</v>
          </cell>
          <cell r="AJ85">
            <v>0.01</v>
          </cell>
          <cell r="AK85">
            <v>0.01</v>
          </cell>
          <cell r="AL85">
            <v>0.01</v>
          </cell>
          <cell r="AM85">
            <v>0.01</v>
          </cell>
          <cell r="AN85">
            <v>0.01</v>
          </cell>
          <cell r="AO85">
            <v>0.01</v>
          </cell>
          <cell r="AP85">
            <v>0.01</v>
          </cell>
          <cell r="AQ85">
            <v>0.01</v>
          </cell>
          <cell r="AR85">
            <v>0.01</v>
          </cell>
          <cell r="AS85">
            <v>0.01</v>
          </cell>
          <cell r="AT85">
            <v>0.01</v>
          </cell>
          <cell r="AU85">
            <v>0.01</v>
          </cell>
          <cell r="AV85">
            <v>0.01</v>
          </cell>
        </row>
        <row r="88">
          <cell r="E88">
            <v>0</v>
          </cell>
          <cell r="F88">
            <v>0</v>
          </cell>
          <cell r="G88">
            <v>0</v>
          </cell>
          <cell r="H88">
            <v>0</v>
          </cell>
          <cell r="I88">
            <v>0</v>
          </cell>
          <cell r="J88">
            <v>0</v>
          </cell>
          <cell r="K88">
            <v>0</v>
          </cell>
          <cell r="L88">
            <v>0</v>
          </cell>
          <cell r="M88">
            <v>0</v>
          </cell>
          <cell r="N88">
            <v>0</v>
          </cell>
          <cell r="O88">
            <v>0</v>
          </cell>
          <cell r="P88">
            <v>0</v>
          </cell>
          <cell r="R88">
            <v>0</v>
          </cell>
          <cell r="S88">
            <v>0</v>
          </cell>
          <cell r="T88">
            <v>0</v>
          </cell>
          <cell r="U88">
            <v>0</v>
          </cell>
          <cell r="V88">
            <v>0</v>
          </cell>
          <cell r="W88">
            <v>0</v>
          </cell>
          <cell r="X88">
            <v>0</v>
          </cell>
          <cell r="Y88">
            <v>0</v>
          </cell>
          <cell r="Z88">
            <v>0</v>
          </cell>
          <cell r="AA88">
            <v>0</v>
          </cell>
          <cell r="AB88">
            <v>0</v>
          </cell>
          <cell r="AC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row>
        <row r="89">
          <cell r="E89">
            <v>0</v>
          </cell>
          <cell r="F89">
            <v>0</v>
          </cell>
          <cell r="G89">
            <v>0</v>
          </cell>
          <cell r="H89">
            <v>0</v>
          </cell>
          <cell r="I89">
            <v>0</v>
          </cell>
          <cell r="J89">
            <v>0</v>
          </cell>
          <cell r="K89">
            <v>0</v>
          </cell>
          <cell r="L89">
            <v>0</v>
          </cell>
          <cell r="M89">
            <v>0</v>
          </cell>
          <cell r="N89">
            <v>0</v>
          </cell>
          <cell r="O89">
            <v>0</v>
          </cell>
          <cell r="P89">
            <v>0</v>
          </cell>
          <cell r="R89">
            <v>0</v>
          </cell>
          <cell r="S89">
            <v>0</v>
          </cell>
          <cell r="T89">
            <v>0</v>
          </cell>
          <cell r="U89">
            <v>0</v>
          </cell>
          <cell r="V89">
            <v>0</v>
          </cell>
          <cell r="W89">
            <v>0</v>
          </cell>
          <cell r="X89">
            <v>0</v>
          </cell>
          <cell r="Y89">
            <v>0</v>
          </cell>
          <cell r="Z89">
            <v>0</v>
          </cell>
          <cell r="AA89">
            <v>0</v>
          </cell>
          <cell r="AB89">
            <v>0</v>
          </cell>
          <cell r="AC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row>
        <row r="90">
          <cell r="E90">
            <v>0</v>
          </cell>
          <cell r="F90">
            <v>0</v>
          </cell>
          <cell r="G90">
            <v>0</v>
          </cell>
          <cell r="H90">
            <v>0</v>
          </cell>
          <cell r="I90">
            <v>0</v>
          </cell>
          <cell r="J90">
            <v>0</v>
          </cell>
          <cell r="K90">
            <v>0</v>
          </cell>
          <cell r="L90">
            <v>0</v>
          </cell>
          <cell r="M90">
            <v>0</v>
          </cell>
          <cell r="N90">
            <v>0</v>
          </cell>
          <cell r="O90">
            <v>0</v>
          </cell>
          <cell r="P90">
            <v>0</v>
          </cell>
          <cell r="R90">
            <v>0</v>
          </cell>
          <cell r="S90">
            <v>0</v>
          </cell>
          <cell r="T90">
            <v>0</v>
          </cell>
          <cell r="U90">
            <v>0</v>
          </cell>
          <cell r="V90">
            <v>0</v>
          </cell>
          <cell r="W90">
            <v>0</v>
          </cell>
          <cell r="X90">
            <v>0</v>
          </cell>
          <cell r="Y90">
            <v>0</v>
          </cell>
          <cell r="Z90">
            <v>0</v>
          </cell>
          <cell r="AA90">
            <v>0</v>
          </cell>
          <cell r="AB90">
            <v>0</v>
          </cell>
          <cell r="AC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row>
        <row r="91">
          <cell r="E91">
            <v>0</v>
          </cell>
          <cell r="F91">
            <v>0</v>
          </cell>
          <cell r="G91">
            <v>0</v>
          </cell>
          <cell r="H91">
            <v>0</v>
          </cell>
          <cell r="I91">
            <v>0</v>
          </cell>
          <cell r="J91">
            <v>0</v>
          </cell>
          <cell r="K91">
            <v>0</v>
          </cell>
          <cell r="L91">
            <v>0</v>
          </cell>
          <cell r="M91">
            <v>0</v>
          </cell>
          <cell r="N91">
            <v>0</v>
          </cell>
          <cell r="O91">
            <v>0</v>
          </cell>
          <cell r="P91">
            <v>0</v>
          </cell>
          <cell r="R91">
            <v>0</v>
          </cell>
          <cell r="S91">
            <v>0</v>
          </cell>
          <cell r="T91">
            <v>0</v>
          </cell>
          <cell r="U91">
            <v>0</v>
          </cell>
          <cell r="V91">
            <v>0</v>
          </cell>
          <cell r="W91">
            <v>0</v>
          </cell>
          <cell r="X91">
            <v>0</v>
          </cell>
          <cell r="Y91">
            <v>0</v>
          </cell>
          <cell r="Z91">
            <v>0</v>
          </cell>
          <cell r="AA91">
            <v>0</v>
          </cell>
          <cell r="AB91">
            <v>0</v>
          </cell>
          <cell r="AC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row>
        <row r="97">
          <cell r="E97">
            <v>865.00000000000011</v>
          </cell>
          <cell r="F97">
            <v>865.00000000000011</v>
          </cell>
          <cell r="G97">
            <v>865.00000000000011</v>
          </cell>
          <cell r="H97">
            <v>865.00000000000011</v>
          </cell>
          <cell r="I97">
            <v>865.00000000000011</v>
          </cell>
          <cell r="J97">
            <v>865.00000000000011</v>
          </cell>
          <cell r="K97">
            <v>865.00000000000011</v>
          </cell>
          <cell r="L97">
            <v>865.00000000000011</v>
          </cell>
          <cell r="M97">
            <v>865.00000000000011</v>
          </cell>
          <cell r="N97">
            <v>865.00000000000011</v>
          </cell>
          <cell r="O97">
            <v>865.00000000000011</v>
          </cell>
          <cell r="P97">
            <v>865.00000000000011</v>
          </cell>
          <cell r="Q97">
            <v>865.00000000000023</v>
          </cell>
          <cell r="R97">
            <v>925.55</v>
          </cell>
          <cell r="S97">
            <v>925.55</v>
          </cell>
          <cell r="T97">
            <v>925.55</v>
          </cell>
          <cell r="U97">
            <v>925.55</v>
          </cell>
          <cell r="V97">
            <v>925.55</v>
          </cell>
          <cell r="W97">
            <v>925.55</v>
          </cell>
          <cell r="X97">
            <v>925.55</v>
          </cell>
          <cell r="Y97">
            <v>925.55</v>
          </cell>
          <cell r="Z97">
            <v>925.55</v>
          </cell>
          <cell r="AA97">
            <v>925.55</v>
          </cell>
          <cell r="AB97">
            <v>925.55</v>
          </cell>
          <cell r="AC97">
            <v>925.55</v>
          </cell>
          <cell r="AD97">
            <v>925.55000000000007</v>
          </cell>
          <cell r="AE97">
            <v>1013.4772499999999</v>
          </cell>
          <cell r="AF97">
            <v>1100.6362935000002</v>
          </cell>
          <cell r="AG97">
            <v>1189.7878332735004</v>
          </cell>
          <cell r="AH97">
            <v>1280.2117086022863</v>
          </cell>
          <cell r="AI97">
            <v>1371.1067399130486</v>
          </cell>
          <cell r="AJ97">
            <v>1465.7131049670486</v>
          </cell>
          <cell r="AK97">
            <v>1563.9158829998412</v>
          </cell>
          <cell r="AL97">
            <v>1665.5704153948304</v>
          </cell>
          <cell r="AM97">
            <v>1770.5013515647045</v>
          </cell>
          <cell r="AN97">
            <v>1878.5019340101517</v>
          </cell>
          <cell r="AO97">
            <v>1993.0905519847711</v>
          </cell>
          <cell r="AP97">
            <v>2114.6690756558419</v>
          </cell>
          <cell r="AQ97">
            <v>2243.6638892708479</v>
          </cell>
          <cell r="AR97">
            <v>2380.527386516369</v>
          </cell>
          <cell r="AS97">
            <v>2525.7395570938684</v>
          </cell>
          <cell r="AT97">
            <v>2679.8096700765936</v>
          </cell>
          <cell r="AU97">
            <v>2843.2780599512657</v>
          </cell>
          <cell r="AV97">
            <v>3016.7180216082929</v>
          </cell>
        </row>
        <row r="98">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row>
        <row r="99">
          <cell r="E99">
            <v>787</v>
          </cell>
          <cell r="F99">
            <v>787</v>
          </cell>
          <cell r="G99">
            <v>787</v>
          </cell>
          <cell r="H99">
            <v>787</v>
          </cell>
          <cell r="I99">
            <v>787</v>
          </cell>
          <cell r="J99">
            <v>787</v>
          </cell>
          <cell r="K99">
            <v>787</v>
          </cell>
          <cell r="L99">
            <v>787</v>
          </cell>
          <cell r="M99">
            <v>787</v>
          </cell>
          <cell r="N99">
            <v>787</v>
          </cell>
          <cell r="O99">
            <v>787</v>
          </cell>
          <cell r="P99">
            <v>787</v>
          </cell>
          <cell r="Q99">
            <v>787</v>
          </cell>
          <cell r="R99">
            <v>858.45960000000002</v>
          </cell>
          <cell r="S99">
            <v>858.45960000000002</v>
          </cell>
          <cell r="T99">
            <v>858.45960000000002</v>
          </cell>
          <cell r="U99">
            <v>858.45960000000002</v>
          </cell>
          <cell r="V99">
            <v>858.45960000000002</v>
          </cell>
          <cell r="W99">
            <v>858.45960000000002</v>
          </cell>
          <cell r="X99">
            <v>858.45960000000002</v>
          </cell>
          <cell r="Y99">
            <v>858.45960000000002</v>
          </cell>
          <cell r="Z99">
            <v>858.45960000000002</v>
          </cell>
          <cell r="AA99">
            <v>858.45960000000002</v>
          </cell>
          <cell r="AB99">
            <v>858.45960000000002</v>
          </cell>
          <cell r="AC99">
            <v>858.45960000000002</v>
          </cell>
          <cell r="AD99">
            <v>858.45960000000002</v>
          </cell>
          <cell r="AE99">
            <v>940.01326200000005</v>
          </cell>
          <cell r="AF99">
            <v>1020.8544025320001</v>
          </cell>
          <cell r="AG99">
            <v>1103.5436091370921</v>
          </cell>
          <cell r="AH99">
            <v>1187.4129234315112</v>
          </cell>
          <cell r="AI99">
            <v>1271.7192409951485</v>
          </cell>
          <cell r="AJ99">
            <v>1359.4678686238137</v>
          </cell>
          <cell r="AK99">
            <v>1450.5522158216093</v>
          </cell>
          <cell r="AL99">
            <v>1544.8381098500138</v>
          </cell>
          <cell r="AM99">
            <v>1642.1629107705646</v>
          </cell>
          <cell r="AN99">
            <v>1742.334848327569</v>
          </cell>
          <cell r="AO99">
            <v>1848.6172740755505</v>
          </cell>
          <cell r="AP99">
            <v>1961.3829277941591</v>
          </cell>
          <cell r="AQ99">
            <v>2081.0272863896025</v>
          </cell>
          <cell r="AR99">
            <v>2207.9699508593681</v>
          </cell>
          <cell r="AS99">
            <v>2342.6561178617894</v>
          </cell>
          <cell r="AT99">
            <v>2485.5581410513582</v>
          </cell>
          <cell r="AU99">
            <v>2637.1771876554908</v>
          </cell>
          <cell r="AV99">
            <v>2798.0449961024756</v>
          </cell>
        </row>
        <row r="100">
          <cell r="E100">
            <v>865</v>
          </cell>
          <cell r="F100">
            <v>865</v>
          </cell>
          <cell r="G100">
            <v>865</v>
          </cell>
          <cell r="H100">
            <v>865</v>
          </cell>
          <cell r="I100">
            <v>865</v>
          </cell>
          <cell r="J100">
            <v>865</v>
          </cell>
          <cell r="K100">
            <v>865</v>
          </cell>
          <cell r="L100">
            <v>865</v>
          </cell>
          <cell r="M100">
            <v>865</v>
          </cell>
          <cell r="N100">
            <v>865</v>
          </cell>
          <cell r="O100">
            <v>865</v>
          </cell>
          <cell r="P100">
            <v>865</v>
          </cell>
          <cell r="Q100">
            <v>865</v>
          </cell>
          <cell r="R100">
            <v>943.54200000000003</v>
          </cell>
          <cell r="S100">
            <v>943.54200000000003</v>
          </cell>
          <cell r="T100">
            <v>943.54200000000003</v>
          </cell>
          <cell r="U100">
            <v>943.54200000000003</v>
          </cell>
          <cell r="V100">
            <v>943.54200000000003</v>
          </cell>
          <cell r="W100">
            <v>943.54200000000003</v>
          </cell>
          <cell r="X100">
            <v>943.54200000000003</v>
          </cell>
          <cell r="Y100">
            <v>943.54200000000003</v>
          </cell>
          <cell r="Z100">
            <v>943.54200000000003</v>
          </cell>
          <cell r="AA100">
            <v>943.54200000000003</v>
          </cell>
          <cell r="AB100">
            <v>943.54200000000003</v>
          </cell>
          <cell r="AC100">
            <v>943.54200000000003</v>
          </cell>
          <cell r="AD100">
            <v>943.54199999999992</v>
          </cell>
          <cell r="AE100">
            <v>1033.1784899999998</v>
          </cell>
          <cell r="AF100">
            <v>1122.0318401399998</v>
          </cell>
          <cell r="AG100">
            <v>1212.9164191913396</v>
          </cell>
          <cell r="AH100">
            <v>1305.0980670498816</v>
          </cell>
          <cell r="AI100">
            <v>1397.760029810423</v>
          </cell>
          <cell r="AJ100">
            <v>1494.2054718673421</v>
          </cell>
          <cell r="AK100">
            <v>1594.3172384824541</v>
          </cell>
          <cell r="AL100">
            <v>1697.9478589838134</v>
          </cell>
          <cell r="AM100">
            <v>1804.9185740997934</v>
          </cell>
          <cell r="AN100">
            <v>1915.0186071198807</v>
          </cell>
          <cell r="AO100">
            <v>2031.8347421541932</v>
          </cell>
          <cell r="AP100">
            <v>2155.7766614255988</v>
          </cell>
          <cell r="AQ100">
            <v>2287.2790377725601</v>
          </cell>
          <cell r="AR100">
            <v>2426.8030590766862</v>
          </cell>
          <cell r="AS100">
            <v>2574.8380456803638</v>
          </cell>
          <cell r="AT100">
            <v>2731.903166466866</v>
          </cell>
          <cell r="AU100">
            <v>2898.5492596213448</v>
          </cell>
          <cell r="AV100">
            <v>3075.3607644582466</v>
          </cell>
        </row>
        <row r="102">
          <cell r="E102">
            <v>5.0000000000000001E-3</v>
          </cell>
          <cell r="F102">
            <v>5.0000000000000001E-3</v>
          </cell>
          <cell r="G102">
            <v>5.0000000000000001E-3</v>
          </cell>
          <cell r="H102">
            <v>5.0000000000000001E-3</v>
          </cell>
          <cell r="I102">
            <v>5.0000000000000001E-3</v>
          </cell>
          <cell r="J102">
            <v>5.0000000000000001E-3</v>
          </cell>
          <cell r="K102">
            <v>5.0000000000000001E-3</v>
          </cell>
          <cell r="L102">
            <v>5.0000000000000001E-3</v>
          </cell>
          <cell r="M102">
            <v>5.0000000000000001E-3</v>
          </cell>
          <cell r="N102">
            <v>5.0000000000000001E-3</v>
          </cell>
          <cell r="O102">
            <v>5.0000000000000001E-3</v>
          </cell>
          <cell r="P102">
            <v>5.0000000000000001E-3</v>
          </cell>
          <cell r="Q102">
            <v>4.9999999999999992E-3</v>
          </cell>
          <cell r="R102">
            <v>4.9999999999999992E-3</v>
          </cell>
          <cell r="S102">
            <v>4.9999999999999992E-3</v>
          </cell>
          <cell r="T102">
            <v>4.9999999999999992E-3</v>
          </cell>
          <cell r="U102">
            <v>4.9999999999999992E-3</v>
          </cell>
          <cell r="V102">
            <v>4.9999999999999992E-3</v>
          </cell>
          <cell r="W102">
            <v>4.9999999999999992E-3</v>
          </cell>
          <cell r="X102">
            <v>4.9999999999999992E-3</v>
          </cell>
          <cell r="Y102">
            <v>4.9999999999999992E-3</v>
          </cell>
          <cell r="Z102">
            <v>4.9999999999999992E-3</v>
          </cell>
          <cell r="AA102">
            <v>4.9999999999999992E-3</v>
          </cell>
          <cell r="AB102">
            <v>4.9999999999999992E-3</v>
          </cell>
          <cell r="AC102">
            <v>4.9999999999999992E-3</v>
          </cell>
          <cell r="AD102">
            <v>4.9999999999999984E-3</v>
          </cell>
          <cell r="AE102">
            <v>4.9999999999999992E-3</v>
          </cell>
          <cell r="AF102">
            <v>4.9999999999999992E-3</v>
          </cell>
          <cell r="AG102">
            <v>4.9999999999999992E-3</v>
          </cell>
          <cell r="AH102">
            <v>4.9999999999999992E-3</v>
          </cell>
          <cell r="AI102">
            <v>4.9999999999999992E-3</v>
          </cell>
          <cell r="AJ102">
            <v>4.9999999999999992E-3</v>
          </cell>
          <cell r="AK102">
            <v>4.9999999999999992E-3</v>
          </cell>
          <cell r="AL102">
            <v>4.9999999999999992E-3</v>
          </cell>
          <cell r="AM102">
            <v>4.9999999999999992E-3</v>
          </cell>
          <cell r="AN102">
            <v>4.9999999999999992E-3</v>
          </cell>
          <cell r="AO102">
            <v>4.9999999999999992E-3</v>
          </cell>
          <cell r="AP102">
            <v>4.9999999999999992E-3</v>
          </cell>
          <cell r="AQ102">
            <v>4.9999999999999992E-3</v>
          </cell>
          <cell r="AR102">
            <v>4.9999999999999992E-3</v>
          </cell>
          <cell r="AS102">
            <v>4.9999999999999992E-3</v>
          </cell>
          <cell r="AT102">
            <v>4.9999999999999992E-3</v>
          </cell>
          <cell r="AU102">
            <v>4.9999999999999992E-3</v>
          </cell>
          <cell r="AV102">
            <v>4.9999999999999992E-3</v>
          </cell>
        </row>
        <row r="103">
          <cell r="E103">
            <v>0.68</v>
          </cell>
          <cell r="F103">
            <v>0.68</v>
          </cell>
          <cell r="G103">
            <v>0.68</v>
          </cell>
          <cell r="H103">
            <v>0.68</v>
          </cell>
          <cell r="I103">
            <v>0.68</v>
          </cell>
          <cell r="J103">
            <v>0.68</v>
          </cell>
          <cell r="K103">
            <v>0.68</v>
          </cell>
          <cell r="L103">
            <v>0.68</v>
          </cell>
          <cell r="M103">
            <v>0.68</v>
          </cell>
          <cell r="N103">
            <v>0.68</v>
          </cell>
          <cell r="O103">
            <v>0.68</v>
          </cell>
          <cell r="P103">
            <v>0.68</v>
          </cell>
          <cell r="Q103">
            <v>0.68</v>
          </cell>
          <cell r="R103">
            <v>0.67300000000000004</v>
          </cell>
          <cell r="S103">
            <v>0.67431249999999998</v>
          </cell>
          <cell r="T103">
            <v>0.68831249999999999</v>
          </cell>
          <cell r="U103">
            <v>0.66272500000000001</v>
          </cell>
          <cell r="V103">
            <v>0.6439125</v>
          </cell>
          <cell r="W103">
            <v>0.6439125</v>
          </cell>
          <cell r="X103">
            <v>0.67182500000000001</v>
          </cell>
          <cell r="Y103">
            <v>0.6776875</v>
          </cell>
          <cell r="Z103">
            <v>0.64172499999999999</v>
          </cell>
          <cell r="AA103">
            <v>0.68131249999999999</v>
          </cell>
          <cell r="AB103">
            <v>0.66031249999999997</v>
          </cell>
          <cell r="AC103">
            <v>0.67300000000000004</v>
          </cell>
          <cell r="AD103">
            <v>0.66681201324483452</v>
          </cell>
          <cell r="AE103">
            <v>0.67741026132246385</v>
          </cell>
          <cell r="AF103">
            <v>0.67697128749272795</v>
          </cell>
          <cell r="AG103">
            <v>0.67457851905620092</v>
          </cell>
          <cell r="AH103">
            <v>0.67434799739339324</v>
          </cell>
          <cell r="AI103">
            <v>0.67414043053979078</v>
          </cell>
          <cell r="AJ103">
            <v>0.67411995919041068</v>
          </cell>
          <cell r="AK103">
            <v>0.67414043053979078</v>
          </cell>
          <cell r="AL103">
            <v>0.67413546122853796</v>
          </cell>
          <cell r="AM103">
            <v>0.67414043053979078</v>
          </cell>
          <cell r="AN103">
            <v>0.67411995919041068</v>
          </cell>
          <cell r="AO103">
            <v>0.67414043053979078</v>
          </cell>
          <cell r="AP103">
            <v>0.67413546122853796</v>
          </cell>
          <cell r="AQ103">
            <v>0.67414043053979078</v>
          </cell>
          <cell r="AR103">
            <v>0.67411995919041068</v>
          </cell>
          <cell r="AS103">
            <v>0.67414043053979078</v>
          </cell>
          <cell r="AT103">
            <v>0.67413546122853796</v>
          </cell>
          <cell r="AU103">
            <v>0.67414043053979078</v>
          </cell>
          <cell r="AV103">
            <v>0.67411995919041068</v>
          </cell>
        </row>
        <row r="108">
          <cell r="E108">
            <v>190</v>
          </cell>
          <cell r="F108">
            <v>190</v>
          </cell>
          <cell r="G108">
            <v>190</v>
          </cell>
          <cell r="H108">
            <v>190</v>
          </cell>
          <cell r="I108">
            <v>190</v>
          </cell>
          <cell r="J108">
            <v>190</v>
          </cell>
          <cell r="K108">
            <v>190</v>
          </cell>
          <cell r="L108">
            <v>190</v>
          </cell>
          <cell r="M108">
            <v>190</v>
          </cell>
          <cell r="N108">
            <v>190</v>
          </cell>
          <cell r="O108">
            <v>190</v>
          </cell>
          <cell r="P108">
            <v>190</v>
          </cell>
          <cell r="Q108">
            <v>190</v>
          </cell>
          <cell r="R108">
            <v>247.00000000000006</v>
          </cell>
          <cell r="S108">
            <v>247.00000000000006</v>
          </cell>
          <cell r="T108">
            <v>247.00000000000006</v>
          </cell>
          <cell r="U108">
            <v>247.00000000000006</v>
          </cell>
          <cell r="V108">
            <v>247.00000000000006</v>
          </cell>
          <cell r="W108">
            <v>247.00000000000006</v>
          </cell>
          <cell r="X108">
            <v>247.00000000000006</v>
          </cell>
          <cell r="Y108">
            <v>247.00000000000006</v>
          </cell>
          <cell r="Z108">
            <v>247.00000000000006</v>
          </cell>
          <cell r="AA108">
            <v>247.00000000000006</v>
          </cell>
          <cell r="AB108">
            <v>247.00000000000006</v>
          </cell>
          <cell r="AC108">
            <v>247.00000000000006</v>
          </cell>
          <cell r="AD108">
            <v>247.00000000000003</v>
          </cell>
          <cell r="AE108">
            <v>270.46500000000003</v>
          </cell>
          <cell r="AF108">
            <v>293.72498999999999</v>
          </cell>
          <cell r="AG108">
            <v>317.51671418999996</v>
          </cell>
          <cell r="AH108">
            <v>341.64798446843997</v>
          </cell>
          <cell r="AI108">
            <v>365.90499136569917</v>
          </cell>
          <cell r="AJ108">
            <v>391.15243576993242</v>
          </cell>
          <cell r="AK108">
            <v>417.3596489665178</v>
          </cell>
          <cell r="AL108">
            <v>444.48802614934147</v>
          </cell>
          <cell r="AM108">
            <v>472.49077179674998</v>
          </cell>
          <cell r="AN108">
            <v>501.31270887635173</v>
          </cell>
          <cell r="AO108">
            <v>531.89278411780901</v>
          </cell>
          <cell r="AP108">
            <v>564.33824394899523</v>
          </cell>
          <cell r="AQ108">
            <v>598.76287682988402</v>
          </cell>
          <cell r="AR108">
            <v>635.28741231650702</v>
          </cell>
          <cell r="AS108">
            <v>674.03994446781394</v>
          </cell>
          <cell r="AT108">
            <v>715.15638108035046</v>
          </cell>
          <cell r="AU108">
            <v>758.78092032625182</v>
          </cell>
          <cell r="AV108">
            <v>805.0665564661532</v>
          </cell>
        </row>
        <row r="109">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row>
        <row r="111">
          <cell r="E111">
            <v>268.62</v>
          </cell>
          <cell r="F111">
            <v>268.62</v>
          </cell>
          <cell r="G111">
            <v>268.62</v>
          </cell>
          <cell r="H111">
            <v>268.62</v>
          </cell>
          <cell r="I111">
            <v>268.62</v>
          </cell>
          <cell r="J111">
            <v>268.62</v>
          </cell>
          <cell r="K111">
            <v>268.62</v>
          </cell>
          <cell r="L111">
            <v>268.62</v>
          </cell>
          <cell r="M111">
            <v>268.62</v>
          </cell>
          <cell r="N111">
            <v>268.62</v>
          </cell>
          <cell r="O111">
            <v>268.62</v>
          </cell>
          <cell r="P111">
            <v>268.62</v>
          </cell>
          <cell r="Q111">
            <v>268.61999999999995</v>
          </cell>
          <cell r="R111">
            <v>425.28200000000004</v>
          </cell>
          <cell r="S111">
            <v>425.28200000000004</v>
          </cell>
          <cell r="T111">
            <v>425.28200000000004</v>
          </cell>
          <cell r="U111">
            <v>425.28200000000004</v>
          </cell>
          <cell r="V111">
            <v>425.28200000000004</v>
          </cell>
          <cell r="W111">
            <v>425.28200000000004</v>
          </cell>
          <cell r="X111">
            <v>425.28200000000004</v>
          </cell>
          <cell r="Y111">
            <v>425.28200000000004</v>
          </cell>
          <cell r="Z111">
            <v>425.28200000000004</v>
          </cell>
          <cell r="AA111">
            <v>425.28200000000004</v>
          </cell>
          <cell r="AB111">
            <v>425.28200000000004</v>
          </cell>
          <cell r="AC111">
            <v>425.28200000000004</v>
          </cell>
          <cell r="AD111">
            <v>425.2820000000001</v>
          </cell>
          <cell r="AE111">
            <v>463.74020000000013</v>
          </cell>
          <cell r="AF111">
            <v>506.04422000000017</v>
          </cell>
          <cell r="AG111">
            <v>552.57864200000029</v>
          </cell>
          <cell r="AH111">
            <v>603.76650620000044</v>
          </cell>
          <cell r="AI111">
            <v>660.07315682000058</v>
          </cell>
          <cell r="AJ111">
            <v>722.01047250200065</v>
          </cell>
          <cell r="AK111">
            <v>790.14151975220079</v>
          </cell>
          <cell r="AL111">
            <v>865.08567172742096</v>
          </cell>
          <cell r="AM111">
            <v>947.52423890016314</v>
          </cell>
          <cell r="AN111">
            <v>1038.2066627901795</v>
          </cell>
          <cell r="AO111">
            <v>1137.9573290691976</v>
          </cell>
          <cell r="AP111">
            <v>1247.6830619761174</v>
          </cell>
          <cell r="AQ111">
            <v>1368.3813681737292</v>
          </cell>
          <cell r="AR111">
            <v>1501.1495049911023</v>
          </cell>
          <cell r="AS111">
            <v>1647.1944554902127</v>
          </cell>
          <cell r="AT111">
            <v>1807.8439010392342</v>
          </cell>
          <cell r="AU111">
            <v>1984.5582911431577</v>
          </cell>
          <cell r="AV111">
            <v>2178.9441202574735</v>
          </cell>
        </row>
        <row r="112">
          <cell r="E112">
            <v>190</v>
          </cell>
          <cell r="F112">
            <v>190</v>
          </cell>
          <cell r="G112">
            <v>190</v>
          </cell>
          <cell r="H112">
            <v>190</v>
          </cell>
          <cell r="I112">
            <v>190</v>
          </cell>
          <cell r="J112">
            <v>190</v>
          </cell>
          <cell r="K112">
            <v>190</v>
          </cell>
          <cell r="L112">
            <v>190</v>
          </cell>
          <cell r="M112">
            <v>190</v>
          </cell>
          <cell r="N112">
            <v>190</v>
          </cell>
          <cell r="O112">
            <v>190</v>
          </cell>
          <cell r="P112">
            <v>190</v>
          </cell>
          <cell r="Q112">
            <v>190</v>
          </cell>
          <cell r="R112">
            <v>247</v>
          </cell>
          <cell r="S112">
            <v>247</v>
          </cell>
          <cell r="T112">
            <v>247</v>
          </cell>
          <cell r="U112">
            <v>247</v>
          </cell>
          <cell r="V112">
            <v>247</v>
          </cell>
          <cell r="W112">
            <v>247</v>
          </cell>
          <cell r="X112">
            <v>247</v>
          </cell>
          <cell r="Y112">
            <v>247</v>
          </cell>
          <cell r="Z112">
            <v>247</v>
          </cell>
          <cell r="AA112">
            <v>247</v>
          </cell>
          <cell r="AB112">
            <v>247</v>
          </cell>
          <cell r="AC112">
            <v>247</v>
          </cell>
          <cell r="AD112">
            <v>247</v>
          </cell>
          <cell r="AE112">
            <v>270.46499999999997</v>
          </cell>
          <cell r="AF112">
            <v>293.72498999999999</v>
          </cell>
          <cell r="AG112">
            <v>317.51671418999996</v>
          </cell>
          <cell r="AH112">
            <v>341.64798446843997</v>
          </cell>
          <cell r="AI112">
            <v>365.90499136569917</v>
          </cell>
          <cell r="AJ112">
            <v>391.15243576993242</v>
          </cell>
          <cell r="AK112">
            <v>417.35964896651785</v>
          </cell>
          <cell r="AL112">
            <v>444.48802614934147</v>
          </cell>
          <cell r="AM112">
            <v>472.49077179674993</v>
          </cell>
          <cell r="AN112">
            <v>501.31270887635162</v>
          </cell>
          <cell r="AO112">
            <v>531.89278411780901</v>
          </cell>
          <cell r="AP112">
            <v>564.33824394899534</v>
          </cell>
          <cell r="AQ112">
            <v>598.76287682988402</v>
          </cell>
          <cell r="AR112">
            <v>635.2874123165069</v>
          </cell>
          <cell r="AS112">
            <v>674.03994446781383</v>
          </cell>
          <cell r="AT112">
            <v>715.15638108035046</v>
          </cell>
          <cell r="AU112">
            <v>758.78092032625182</v>
          </cell>
          <cell r="AV112">
            <v>805.06655646615309</v>
          </cell>
        </row>
        <row r="114">
          <cell r="E114">
            <v>188</v>
          </cell>
          <cell r="F114">
            <v>188</v>
          </cell>
          <cell r="G114">
            <v>188</v>
          </cell>
          <cell r="H114">
            <v>188</v>
          </cell>
          <cell r="I114">
            <v>188</v>
          </cell>
          <cell r="J114">
            <v>188</v>
          </cell>
          <cell r="K114">
            <v>188</v>
          </cell>
          <cell r="L114">
            <v>188</v>
          </cell>
          <cell r="M114">
            <v>188</v>
          </cell>
          <cell r="N114">
            <v>188</v>
          </cell>
          <cell r="O114">
            <v>188</v>
          </cell>
          <cell r="P114">
            <v>188</v>
          </cell>
          <cell r="Q114">
            <v>188</v>
          </cell>
          <cell r="R114">
            <v>188</v>
          </cell>
          <cell r="S114">
            <v>188</v>
          </cell>
          <cell r="T114">
            <v>188</v>
          </cell>
          <cell r="U114">
            <v>188</v>
          </cell>
          <cell r="V114">
            <v>188</v>
          </cell>
          <cell r="W114">
            <v>188</v>
          </cell>
          <cell r="X114">
            <v>188</v>
          </cell>
          <cell r="Y114">
            <v>188</v>
          </cell>
          <cell r="Z114">
            <v>188</v>
          </cell>
          <cell r="AA114">
            <v>188</v>
          </cell>
          <cell r="AB114">
            <v>188</v>
          </cell>
          <cell r="AC114">
            <v>188</v>
          </cell>
          <cell r="AD114">
            <v>188</v>
          </cell>
          <cell r="AE114">
            <v>188</v>
          </cell>
          <cell r="AF114">
            <v>188</v>
          </cell>
          <cell r="AG114">
            <v>188</v>
          </cell>
          <cell r="AH114">
            <v>188</v>
          </cell>
          <cell r="AI114">
            <v>188</v>
          </cell>
          <cell r="AJ114">
            <v>188</v>
          </cell>
          <cell r="AK114">
            <v>188</v>
          </cell>
          <cell r="AL114">
            <v>188</v>
          </cell>
          <cell r="AM114">
            <v>188</v>
          </cell>
          <cell r="AN114">
            <v>188</v>
          </cell>
          <cell r="AO114">
            <v>188</v>
          </cell>
          <cell r="AP114">
            <v>188</v>
          </cell>
          <cell r="AQ114">
            <v>188</v>
          </cell>
          <cell r="AR114">
            <v>188</v>
          </cell>
          <cell r="AS114">
            <v>188</v>
          </cell>
          <cell r="AT114">
            <v>188</v>
          </cell>
          <cell r="AU114">
            <v>188</v>
          </cell>
          <cell r="AV114">
            <v>188</v>
          </cell>
        </row>
        <row r="115">
          <cell r="E115">
            <v>3</v>
          </cell>
          <cell r="F115">
            <v>3</v>
          </cell>
          <cell r="G115">
            <v>3</v>
          </cell>
          <cell r="H115">
            <v>2</v>
          </cell>
          <cell r="I115">
            <v>3</v>
          </cell>
          <cell r="J115">
            <v>3</v>
          </cell>
          <cell r="K115">
            <v>3</v>
          </cell>
          <cell r="L115">
            <v>4</v>
          </cell>
          <cell r="M115">
            <v>4</v>
          </cell>
          <cell r="N115">
            <v>4</v>
          </cell>
          <cell r="O115">
            <v>4</v>
          </cell>
          <cell r="P115">
            <v>4</v>
          </cell>
          <cell r="Q115">
            <v>40</v>
          </cell>
          <cell r="R115">
            <v>3</v>
          </cell>
          <cell r="S115">
            <v>3</v>
          </cell>
          <cell r="T115">
            <v>3</v>
          </cell>
          <cell r="U115">
            <v>3</v>
          </cell>
          <cell r="V115">
            <v>3</v>
          </cell>
          <cell r="W115">
            <v>3</v>
          </cell>
          <cell r="X115">
            <v>3</v>
          </cell>
          <cell r="Y115">
            <v>4</v>
          </cell>
          <cell r="Z115">
            <v>4</v>
          </cell>
          <cell r="AA115">
            <v>4</v>
          </cell>
          <cell r="AB115">
            <v>4</v>
          </cell>
          <cell r="AC115">
            <v>4</v>
          </cell>
          <cell r="AD115">
            <v>41</v>
          </cell>
          <cell r="AE115">
            <v>57.599999999999994</v>
          </cell>
          <cell r="AF115">
            <v>57.599999999999994</v>
          </cell>
          <cell r="AG115">
            <v>72</v>
          </cell>
          <cell r="AH115">
            <v>72</v>
          </cell>
          <cell r="AI115">
            <v>72</v>
          </cell>
          <cell r="AJ115">
            <v>72</v>
          </cell>
          <cell r="AK115">
            <v>72</v>
          </cell>
          <cell r="AL115">
            <v>72</v>
          </cell>
          <cell r="AM115">
            <v>72</v>
          </cell>
          <cell r="AN115">
            <v>72</v>
          </cell>
          <cell r="AO115">
            <v>72</v>
          </cell>
          <cell r="AP115">
            <v>72</v>
          </cell>
          <cell r="AQ115">
            <v>72</v>
          </cell>
          <cell r="AR115">
            <v>72</v>
          </cell>
          <cell r="AS115">
            <v>72</v>
          </cell>
          <cell r="AT115">
            <v>72</v>
          </cell>
          <cell r="AU115">
            <v>72</v>
          </cell>
          <cell r="AV115">
            <v>72</v>
          </cell>
        </row>
        <row r="116">
          <cell r="E116">
            <v>286.85459167100078</v>
          </cell>
          <cell r="F116">
            <v>286.85459167100078</v>
          </cell>
          <cell r="G116">
            <v>286.85459167100078</v>
          </cell>
          <cell r="H116">
            <v>286.85459167100078</v>
          </cell>
          <cell r="I116">
            <v>286.85459167100078</v>
          </cell>
          <cell r="J116">
            <v>286.85459167100078</v>
          </cell>
          <cell r="K116">
            <v>286.85459167100078</v>
          </cell>
          <cell r="L116">
            <v>286.85459167100078</v>
          </cell>
          <cell r="M116">
            <v>286.85459167100078</v>
          </cell>
          <cell r="N116">
            <v>286.85459167100078</v>
          </cell>
          <cell r="O116">
            <v>286.85459167100078</v>
          </cell>
          <cell r="P116">
            <v>286.85459167100078</v>
          </cell>
          <cell r="Q116">
            <v>286.85459167100083</v>
          </cell>
          <cell r="R116">
            <v>329.88278042165086</v>
          </cell>
          <cell r="S116">
            <v>329.88278042165086</v>
          </cell>
          <cell r="T116">
            <v>329.88278042165086</v>
          </cell>
          <cell r="U116">
            <v>329.88278042165086</v>
          </cell>
          <cell r="V116">
            <v>329.88278042165086</v>
          </cell>
          <cell r="W116">
            <v>329.88278042165086</v>
          </cell>
          <cell r="X116">
            <v>329.88278042165086</v>
          </cell>
          <cell r="Y116">
            <v>329.88278042165086</v>
          </cell>
          <cell r="Z116">
            <v>329.88278042165086</v>
          </cell>
          <cell r="AA116">
            <v>329.88278042165086</v>
          </cell>
          <cell r="AB116">
            <v>329.88278042165086</v>
          </cell>
          <cell r="AC116">
            <v>329.88278042165086</v>
          </cell>
          <cell r="AD116">
            <v>379.36519748489837</v>
          </cell>
          <cell r="AE116">
            <v>415.40489124596371</v>
          </cell>
          <cell r="AF116">
            <v>451.12971189311662</v>
          </cell>
          <cell r="AG116">
            <v>487.67121855645905</v>
          </cell>
          <cell r="AH116">
            <v>524.73423116674996</v>
          </cell>
          <cell r="AI116">
            <v>561.99036157958915</v>
          </cell>
          <cell r="AJ116">
            <v>600.76769652858081</v>
          </cell>
          <cell r="AK116">
            <v>641.01913219599567</v>
          </cell>
          <cell r="AL116">
            <v>682.68537578873531</v>
          </cell>
          <cell r="AM116">
            <v>725.69455446342556</v>
          </cell>
          <cell r="AN116">
            <v>769.96192228569453</v>
          </cell>
          <cell r="AO116">
            <v>816.92959954512185</v>
          </cell>
          <cell r="AP116">
            <v>866.76230511737424</v>
          </cell>
          <cell r="AQ116">
            <v>919.63480572953404</v>
          </cell>
          <cell r="AR116">
            <v>975.73252887903561</v>
          </cell>
          <cell r="AS116">
            <v>1035.2522131406567</v>
          </cell>
          <cell r="AT116">
            <v>1098.4025981422367</v>
          </cell>
          <cell r="AU116">
            <v>1165.4051566289131</v>
          </cell>
          <cell r="AV116">
            <v>1236.4948711832767</v>
          </cell>
        </row>
        <row r="118">
          <cell r="E118">
            <v>286.85459167100078</v>
          </cell>
          <cell r="F118">
            <v>286.85459167100078</v>
          </cell>
          <cell r="G118">
            <v>286.85459167100078</v>
          </cell>
          <cell r="H118">
            <v>286.85459167100078</v>
          </cell>
          <cell r="I118">
            <v>286.85459167100078</v>
          </cell>
          <cell r="J118">
            <v>286.85459167100078</v>
          </cell>
          <cell r="K118">
            <v>286.85459167100078</v>
          </cell>
          <cell r="L118">
            <v>286.85459167100078</v>
          </cell>
          <cell r="M118">
            <v>286.85459167100078</v>
          </cell>
          <cell r="N118">
            <v>286.85459167100078</v>
          </cell>
          <cell r="O118">
            <v>286.85459167100078</v>
          </cell>
          <cell r="P118">
            <v>286.85459167100078</v>
          </cell>
          <cell r="Q118">
            <v>286.85459167100083</v>
          </cell>
          <cell r="R118">
            <v>329.88278042165086</v>
          </cell>
          <cell r="S118">
            <v>329.88278042165086</v>
          </cell>
          <cell r="T118">
            <v>329.88278042165086</v>
          </cell>
          <cell r="U118">
            <v>329.88278042165086</v>
          </cell>
          <cell r="V118">
            <v>329.88278042165086</v>
          </cell>
          <cell r="W118">
            <v>329.88278042165086</v>
          </cell>
          <cell r="X118">
            <v>329.88278042165086</v>
          </cell>
          <cell r="Y118">
            <v>329.88278042165086</v>
          </cell>
          <cell r="Z118">
            <v>329.88278042165086</v>
          </cell>
          <cell r="AA118">
            <v>329.88278042165086</v>
          </cell>
          <cell r="AB118">
            <v>329.88278042165086</v>
          </cell>
          <cell r="AC118">
            <v>329.88278042165086</v>
          </cell>
          <cell r="AD118">
            <v>329.88278042165086</v>
          </cell>
        </row>
        <row r="120">
          <cell r="E120">
            <v>11.95</v>
          </cell>
          <cell r="F120">
            <v>11.95</v>
          </cell>
          <cell r="G120">
            <v>11.95</v>
          </cell>
          <cell r="H120">
            <v>11.95</v>
          </cell>
          <cell r="I120">
            <v>11.95</v>
          </cell>
          <cell r="J120">
            <v>11.95</v>
          </cell>
          <cell r="K120">
            <v>11.95</v>
          </cell>
          <cell r="L120">
            <v>11.95</v>
          </cell>
          <cell r="M120">
            <v>11.95</v>
          </cell>
          <cell r="N120">
            <v>11.95</v>
          </cell>
          <cell r="O120">
            <v>11.95</v>
          </cell>
          <cell r="P120">
            <v>11.95</v>
          </cell>
          <cell r="Q120">
            <v>11.950000000000001</v>
          </cell>
          <cell r="R120">
            <v>13.145</v>
          </cell>
          <cell r="S120">
            <v>13.145</v>
          </cell>
          <cell r="T120">
            <v>13.145</v>
          </cell>
          <cell r="U120">
            <v>13.145</v>
          </cell>
          <cell r="V120">
            <v>13.145</v>
          </cell>
          <cell r="W120">
            <v>13.145</v>
          </cell>
          <cell r="X120">
            <v>13.145</v>
          </cell>
          <cell r="Y120">
            <v>13.145</v>
          </cell>
          <cell r="Z120">
            <v>13.145</v>
          </cell>
          <cell r="AA120">
            <v>13.145</v>
          </cell>
          <cell r="AB120">
            <v>13.145</v>
          </cell>
          <cell r="AC120">
            <v>13.145</v>
          </cell>
          <cell r="AD120">
            <v>13.145000000000001</v>
          </cell>
          <cell r="AE120">
            <v>14.393775000000002</v>
          </cell>
          <cell r="AF120">
            <v>15.631639650000002</v>
          </cell>
          <cell r="AG120">
            <v>16.897802461650002</v>
          </cell>
          <cell r="AH120">
            <v>18.182035448735405</v>
          </cell>
          <cell r="AI120">
            <v>19.472959965595617</v>
          </cell>
          <cell r="AJ120">
            <v>20.816594203221715</v>
          </cell>
          <cell r="AK120">
            <v>22.211306014837568</v>
          </cell>
          <cell r="AL120">
            <v>23.655040905802007</v>
          </cell>
          <cell r="AM120">
            <v>25.145308482867531</v>
          </cell>
          <cell r="AN120">
            <v>26.679172300322449</v>
          </cell>
          <cell r="AO120">
            <v>26.679172300322449</v>
          </cell>
          <cell r="AP120">
            <v>26.679172300322449</v>
          </cell>
          <cell r="AQ120">
            <v>26.679172300322449</v>
          </cell>
          <cell r="AR120">
            <v>26.679172300322449</v>
          </cell>
          <cell r="AS120">
            <v>26.679172300322449</v>
          </cell>
          <cell r="AT120">
            <v>26.679172300322449</v>
          </cell>
          <cell r="AU120">
            <v>26.679172300322449</v>
          </cell>
          <cell r="AV120">
            <v>26.679172300322449</v>
          </cell>
        </row>
        <row r="121">
          <cell r="E121">
            <v>2.4580000000000002</v>
          </cell>
          <cell r="F121">
            <v>2.4580000000000002</v>
          </cell>
          <cell r="G121">
            <v>2.4580000000000002</v>
          </cell>
          <cell r="H121">
            <v>2.4580000000000002</v>
          </cell>
          <cell r="I121">
            <v>2.4580000000000002</v>
          </cell>
          <cell r="J121">
            <v>2.4580000000000002</v>
          </cell>
          <cell r="K121">
            <v>2.4580000000000002</v>
          </cell>
          <cell r="L121">
            <v>2.4580000000000002</v>
          </cell>
          <cell r="M121">
            <v>2.4580000000000002</v>
          </cell>
          <cell r="N121">
            <v>2.4580000000000002</v>
          </cell>
          <cell r="O121">
            <v>2.4580000000000002</v>
          </cell>
          <cell r="P121">
            <v>2.4580000000000002</v>
          </cell>
          <cell r="Q121">
            <v>2.4579999999999997</v>
          </cell>
          <cell r="R121">
            <v>2.4580000000000002</v>
          </cell>
          <cell r="S121">
            <v>2.4580000000000002</v>
          </cell>
          <cell r="T121">
            <v>2.4580000000000002</v>
          </cell>
          <cell r="U121">
            <v>2.4580000000000002</v>
          </cell>
          <cell r="V121">
            <v>2.4580000000000002</v>
          </cell>
          <cell r="W121">
            <v>2.4580000000000002</v>
          </cell>
          <cell r="X121">
            <v>2.4580000000000002</v>
          </cell>
          <cell r="Y121">
            <v>2.4580000000000002</v>
          </cell>
          <cell r="Z121">
            <v>2.4580000000000002</v>
          </cell>
          <cell r="AA121">
            <v>2.4580000000000002</v>
          </cell>
          <cell r="AB121">
            <v>2.4580000000000002</v>
          </cell>
          <cell r="AC121">
            <v>2.4580000000000002</v>
          </cell>
          <cell r="AD121">
            <v>2.4579999999999997</v>
          </cell>
          <cell r="AE121">
            <v>2.4579999999999997</v>
          </cell>
          <cell r="AF121">
            <v>2.4579999999999997</v>
          </cell>
          <cell r="AG121">
            <v>2.4579999999999997</v>
          </cell>
          <cell r="AH121">
            <v>2.4579999999999997</v>
          </cell>
          <cell r="AI121">
            <v>2.4579999999999997</v>
          </cell>
          <cell r="AJ121">
            <v>2.4579999999999997</v>
          </cell>
          <cell r="AK121">
            <v>2.4579999999999997</v>
          </cell>
          <cell r="AL121">
            <v>2.4579999999999997</v>
          </cell>
          <cell r="AM121">
            <v>2.4579999999999997</v>
          </cell>
          <cell r="AN121">
            <v>2.4579999999999997</v>
          </cell>
          <cell r="AO121">
            <v>2.4579999999999997</v>
          </cell>
          <cell r="AP121">
            <v>2.4579999999999997</v>
          </cell>
          <cell r="AQ121">
            <v>2.4579999999999997</v>
          </cell>
          <cell r="AR121">
            <v>2.4579999999999997</v>
          </cell>
          <cell r="AS121">
            <v>2.4579999999999997</v>
          </cell>
          <cell r="AT121">
            <v>2.4579999999999997</v>
          </cell>
          <cell r="AU121">
            <v>2.4579999999999997</v>
          </cell>
          <cell r="AV121">
            <v>2.4579999999999997</v>
          </cell>
        </row>
        <row r="122">
          <cell r="E122">
            <v>112000</v>
          </cell>
          <cell r="F122">
            <v>130000</v>
          </cell>
          <cell r="G122">
            <v>189000</v>
          </cell>
          <cell r="H122">
            <v>268000</v>
          </cell>
          <cell r="I122">
            <v>316000</v>
          </cell>
          <cell r="J122">
            <v>347000</v>
          </cell>
          <cell r="K122">
            <v>353000</v>
          </cell>
          <cell r="L122">
            <v>327000</v>
          </cell>
          <cell r="M122">
            <v>300000</v>
          </cell>
          <cell r="N122">
            <v>235000</v>
          </cell>
          <cell r="O122">
            <v>172666.66666666666</v>
          </cell>
          <cell r="P122">
            <v>170000</v>
          </cell>
          <cell r="Q122">
            <v>2919666.6666666665</v>
          </cell>
          <cell r="R122">
            <v>112000</v>
          </cell>
          <cell r="S122">
            <v>130000</v>
          </cell>
          <cell r="T122">
            <v>189000</v>
          </cell>
          <cell r="U122">
            <v>268000</v>
          </cell>
          <cell r="V122">
            <v>316000</v>
          </cell>
          <cell r="W122">
            <v>347000</v>
          </cell>
          <cell r="X122">
            <v>353000</v>
          </cell>
          <cell r="Y122">
            <v>327000</v>
          </cell>
          <cell r="Z122">
            <v>300000</v>
          </cell>
          <cell r="AA122">
            <v>235000</v>
          </cell>
          <cell r="AB122">
            <v>172666.66666666666</v>
          </cell>
          <cell r="AC122">
            <v>170000</v>
          </cell>
          <cell r="AD122">
            <v>2919666.6666666665</v>
          </cell>
          <cell r="AE122">
            <v>2919666.6666666665</v>
          </cell>
          <cell r="AF122">
            <v>2919666.6666666665</v>
          </cell>
          <cell r="AG122">
            <v>2919666.6666666665</v>
          </cell>
          <cell r="AH122">
            <v>2919666.6666666665</v>
          </cell>
          <cell r="AI122">
            <v>2919666.6666666665</v>
          </cell>
          <cell r="AJ122">
            <v>2919666.6666666665</v>
          </cell>
          <cell r="AK122">
            <v>2919666.6666666665</v>
          </cell>
          <cell r="AL122">
            <v>2919666.6666666665</v>
          </cell>
          <cell r="AM122">
            <v>2919666.6666666665</v>
          </cell>
          <cell r="AN122">
            <v>2919666.6666666665</v>
          </cell>
          <cell r="AO122">
            <v>2919666.6666666665</v>
          </cell>
          <cell r="AP122">
            <v>2919666.6666666665</v>
          </cell>
          <cell r="AQ122">
            <v>2919666.6666666665</v>
          </cell>
          <cell r="AR122">
            <v>2919666.6666666665</v>
          </cell>
          <cell r="AS122">
            <v>2919666.6666666665</v>
          </cell>
          <cell r="AT122">
            <v>2919666.6666666665</v>
          </cell>
          <cell r="AU122">
            <v>2919666.6666666665</v>
          </cell>
          <cell r="AV122">
            <v>2919666.6666666665</v>
          </cell>
        </row>
        <row r="123">
          <cell r="E123">
            <v>0.17</v>
          </cell>
          <cell r="F123">
            <v>0.17</v>
          </cell>
          <cell r="G123">
            <v>0.17</v>
          </cell>
          <cell r="H123">
            <v>0.17</v>
          </cell>
          <cell r="I123">
            <v>0.17</v>
          </cell>
          <cell r="J123">
            <v>0.17</v>
          </cell>
          <cell r="K123">
            <v>0.17</v>
          </cell>
          <cell r="L123">
            <v>0.17</v>
          </cell>
          <cell r="M123">
            <v>0.17</v>
          </cell>
          <cell r="N123">
            <v>0.17</v>
          </cell>
          <cell r="O123">
            <v>0.17</v>
          </cell>
          <cell r="P123">
            <v>0.17</v>
          </cell>
          <cell r="Q123">
            <v>0.16999999999999996</v>
          </cell>
          <cell r="R123">
            <v>0.17</v>
          </cell>
          <cell r="S123">
            <v>0.17</v>
          </cell>
          <cell r="T123">
            <v>0.17</v>
          </cell>
          <cell r="U123">
            <v>0.17</v>
          </cell>
          <cell r="V123">
            <v>0.17</v>
          </cell>
          <cell r="W123">
            <v>0.17</v>
          </cell>
          <cell r="X123">
            <v>0.17</v>
          </cell>
          <cell r="Y123">
            <v>0.17</v>
          </cell>
          <cell r="Z123">
            <v>0.17</v>
          </cell>
          <cell r="AA123">
            <v>0.17</v>
          </cell>
          <cell r="AB123">
            <v>0.17</v>
          </cell>
          <cell r="AC123">
            <v>0.17</v>
          </cell>
          <cell r="AD123">
            <v>0.16999999999999996</v>
          </cell>
          <cell r="AE123">
            <v>0.16999999999999996</v>
          </cell>
          <cell r="AF123">
            <v>0.16999999999999996</v>
          </cell>
          <cell r="AG123">
            <v>0.16999999999999996</v>
          </cell>
          <cell r="AH123">
            <v>0.16999999999999996</v>
          </cell>
          <cell r="AI123">
            <v>0.16999999999999996</v>
          </cell>
          <cell r="AJ123">
            <v>0.16999999999999996</v>
          </cell>
          <cell r="AK123">
            <v>0.16999999999999996</v>
          </cell>
          <cell r="AL123">
            <v>0.16999999999999996</v>
          </cell>
          <cell r="AM123">
            <v>0.16999999999999996</v>
          </cell>
          <cell r="AN123">
            <v>0.16999999999999996</v>
          </cell>
          <cell r="AO123">
            <v>0.16999999999999996</v>
          </cell>
          <cell r="AP123">
            <v>0.16999999999999996</v>
          </cell>
          <cell r="AQ123">
            <v>0.16999999999999996</v>
          </cell>
          <cell r="AR123">
            <v>0.16999999999999996</v>
          </cell>
          <cell r="AS123">
            <v>0.16999999999999996</v>
          </cell>
          <cell r="AT123">
            <v>0.16999999999999996</v>
          </cell>
          <cell r="AU123">
            <v>0.16999999999999996</v>
          </cell>
          <cell r="AV123">
            <v>0.16999999999999996</v>
          </cell>
        </row>
        <row r="124">
          <cell r="E124">
            <v>138954.23860984872</v>
          </cell>
          <cell r="F124">
            <v>138954.23860984872</v>
          </cell>
          <cell r="G124">
            <v>138954.23860984872</v>
          </cell>
          <cell r="H124">
            <v>1182335.8165601294</v>
          </cell>
          <cell r="I124">
            <v>1182335.8165601294</v>
          </cell>
          <cell r="J124">
            <v>2708210.893123921</v>
          </cell>
          <cell r="K124">
            <v>2708210.893123921</v>
          </cell>
          <cell r="L124">
            <v>2708210.893123921</v>
          </cell>
          <cell r="M124">
            <v>2708210.893123921</v>
          </cell>
          <cell r="N124">
            <v>2708210.893123921</v>
          </cell>
          <cell r="O124">
            <v>138955.59271529526</v>
          </cell>
          <cell r="P124">
            <v>138955.59271529526</v>
          </cell>
          <cell r="Q124">
            <v>16600500</v>
          </cell>
          <cell r="R124">
            <v>138954.23860984872</v>
          </cell>
          <cell r="S124">
            <v>138954.23860984872</v>
          </cell>
          <cell r="T124">
            <v>138954.23860984872</v>
          </cell>
          <cell r="U124">
            <v>1182335.8165601294</v>
          </cell>
          <cell r="V124">
            <v>1182335.8165601294</v>
          </cell>
          <cell r="W124">
            <v>2708210.893123921</v>
          </cell>
          <cell r="X124">
            <v>2708210.893123921</v>
          </cell>
          <cell r="Y124">
            <v>2708210.893123921</v>
          </cell>
          <cell r="Z124">
            <v>2708210.893123921</v>
          </cell>
          <cell r="AA124">
            <v>2708210.893123921</v>
          </cell>
          <cell r="AB124">
            <v>138955.59271529526</v>
          </cell>
          <cell r="AC124">
            <v>138955.59271529526</v>
          </cell>
          <cell r="AD124">
            <v>16600500</v>
          </cell>
          <cell r="AE124">
            <v>16600500</v>
          </cell>
          <cell r="AF124">
            <v>16600500</v>
          </cell>
          <cell r="AG124">
            <v>16600500</v>
          </cell>
          <cell r="AH124">
            <v>16600500</v>
          </cell>
          <cell r="AI124">
            <v>16600500</v>
          </cell>
          <cell r="AJ124">
            <v>16600500</v>
          </cell>
          <cell r="AK124">
            <v>16600500</v>
          </cell>
          <cell r="AL124">
            <v>16600500</v>
          </cell>
          <cell r="AM124">
            <v>16600500</v>
          </cell>
          <cell r="AN124">
            <v>16600500</v>
          </cell>
          <cell r="AO124">
            <v>16600500</v>
          </cell>
          <cell r="AP124">
            <v>16600500</v>
          </cell>
          <cell r="AQ124">
            <v>16600500</v>
          </cell>
          <cell r="AR124">
            <v>16600500</v>
          </cell>
          <cell r="AS124">
            <v>16600500</v>
          </cell>
          <cell r="AT124">
            <v>16600500</v>
          </cell>
          <cell r="AU124">
            <v>16600500</v>
          </cell>
          <cell r="AV124">
            <v>16600500</v>
          </cell>
        </row>
        <row r="125">
          <cell r="E125">
            <v>166667</v>
          </cell>
          <cell r="F125">
            <v>166667</v>
          </cell>
          <cell r="G125">
            <v>166667</v>
          </cell>
          <cell r="H125">
            <v>166667</v>
          </cell>
          <cell r="I125">
            <v>166667</v>
          </cell>
          <cell r="J125">
            <v>166667</v>
          </cell>
          <cell r="K125">
            <v>166667</v>
          </cell>
          <cell r="L125">
            <v>166667</v>
          </cell>
          <cell r="M125">
            <v>166667</v>
          </cell>
          <cell r="N125">
            <v>166667</v>
          </cell>
          <cell r="O125">
            <v>166667</v>
          </cell>
          <cell r="P125">
            <v>166667</v>
          </cell>
          <cell r="Q125">
            <v>2000004</v>
          </cell>
          <cell r="R125">
            <v>166667</v>
          </cell>
          <cell r="S125">
            <v>166667</v>
          </cell>
          <cell r="T125">
            <v>166667</v>
          </cell>
          <cell r="U125">
            <v>166667</v>
          </cell>
          <cell r="V125">
            <v>166667</v>
          </cell>
          <cell r="W125">
            <v>166667</v>
          </cell>
          <cell r="X125">
            <v>166667</v>
          </cell>
          <cell r="Y125">
            <v>166667</v>
          </cell>
          <cell r="Z125">
            <v>166667</v>
          </cell>
          <cell r="AA125">
            <v>166667</v>
          </cell>
          <cell r="AB125">
            <v>166667</v>
          </cell>
          <cell r="AC125">
            <v>166667</v>
          </cell>
          <cell r="AD125">
            <v>2000004</v>
          </cell>
          <cell r="AE125">
            <v>2000004</v>
          </cell>
          <cell r="AF125">
            <v>2000004</v>
          </cell>
          <cell r="AG125">
            <v>2000004</v>
          </cell>
          <cell r="AH125">
            <v>2000004</v>
          </cell>
          <cell r="AI125">
            <v>2000004</v>
          </cell>
          <cell r="AJ125">
            <v>2000004</v>
          </cell>
          <cell r="AK125">
            <v>2000004</v>
          </cell>
          <cell r="AL125">
            <v>2000004</v>
          </cell>
          <cell r="AM125">
            <v>2000004</v>
          </cell>
          <cell r="AN125">
            <v>2000004</v>
          </cell>
          <cell r="AO125">
            <v>2000004</v>
          </cell>
          <cell r="AP125">
            <v>2000004</v>
          </cell>
          <cell r="AQ125">
            <v>2000004</v>
          </cell>
          <cell r="AR125">
            <v>2000004</v>
          </cell>
          <cell r="AS125">
            <v>2000004</v>
          </cell>
          <cell r="AT125">
            <v>2000004</v>
          </cell>
          <cell r="AU125">
            <v>2000004</v>
          </cell>
          <cell r="AV125">
            <v>2000004</v>
          </cell>
        </row>
        <row r="126">
          <cell r="E126">
            <v>25</v>
          </cell>
          <cell r="F126">
            <v>25</v>
          </cell>
          <cell r="G126">
            <v>25</v>
          </cell>
          <cell r="H126">
            <v>25</v>
          </cell>
          <cell r="I126">
            <v>25</v>
          </cell>
          <cell r="J126">
            <v>25</v>
          </cell>
          <cell r="K126">
            <v>25</v>
          </cell>
          <cell r="L126">
            <v>25</v>
          </cell>
          <cell r="M126">
            <v>25</v>
          </cell>
          <cell r="N126">
            <v>25</v>
          </cell>
          <cell r="O126">
            <v>25</v>
          </cell>
          <cell r="P126">
            <v>25</v>
          </cell>
          <cell r="Q126">
            <v>25</v>
          </cell>
          <cell r="R126">
            <v>25</v>
          </cell>
          <cell r="S126">
            <v>25</v>
          </cell>
          <cell r="T126">
            <v>25</v>
          </cell>
          <cell r="U126">
            <v>25</v>
          </cell>
          <cell r="V126">
            <v>25</v>
          </cell>
          <cell r="W126">
            <v>25</v>
          </cell>
          <cell r="X126">
            <v>25</v>
          </cell>
          <cell r="Y126">
            <v>25</v>
          </cell>
          <cell r="Z126">
            <v>25</v>
          </cell>
          <cell r="AA126">
            <v>25</v>
          </cell>
          <cell r="AB126">
            <v>25</v>
          </cell>
          <cell r="AC126">
            <v>25</v>
          </cell>
          <cell r="AD126">
            <v>25</v>
          </cell>
          <cell r="AE126">
            <v>25</v>
          </cell>
          <cell r="AF126">
            <v>25</v>
          </cell>
          <cell r="AG126">
            <v>25</v>
          </cell>
          <cell r="AH126">
            <v>25</v>
          </cell>
          <cell r="AI126">
            <v>25</v>
          </cell>
          <cell r="AJ126">
            <v>25</v>
          </cell>
          <cell r="AK126">
            <v>25</v>
          </cell>
          <cell r="AL126">
            <v>25</v>
          </cell>
          <cell r="AM126">
            <v>25</v>
          </cell>
          <cell r="AN126">
            <v>25</v>
          </cell>
          <cell r="AO126">
            <v>25</v>
          </cell>
          <cell r="AP126">
            <v>25</v>
          </cell>
          <cell r="AQ126">
            <v>25</v>
          </cell>
          <cell r="AR126">
            <v>25</v>
          </cell>
          <cell r="AS126">
            <v>25</v>
          </cell>
          <cell r="AT126">
            <v>25</v>
          </cell>
          <cell r="AU126">
            <v>25</v>
          </cell>
          <cell r="AV126">
            <v>25</v>
          </cell>
        </row>
        <row r="127">
          <cell r="E127">
            <v>100.8</v>
          </cell>
          <cell r="F127">
            <v>100.8</v>
          </cell>
          <cell r="G127">
            <v>100.8</v>
          </cell>
          <cell r="H127">
            <v>100.8</v>
          </cell>
          <cell r="I127">
            <v>100.8</v>
          </cell>
          <cell r="J127">
            <v>100.8</v>
          </cell>
          <cell r="K127">
            <v>100.8</v>
          </cell>
          <cell r="L127">
            <v>100.8</v>
          </cell>
          <cell r="M127">
            <v>100.8</v>
          </cell>
          <cell r="N127">
            <v>100.8</v>
          </cell>
          <cell r="O127">
            <v>100.8</v>
          </cell>
          <cell r="P127">
            <v>100.8</v>
          </cell>
          <cell r="Q127">
            <v>100.79999999999997</v>
          </cell>
          <cell r="R127">
            <v>107.85600000000001</v>
          </cell>
          <cell r="S127">
            <v>107.85600000000001</v>
          </cell>
          <cell r="T127">
            <v>107.85600000000001</v>
          </cell>
          <cell r="U127">
            <v>107.85600000000001</v>
          </cell>
          <cell r="V127">
            <v>107.85600000000001</v>
          </cell>
          <cell r="W127">
            <v>107.85600000000001</v>
          </cell>
          <cell r="X127">
            <v>107.85600000000001</v>
          </cell>
          <cell r="Y127">
            <v>107.85600000000001</v>
          </cell>
          <cell r="Z127">
            <v>107.85600000000001</v>
          </cell>
          <cell r="AA127">
            <v>107.85600000000001</v>
          </cell>
          <cell r="AB127">
            <v>107.85600000000001</v>
          </cell>
          <cell r="AC127">
            <v>107.85600000000001</v>
          </cell>
          <cell r="AD127">
            <v>107.85600000000001</v>
          </cell>
          <cell r="AE127">
            <v>115.40592000000002</v>
          </cell>
          <cell r="AF127">
            <v>123.48433440000004</v>
          </cell>
          <cell r="AG127">
            <v>132.12823780800005</v>
          </cell>
          <cell r="AH127">
            <v>141.37721445456006</v>
          </cell>
          <cell r="AI127">
            <v>151.27361946637927</v>
          </cell>
          <cell r="AJ127">
            <v>161.86277282902583</v>
          </cell>
          <cell r="AK127">
            <v>173.19316692705766</v>
          </cell>
          <cell r="AL127">
            <v>185.31668861195172</v>
          </cell>
          <cell r="AM127">
            <v>198.28885681478835</v>
          </cell>
          <cell r="AN127">
            <v>212.16907679182356</v>
          </cell>
          <cell r="AO127">
            <v>227.02091216725123</v>
          </cell>
          <cell r="AP127">
            <v>242.91237601895884</v>
          </cell>
          <cell r="AQ127">
            <v>259.91624234028598</v>
          </cell>
          <cell r="AR127">
            <v>278.110379304106</v>
          </cell>
          <cell r="AS127">
            <v>297.57810585539346</v>
          </cell>
          <cell r="AT127">
            <v>318.408573265271</v>
          </cell>
          <cell r="AU127">
            <v>340.69717339383999</v>
          </cell>
          <cell r="AV127">
            <v>364.54597553140883</v>
          </cell>
        </row>
        <row r="130">
          <cell r="E130">
            <v>0.17899999999999999</v>
          </cell>
          <cell r="F130">
            <v>0.17899999999999999</v>
          </cell>
          <cell r="G130">
            <v>0.17899999999999999</v>
          </cell>
          <cell r="H130">
            <v>0.17899999999999999</v>
          </cell>
          <cell r="I130">
            <v>0.17899999999999999</v>
          </cell>
          <cell r="J130">
            <v>0.17899999999999999</v>
          </cell>
          <cell r="K130">
            <v>0.17899999999999999</v>
          </cell>
          <cell r="L130">
            <v>0.17899999999999999</v>
          </cell>
          <cell r="M130">
            <v>0.17899999999999999</v>
          </cell>
          <cell r="N130">
            <v>0.17899999999999999</v>
          </cell>
          <cell r="O130">
            <v>0.17899999999999999</v>
          </cell>
          <cell r="P130">
            <v>0.17899999999999999</v>
          </cell>
          <cell r="Q130">
            <v>0.17900000000000002</v>
          </cell>
          <cell r="R130">
            <v>0.17899999999999999</v>
          </cell>
          <cell r="S130">
            <v>0.17899999999999999</v>
          </cell>
          <cell r="T130">
            <v>0.17899999999999999</v>
          </cell>
          <cell r="U130">
            <v>0.17899999999999999</v>
          </cell>
          <cell r="V130">
            <v>0.17899999999999999</v>
          </cell>
          <cell r="W130">
            <v>0.17899999999999999</v>
          </cell>
          <cell r="X130">
            <v>0.17899999999999999</v>
          </cell>
          <cell r="Y130">
            <v>0.17899999999999999</v>
          </cell>
          <cell r="Z130">
            <v>0.17899999999999999</v>
          </cell>
          <cell r="AA130">
            <v>0.17899999999999999</v>
          </cell>
          <cell r="AB130">
            <v>0.17899999999999999</v>
          </cell>
          <cell r="AC130">
            <v>0.17899999999999999</v>
          </cell>
          <cell r="AD130">
            <v>0.17900000000000002</v>
          </cell>
          <cell r="AE130">
            <v>0.17900000000000002</v>
          </cell>
          <cell r="AF130">
            <v>0.17900000000000002</v>
          </cell>
          <cell r="AG130">
            <v>0.17900000000000002</v>
          </cell>
          <cell r="AH130">
            <v>0.17900000000000002</v>
          </cell>
          <cell r="AI130">
            <v>0.17900000000000002</v>
          </cell>
          <cell r="AJ130">
            <v>0.17900000000000002</v>
          </cell>
          <cell r="AK130">
            <v>0.17900000000000002</v>
          </cell>
          <cell r="AL130">
            <v>0.17900000000000002</v>
          </cell>
          <cell r="AM130">
            <v>0.17900000000000002</v>
          </cell>
          <cell r="AN130">
            <v>0.17900000000000002</v>
          </cell>
          <cell r="AO130">
            <v>0.17900000000000002</v>
          </cell>
          <cell r="AP130">
            <v>0.17900000000000002</v>
          </cell>
          <cell r="AQ130">
            <v>0.17900000000000002</v>
          </cell>
          <cell r="AR130">
            <v>0.17900000000000002</v>
          </cell>
          <cell r="AS130">
            <v>0.17900000000000002</v>
          </cell>
          <cell r="AT130">
            <v>0.17900000000000002</v>
          </cell>
          <cell r="AU130">
            <v>0.17900000000000002</v>
          </cell>
          <cell r="AV130">
            <v>0.17900000000000002</v>
          </cell>
        </row>
        <row r="131">
          <cell r="E131">
            <v>0.502</v>
          </cell>
          <cell r="F131">
            <v>0.502</v>
          </cell>
          <cell r="G131">
            <v>0.502</v>
          </cell>
          <cell r="H131">
            <v>0.502</v>
          </cell>
          <cell r="I131">
            <v>0.502</v>
          </cell>
          <cell r="J131">
            <v>0.502</v>
          </cell>
          <cell r="K131">
            <v>0.502</v>
          </cell>
          <cell r="L131">
            <v>0.502</v>
          </cell>
          <cell r="M131">
            <v>0.502</v>
          </cell>
          <cell r="N131">
            <v>0.502</v>
          </cell>
          <cell r="O131">
            <v>0.502</v>
          </cell>
          <cell r="P131">
            <v>0.502</v>
          </cell>
          <cell r="Q131">
            <v>0.50199999999999989</v>
          </cell>
          <cell r="R131">
            <v>0.502</v>
          </cell>
          <cell r="S131">
            <v>0.502</v>
          </cell>
          <cell r="T131">
            <v>0.502</v>
          </cell>
          <cell r="U131">
            <v>0.502</v>
          </cell>
          <cell r="V131">
            <v>0.502</v>
          </cell>
          <cell r="W131">
            <v>0.502</v>
          </cell>
          <cell r="X131">
            <v>0.502</v>
          </cell>
          <cell r="Y131">
            <v>0.502</v>
          </cell>
          <cell r="Z131">
            <v>0.502</v>
          </cell>
          <cell r="AA131">
            <v>0.502</v>
          </cell>
          <cell r="AB131">
            <v>0.502</v>
          </cell>
          <cell r="AC131">
            <v>0.502</v>
          </cell>
          <cell r="AD131">
            <v>0.50199999999999989</v>
          </cell>
          <cell r="AE131">
            <v>0.50199999999999989</v>
          </cell>
          <cell r="AF131">
            <v>0.50199999999999989</v>
          </cell>
          <cell r="AG131">
            <v>0.50199999999999989</v>
          </cell>
          <cell r="AH131">
            <v>0.50199999999999989</v>
          </cell>
          <cell r="AI131">
            <v>0.50199999999999989</v>
          </cell>
          <cell r="AJ131">
            <v>0.50199999999999989</v>
          </cell>
          <cell r="AK131">
            <v>0.50199999999999989</v>
          </cell>
          <cell r="AL131">
            <v>0.50199999999999989</v>
          </cell>
          <cell r="AM131">
            <v>0.50199999999999989</v>
          </cell>
          <cell r="AN131">
            <v>0.50199999999999989</v>
          </cell>
          <cell r="AO131">
            <v>0.50199999999999989</v>
          </cell>
          <cell r="AP131">
            <v>0.50199999999999989</v>
          </cell>
          <cell r="AQ131">
            <v>0.50199999999999989</v>
          </cell>
          <cell r="AR131">
            <v>0.50199999999999989</v>
          </cell>
          <cell r="AS131">
            <v>0.50199999999999989</v>
          </cell>
          <cell r="AT131">
            <v>0.50199999999999989</v>
          </cell>
          <cell r="AU131">
            <v>0.50199999999999989</v>
          </cell>
          <cell r="AV131">
            <v>0.50199999999999989</v>
          </cell>
        </row>
        <row r="132">
          <cell r="E132">
            <v>0.193</v>
          </cell>
          <cell r="F132">
            <v>0.193</v>
          </cell>
          <cell r="G132">
            <v>0.193</v>
          </cell>
          <cell r="H132">
            <v>0.193</v>
          </cell>
          <cell r="I132">
            <v>0.193</v>
          </cell>
          <cell r="J132">
            <v>0.193</v>
          </cell>
          <cell r="K132">
            <v>0.193</v>
          </cell>
          <cell r="L132">
            <v>0.193</v>
          </cell>
          <cell r="M132">
            <v>0.193</v>
          </cell>
          <cell r="N132">
            <v>0.193</v>
          </cell>
          <cell r="O132">
            <v>0.193</v>
          </cell>
          <cell r="P132">
            <v>0.193</v>
          </cell>
          <cell r="Q132">
            <v>0.19300000000000003</v>
          </cell>
          <cell r="R132">
            <v>0.193</v>
          </cell>
          <cell r="S132">
            <v>0.193</v>
          </cell>
          <cell r="T132">
            <v>0.193</v>
          </cell>
          <cell r="U132">
            <v>0.193</v>
          </cell>
          <cell r="V132">
            <v>0.193</v>
          </cell>
          <cell r="W132">
            <v>0.193</v>
          </cell>
          <cell r="X132">
            <v>0.193</v>
          </cell>
          <cell r="Y132">
            <v>0.193</v>
          </cell>
          <cell r="Z132">
            <v>0.193</v>
          </cell>
          <cell r="AA132">
            <v>0.193</v>
          </cell>
          <cell r="AB132">
            <v>0.193</v>
          </cell>
          <cell r="AC132">
            <v>0.193</v>
          </cell>
          <cell r="AD132">
            <v>0.19300000000000003</v>
          </cell>
          <cell r="AE132">
            <v>0.19300000000000003</v>
          </cell>
          <cell r="AF132">
            <v>0.19300000000000003</v>
          </cell>
          <cell r="AG132">
            <v>0.19300000000000003</v>
          </cell>
          <cell r="AH132">
            <v>0.19300000000000003</v>
          </cell>
          <cell r="AI132">
            <v>0.19300000000000003</v>
          </cell>
          <cell r="AJ132">
            <v>0.19300000000000003</v>
          </cell>
          <cell r="AK132">
            <v>0.19300000000000003</v>
          </cell>
          <cell r="AL132">
            <v>0.19300000000000003</v>
          </cell>
          <cell r="AM132">
            <v>0.19300000000000003</v>
          </cell>
          <cell r="AN132">
            <v>0.19300000000000003</v>
          </cell>
          <cell r="AO132">
            <v>0.19300000000000003</v>
          </cell>
          <cell r="AP132">
            <v>0.19300000000000003</v>
          </cell>
          <cell r="AQ132">
            <v>0.19300000000000003</v>
          </cell>
          <cell r="AR132">
            <v>0.19300000000000003</v>
          </cell>
          <cell r="AS132">
            <v>0.19300000000000003</v>
          </cell>
          <cell r="AT132">
            <v>0.19300000000000003</v>
          </cell>
          <cell r="AU132">
            <v>0.19300000000000003</v>
          </cell>
          <cell r="AV132">
            <v>0.19300000000000003</v>
          </cell>
        </row>
        <row r="133">
          <cell r="E133">
            <v>0.19600000000000001</v>
          </cell>
          <cell r="F133">
            <v>0.19600000000000001</v>
          </cell>
          <cell r="G133">
            <v>0.19600000000000001</v>
          </cell>
          <cell r="H133">
            <v>0.19600000000000001</v>
          </cell>
          <cell r="I133">
            <v>0.19600000000000001</v>
          </cell>
          <cell r="J133">
            <v>0.19600000000000001</v>
          </cell>
          <cell r="K133">
            <v>0.19600000000000001</v>
          </cell>
          <cell r="L133">
            <v>0.19600000000000001</v>
          </cell>
          <cell r="M133">
            <v>0.19600000000000001</v>
          </cell>
          <cell r="N133">
            <v>0.19600000000000001</v>
          </cell>
          <cell r="O133">
            <v>0.19600000000000001</v>
          </cell>
          <cell r="P133">
            <v>0.19600000000000001</v>
          </cell>
          <cell r="Q133">
            <v>0.19599999999999998</v>
          </cell>
          <cell r="R133">
            <v>0.19600000000000001</v>
          </cell>
          <cell r="S133">
            <v>0.19600000000000001</v>
          </cell>
          <cell r="T133">
            <v>0.19600000000000001</v>
          </cell>
          <cell r="U133">
            <v>0.19600000000000001</v>
          </cell>
          <cell r="V133">
            <v>0.19600000000000001</v>
          </cell>
          <cell r="W133">
            <v>0.19600000000000001</v>
          </cell>
          <cell r="X133">
            <v>0.19600000000000001</v>
          </cell>
          <cell r="Y133">
            <v>0.19600000000000001</v>
          </cell>
          <cell r="Z133">
            <v>0.19600000000000001</v>
          </cell>
          <cell r="AA133">
            <v>0.19600000000000001</v>
          </cell>
          <cell r="AB133">
            <v>0.19600000000000001</v>
          </cell>
          <cell r="AC133">
            <v>0.19600000000000001</v>
          </cell>
          <cell r="AD133">
            <v>0.19599999999999998</v>
          </cell>
          <cell r="AE133">
            <v>0.19599999999999998</v>
          </cell>
          <cell r="AF133">
            <v>0.19599999999999998</v>
          </cell>
          <cell r="AG133">
            <v>0.19599999999999998</v>
          </cell>
          <cell r="AH133">
            <v>0.19599999999999998</v>
          </cell>
          <cell r="AI133">
            <v>0.19599999999999998</v>
          </cell>
          <cell r="AJ133">
            <v>0.19599999999999998</v>
          </cell>
          <cell r="AK133">
            <v>0.19599999999999998</v>
          </cell>
          <cell r="AL133">
            <v>0.19599999999999998</v>
          </cell>
          <cell r="AM133">
            <v>0.19599999999999998</v>
          </cell>
          <cell r="AN133">
            <v>0.19599999999999998</v>
          </cell>
          <cell r="AO133">
            <v>0.19599999999999998</v>
          </cell>
          <cell r="AP133">
            <v>0.19599999999999998</v>
          </cell>
          <cell r="AQ133">
            <v>0.19599999999999998</v>
          </cell>
          <cell r="AR133">
            <v>0.19599999999999998</v>
          </cell>
          <cell r="AS133">
            <v>0.19599999999999998</v>
          </cell>
          <cell r="AT133">
            <v>0.19599999999999998</v>
          </cell>
          <cell r="AU133">
            <v>0.19599999999999998</v>
          </cell>
          <cell r="AV133">
            <v>0.19599999999999998</v>
          </cell>
        </row>
        <row r="134">
          <cell r="E134">
            <v>6.5000000000000002E-2</v>
          </cell>
          <cell r="F134">
            <v>6.5000000000000002E-2</v>
          </cell>
          <cell r="G134">
            <v>6.5000000000000002E-2</v>
          </cell>
          <cell r="H134">
            <v>6.5000000000000002E-2</v>
          </cell>
          <cell r="I134">
            <v>6.5000000000000002E-2</v>
          </cell>
          <cell r="J134">
            <v>6.5000000000000002E-2</v>
          </cell>
          <cell r="K134">
            <v>6.5000000000000002E-2</v>
          </cell>
          <cell r="L134">
            <v>6.5000000000000002E-2</v>
          </cell>
          <cell r="M134">
            <v>6.5000000000000002E-2</v>
          </cell>
          <cell r="N134">
            <v>6.5000000000000002E-2</v>
          </cell>
          <cell r="O134">
            <v>6.5000000000000002E-2</v>
          </cell>
          <cell r="P134">
            <v>6.5000000000000002E-2</v>
          </cell>
          <cell r="Q134">
            <v>6.4999999999999988E-2</v>
          </cell>
          <cell r="R134">
            <v>6.5000000000000002E-2</v>
          </cell>
          <cell r="S134">
            <v>6.5000000000000002E-2</v>
          </cell>
          <cell r="T134">
            <v>6.5000000000000002E-2</v>
          </cell>
          <cell r="U134">
            <v>6.5000000000000002E-2</v>
          </cell>
          <cell r="V134">
            <v>6.5000000000000002E-2</v>
          </cell>
          <cell r="W134">
            <v>6.5000000000000002E-2</v>
          </cell>
          <cell r="X134">
            <v>6.5000000000000002E-2</v>
          </cell>
          <cell r="Y134">
            <v>6.5000000000000002E-2</v>
          </cell>
          <cell r="Z134">
            <v>6.5000000000000002E-2</v>
          </cell>
          <cell r="AA134">
            <v>6.5000000000000002E-2</v>
          </cell>
          <cell r="AB134">
            <v>6.5000000000000002E-2</v>
          </cell>
          <cell r="AC134">
            <v>6.5000000000000002E-2</v>
          </cell>
          <cell r="AD134">
            <v>6.4999999999999988E-2</v>
          </cell>
          <cell r="AE134">
            <v>6.4999999999999988E-2</v>
          </cell>
          <cell r="AF134">
            <v>6.4999999999999988E-2</v>
          </cell>
          <cell r="AG134">
            <v>6.4999999999999988E-2</v>
          </cell>
          <cell r="AH134">
            <v>6.4999999999999988E-2</v>
          </cell>
          <cell r="AI134">
            <v>6.4999999999999988E-2</v>
          </cell>
          <cell r="AJ134">
            <v>6.4999999999999988E-2</v>
          </cell>
          <cell r="AK134">
            <v>6.4999999999999988E-2</v>
          </cell>
          <cell r="AL134">
            <v>6.4999999999999988E-2</v>
          </cell>
          <cell r="AM134">
            <v>6.4999999999999988E-2</v>
          </cell>
          <cell r="AN134">
            <v>6.4999999999999988E-2</v>
          </cell>
          <cell r="AO134">
            <v>6.4999999999999988E-2</v>
          </cell>
          <cell r="AP134">
            <v>6.4999999999999988E-2</v>
          </cell>
          <cell r="AQ134">
            <v>6.4999999999999988E-2</v>
          </cell>
          <cell r="AR134">
            <v>6.4999999999999988E-2</v>
          </cell>
          <cell r="AS134">
            <v>6.4999999999999988E-2</v>
          </cell>
          <cell r="AT134">
            <v>6.4999999999999988E-2</v>
          </cell>
          <cell r="AU134">
            <v>6.4999999999999988E-2</v>
          </cell>
          <cell r="AV134">
            <v>6.4999999999999988E-2</v>
          </cell>
        </row>
        <row r="135">
          <cell r="E135">
            <v>2.7E-2</v>
          </cell>
          <cell r="F135">
            <v>2.7E-2</v>
          </cell>
          <cell r="G135">
            <v>2.7E-2</v>
          </cell>
          <cell r="H135">
            <v>2.7E-2</v>
          </cell>
          <cell r="I135">
            <v>2.7E-2</v>
          </cell>
          <cell r="J135">
            <v>2.7E-2</v>
          </cell>
          <cell r="K135">
            <v>2.7E-2</v>
          </cell>
          <cell r="L135">
            <v>2.7E-2</v>
          </cell>
          <cell r="M135">
            <v>2.7E-2</v>
          </cell>
          <cell r="N135">
            <v>2.7E-2</v>
          </cell>
          <cell r="O135">
            <v>2.7E-2</v>
          </cell>
          <cell r="P135">
            <v>2.7E-2</v>
          </cell>
          <cell r="Q135">
            <v>2.7000000000000007E-2</v>
          </cell>
          <cell r="R135">
            <v>2.7E-2</v>
          </cell>
          <cell r="S135">
            <v>2.7E-2</v>
          </cell>
          <cell r="T135">
            <v>2.7E-2</v>
          </cell>
          <cell r="U135">
            <v>2.7E-2</v>
          </cell>
          <cell r="V135">
            <v>2.7E-2</v>
          </cell>
          <cell r="W135">
            <v>2.7E-2</v>
          </cell>
          <cell r="X135">
            <v>2.7E-2</v>
          </cell>
          <cell r="Y135">
            <v>2.7E-2</v>
          </cell>
          <cell r="Z135">
            <v>2.7E-2</v>
          </cell>
          <cell r="AA135">
            <v>2.7E-2</v>
          </cell>
          <cell r="AB135">
            <v>2.7E-2</v>
          </cell>
          <cell r="AC135">
            <v>2.7E-2</v>
          </cell>
          <cell r="AD135">
            <v>2.7000000000000007E-2</v>
          </cell>
          <cell r="AE135">
            <v>2.7000000000000007E-2</v>
          </cell>
          <cell r="AF135">
            <v>2.7000000000000007E-2</v>
          </cell>
          <cell r="AG135">
            <v>2.7000000000000007E-2</v>
          </cell>
          <cell r="AH135">
            <v>2.7000000000000007E-2</v>
          </cell>
          <cell r="AI135">
            <v>2.7000000000000007E-2</v>
          </cell>
          <cell r="AJ135">
            <v>2.7000000000000007E-2</v>
          </cell>
          <cell r="AK135">
            <v>2.7000000000000007E-2</v>
          </cell>
          <cell r="AL135">
            <v>2.7000000000000007E-2</v>
          </cell>
          <cell r="AM135">
            <v>2.7000000000000007E-2</v>
          </cell>
          <cell r="AN135">
            <v>2.7000000000000007E-2</v>
          </cell>
          <cell r="AO135">
            <v>2.7000000000000007E-2</v>
          </cell>
          <cell r="AP135">
            <v>2.7000000000000007E-2</v>
          </cell>
          <cell r="AQ135">
            <v>2.7000000000000007E-2</v>
          </cell>
          <cell r="AR135">
            <v>2.7000000000000007E-2</v>
          </cell>
          <cell r="AS135">
            <v>2.7000000000000007E-2</v>
          </cell>
          <cell r="AT135">
            <v>2.7000000000000007E-2</v>
          </cell>
          <cell r="AU135">
            <v>2.7000000000000007E-2</v>
          </cell>
          <cell r="AV135">
            <v>2.7000000000000007E-2</v>
          </cell>
        </row>
        <row r="136">
          <cell r="E136">
            <v>93274</v>
          </cell>
          <cell r="F136">
            <v>93274</v>
          </cell>
          <cell r="G136">
            <v>93274</v>
          </cell>
          <cell r="H136">
            <v>93274</v>
          </cell>
          <cell r="I136">
            <v>93274</v>
          </cell>
          <cell r="J136">
            <v>93274</v>
          </cell>
          <cell r="K136">
            <v>93274</v>
          </cell>
          <cell r="L136">
            <v>93274</v>
          </cell>
          <cell r="M136">
            <v>93274</v>
          </cell>
          <cell r="N136">
            <v>93274</v>
          </cell>
          <cell r="O136">
            <v>93274</v>
          </cell>
          <cell r="P136">
            <v>93274</v>
          </cell>
          <cell r="Q136">
            <v>93274</v>
          </cell>
          <cell r="R136">
            <v>102601.40000000001</v>
          </cell>
          <cell r="S136">
            <v>102601.40000000001</v>
          </cell>
          <cell r="T136">
            <v>102601.40000000001</v>
          </cell>
          <cell r="U136">
            <v>102601.40000000001</v>
          </cell>
          <cell r="V136">
            <v>102601.40000000001</v>
          </cell>
          <cell r="W136">
            <v>102601.40000000001</v>
          </cell>
          <cell r="X136">
            <v>102601.40000000001</v>
          </cell>
          <cell r="Y136">
            <v>102601.40000000001</v>
          </cell>
          <cell r="Z136">
            <v>102601.40000000001</v>
          </cell>
          <cell r="AA136">
            <v>102601.40000000001</v>
          </cell>
          <cell r="AB136">
            <v>102601.40000000001</v>
          </cell>
          <cell r="AC136">
            <v>102601.40000000001</v>
          </cell>
          <cell r="AD136">
            <v>102601.40000000001</v>
          </cell>
          <cell r="AE136">
            <v>109783.49800000002</v>
          </cell>
          <cell r="AF136">
            <v>117468.34286000003</v>
          </cell>
          <cell r="AG136">
            <v>125691.12686020005</v>
          </cell>
          <cell r="AH136">
            <v>134489.50574041405</v>
          </cell>
          <cell r="AI136">
            <v>143903.77114224306</v>
          </cell>
          <cell r="AJ136">
            <v>153977.03512220009</v>
          </cell>
          <cell r="AK136">
            <v>164755.4275807541</v>
          </cell>
          <cell r="AL136">
            <v>176288.30751140689</v>
          </cell>
          <cell r="AM136">
            <v>188628.48903720538</v>
          </cell>
          <cell r="AN136">
            <v>201832.48326980977</v>
          </cell>
          <cell r="AO136">
            <v>215960.75709869649</v>
          </cell>
          <cell r="AP136">
            <v>231078.01009560525</v>
          </cell>
          <cell r="AQ136">
            <v>247253.47080229764</v>
          </cell>
          <cell r="AR136">
            <v>264561.2137584585</v>
          </cell>
          <cell r="AS136">
            <v>283080.49872155063</v>
          </cell>
          <cell r="AT136">
            <v>302896.13363205921</v>
          </cell>
          <cell r="AU136">
            <v>324098.8629863034</v>
          </cell>
          <cell r="AV136">
            <v>346785.78339534468</v>
          </cell>
        </row>
        <row r="137">
          <cell r="E137">
            <v>4424</v>
          </cell>
          <cell r="F137">
            <v>4424</v>
          </cell>
          <cell r="G137">
            <v>4424</v>
          </cell>
          <cell r="H137">
            <v>4424</v>
          </cell>
          <cell r="I137">
            <v>4424</v>
          </cell>
          <cell r="J137">
            <v>4424</v>
          </cell>
          <cell r="K137">
            <v>4424</v>
          </cell>
          <cell r="L137">
            <v>4424</v>
          </cell>
          <cell r="M137">
            <v>4424</v>
          </cell>
          <cell r="N137">
            <v>4424</v>
          </cell>
          <cell r="O137">
            <v>4424</v>
          </cell>
          <cell r="P137">
            <v>4424</v>
          </cell>
          <cell r="Q137">
            <v>4424</v>
          </cell>
          <cell r="R137">
            <v>4866.4000000000005</v>
          </cell>
          <cell r="S137">
            <v>4866.4000000000005</v>
          </cell>
          <cell r="T137">
            <v>4866.4000000000005</v>
          </cell>
          <cell r="U137">
            <v>4866.4000000000005</v>
          </cell>
          <cell r="V137">
            <v>4866.4000000000005</v>
          </cell>
          <cell r="W137">
            <v>4866.4000000000005</v>
          </cell>
          <cell r="X137">
            <v>4866.4000000000005</v>
          </cell>
          <cell r="Y137">
            <v>4866.4000000000005</v>
          </cell>
          <cell r="Z137">
            <v>4866.4000000000005</v>
          </cell>
          <cell r="AA137">
            <v>4866.4000000000005</v>
          </cell>
          <cell r="AB137">
            <v>4866.4000000000005</v>
          </cell>
          <cell r="AC137">
            <v>4866.4000000000005</v>
          </cell>
          <cell r="AD137">
            <v>4866.4000000000005</v>
          </cell>
          <cell r="AE137">
            <v>5207.0480000000007</v>
          </cell>
          <cell r="AF137">
            <v>5571.5413600000011</v>
          </cell>
          <cell r="AG137">
            <v>5961.5492552000014</v>
          </cell>
          <cell r="AH137">
            <v>6378.8577030640017</v>
          </cell>
          <cell r="AI137">
            <v>6825.3777422784824</v>
          </cell>
          <cell r="AJ137">
            <v>7303.1541842379766</v>
          </cell>
          <cell r="AK137">
            <v>7814.3749771346356</v>
          </cell>
          <cell r="AL137">
            <v>8361.3812255340599</v>
          </cell>
          <cell r="AM137">
            <v>8946.6779113214452</v>
          </cell>
          <cell r="AN137">
            <v>9572.9453651139465</v>
          </cell>
          <cell r="AO137">
            <v>10243.051540671924</v>
          </cell>
          <cell r="AP137">
            <v>10960.065148518959</v>
          </cell>
          <cell r="AQ137">
            <v>11727.269708915286</v>
          </cell>
          <cell r="AR137">
            <v>12548.178588539356</v>
          </cell>
          <cell r="AS137">
            <v>13426.551089737111</v>
          </cell>
          <cell r="AT137">
            <v>14366.40966601871</v>
          </cell>
          <cell r="AU137">
            <v>15372.058342640021</v>
          </cell>
          <cell r="AV137">
            <v>16448.102426624824</v>
          </cell>
        </row>
        <row r="138">
          <cell r="E138">
            <v>26120</v>
          </cell>
          <cell r="F138">
            <v>26120</v>
          </cell>
          <cell r="G138">
            <v>26120</v>
          </cell>
          <cell r="H138">
            <v>26120</v>
          </cell>
          <cell r="I138">
            <v>26120</v>
          </cell>
          <cell r="J138">
            <v>26120</v>
          </cell>
          <cell r="K138">
            <v>26120</v>
          </cell>
          <cell r="L138">
            <v>26120</v>
          </cell>
          <cell r="M138">
            <v>26120</v>
          </cell>
          <cell r="N138">
            <v>26120</v>
          </cell>
          <cell r="O138">
            <v>26120</v>
          </cell>
          <cell r="P138">
            <v>26120</v>
          </cell>
          <cell r="Q138">
            <v>26120</v>
          </cell>
          <cell r="R138">
            <v>28732.000000000004</v>
          </cell>
          <cell r="S138">
            <v>28732.000000000004</v>
          </cell>
          <cell r="T138">
            <v>28732.000000000004</v>
          </cell>
          <cell r="U138">
            <v>28732.000000000004</v>
          </cell>
          <cell r="V138">
            <v>28732.000000000004</v>
          </cell>
          <cell r="W138">
            <v>28732.000000000004</v>
          </cell>
          <cell r="X138">
            <v>28732.000000000004</v>
          </cell>
          <cell r="Y138">
            <v>28732.000000000004</v>
          </cell>
          <cell r="Z138">
            <v>28732.000000000004</v>
          </cell>
          <cell r="AA138">
            <v>28732.000000000004</v>
          </cell>
          <cell r="AB138">
            <v>5020</v>
          </cell>
          <cell r="AC138">
            <v>5020</v>
          </cell>
          <cell r="AD138">
            <v>24780.000000000004</v>
          </cell>
          <cell r="AE138">
            <v>26514.600000000006</v>
          </cell>
          <cell r="AF138">
            <v>28370.622000000007</v>
          </cell>
          <cell r="AG138">
            <v>30356.565540000011</v>
          </cell>
          <cell r="AH138">
            <v>32481.525127800014</v>
          </cell>
          <cell r="AI138">
            <v>34755.23188674602</v>
          </cell>
          <cell r="AJ138">
            <v>37188.098118818241</v>
          </cell>
          <cell r="AK138">
            <v>39791.264987135517</v>
          </cell>
          <cell r="AL138">
            <v>42576.653536235004</v>
          </cell>
          <cell r="AM138">
            <v>45557.019283771457</v>
          </cell>
          <cell r="AN138">
            <v>48746.010633635458</v>
          </cell>
          <cell r="AO138">
            <v>52158.231377989941</v>
          </cell>
          <cell r="AP138">
            <v>55809.307574449238</v>
          </cell>
          <cell r="AQ138">
            <v>59715.959104660687</v>
          </cell>
          <cell r="AR138">
            <v>63896.076241986942</v>
          </cell>
          <cell r="AS138">
            <v>68368.801578926039</v>
          </cell>
          <cell r="AT138">
            <v>73154.617689450868</v>
          </cell>
          <cell r="AU138">
            <v>78275.440927712436</v>
          </cell>
          <cell r="AV138">
            <v>83754.721792652315</v>
          </cell>
        </row>
        <row r="139">
          <cell r="E139">
            <v>8849</v>
          </cell>
          <cell r="F139">
            <v>8849</v>
          </cell>
          <cell r="G139">
            <v>8849</v>
          </cell>
          <cell r="H139">
            <v>8849</v>
          </cell>
          <cell r="I139">
            <v>8849</v>
          </cell>
          <cell r="J139">
            <v>8849</v>
          </cell>
          <cell r="K139">
            <v>8849</v>
          </cell>
          <cell r="L139">
            <v>8849</v>
          </cell>
          <cell r="M139">
            <v>8849</v>
          </cell>
          <cell r="N139">
            <v>8849</v>
          </cell>
          <cell r="O139">
            <v>8849</v>
          </cell>
          <cell r="P139">
            <v>8849</v>
          </cell>
          <cell r="Q139">
            <v>8849</v>
          </cell>
          <cell r="R139">
            <v>9733.9000000000015</v>
          </cell>
          <cell r="S139">
            <v>9733.9000000000015</v>
          </cell>
          <cell r="T139">
            <v>9733.9000000000015</v>
          </cell>
          <cell r="U139">
            <v>9733.9000000000015</v>
          </cell>
          <cell r="V139">
            <v>9733.9000000000015</v>
          </cell>
          <cell r="W139">
            <v>9733.9000000000015</v>
          </cell>
          <cell r="X139">
            <v>9733.9000000000015</v>
          </cell>
          <cell r="Y139">
            <v>9733.9000000000015</v>
          </cell>
          <cell r="Z139">
            <v>9733.9000000000015</v>
          </cell>
          <cell r="AA139">
            <v>9733.9000000000015</v>
          </cell>
          <cell r="AB139">
            <v>9733.9000000000015</v>
          </cell>
          <cell r="AC139">
            <v>9733.9000000000015</v>
          </cell>
          <cell r="AD139">
            <v>9733.9</v>
          </cell>
          <cell r="AE139">
            <v>10415.273000000001</v>
          </cell>
          <cell r="AF139">
            <v>11144.342110000001</v>
          </cell>
          <cell r="AG139">
            <v>11924.446057700003</v>
          </cell>
          <cell r="AH139">
            <v>12759.157281739004</v>
          </cell>
          <cell r="AI139">
            <v>13652.298291460735</v>
          </cell>
          <cell r="AJ139">
            <v>14607.959171862987</v>
          </cell>
          <cell r="AK139">
            <v>15630.516313893397</v>
          </cell>
          <cell r="AL139">
            <v>16724.652455865937</v>
          </cell>
          <cell r="AM139">
            <v>17895.378127776552</v>
          </cell>
          <cell r="AN139">
            <v>19148.054596720911</v>
          </cell>
          <cell r="AO139">
            <v>20488.418418491376</v>
          </cell>
          <cell r="AP139">
            <v>21922.607707785774</v>
          </cell>
          <cell r="AQ139">
            <v>23457.190247330778</v>
          </cell>
          <cell r="AR139">
            <v>25099.193564643934</v>
          </cell>
          <cell r="AS139">
            <v>26856.137114169011</v>
          </cell>
          <cell r="AT139">
            <v>28736.066712160842</v>
          </cell>
          <cell r="AU139">
            <v>30747.591382012102</v>
          </cell>
          <cell r="AV139">
            <v>32899.922778752953</v>
          </cell>
        </row>
        <row r="140">
          <cell r="E140">
            <v>42780</v>
          </cell>
          <cell r="F140">
            <v>42780</v>
          </cell>
          <cell r="G140">
            <v>42780</v>
          </cell>
          <cell r="H140">
            <v>42780</v>
          </cell>
          <cell r="I140">
            <v>42780</v>
          </cell>
          <cell r="J140">
            <v>42780</v>
          </cell>
          <cell r="K140">
            <v>42780</v>
          </cell>
          <cell r="L140">
            <v>42780</v>
          </cell>
          <cell r="M140">
            <v>42780</v>
          </cell>
          <cell r="N140">
            <v>42780</v>
          </cell>
          <cell r="O140">
            <v>42780</v>
          </cell>
          <cell r="P140">
            <v>42780</v>
          </cell>
          <cell r="Q140">
            <v>42780</v>
          </cell>
          <cell r="R140">
            <v>47058.000000000007</v>
          </cell>
          <cell r="S140">
            <v>47058.000000000007</v>
          </cell>
          <cell r="T140">
            <v>47058.000000000007</v>
          </cell>
          <cell r="U140">
            <v>47058.000000000007</v>
          </cell>
          <cell r="V140">
            <v>47058.000000000007</v>
          </cell>
          <cell r="W140">
            <v>47058.000000000007</v>
          </cell>
          <cell r="X140">
            <v>47058.000000000007</v>
          </cell>
          <cell r="Y140">
            <v>47058.000000000007</v>
          </cell>
          <cell r="Z140">
            <v>47058.000000000007</v>
          </cell>
          <cell r="AA140">
            <v>47058.000000000007</v>
          </cell>
          <cell r="AB140">
            <v>47058.000000000007</v>
          </cell>
          <cell r="AC140">
            <v>47058.000000000007</v>
          </cell>
          <cell r="AD140">
            <v>47058.000000000007</v>
          </cell>
          <cell r="AE140">
            <v>50352.060000000012</v>
          </cell>
          <cell r="AF140">
            <v>53876.704200000015</v>
          </cell>
          <cell r="AG140">
            <v>57648.073494000018</v>
          </cell>
          <cell r="AH140">
            <v>61683.438638580024</v>
          </cell>
          <cell r="AI140">
            <v>66001.279343280636</v>
          </cell>
          <cell r="AJ140">
            <v>70621.368897310284</v>
          </cell>
          <cell r="AK140">
            <v>75564.864720122001</v>
          </cell>
          <cell r="AL140">
            <v>80854.405250530544</v>
          </cell>
          <cell r="AM140">
            <v>86514.21361806769</v>
          </cell>
          <cell r="AN140">
            <v>92570.208571332434</v>
          </cell>
          <cell r="AO140">
            <v>99050.123171325715</v>
          </cell>
          <cell r="AP140">
            <v>105983.63179331852</v>
          </cell>
          <cell r="AQ140">
            <v>113402.48601885082</v>
          </cell>
          <cell r="AR140">
            <v>121340.66004017038</v>
          </cell>
          <cell r="AS140">
            <v>129834.50624298232</v>
          </cell>
          <cell r="AT140">
            <v>138922.92167999109</v>
          </cell>
          <cell r="AU140">
            <v>148647.52619759049</v>
          </cell>
          <cell r="AV140">
            <v>159052.85303142184</v>
          </cell>
        </row>
        <row r="141">
          <cell r="E141">
            <v>26000</v>
          </cell>
          <cell r="F141">
            <v>19500</v>
          </cell>
          <cell r="G141">
            <v>19500</v>
          </cell>
          <cell r="H141">
            <v>19500</v>
          </cell>
          <cell r="I141">
            <v>19500</v>
          </cell>
          <cell r="J141">
            <v>19500</v>
          </cell>
          <cell r="K141">
            <v>19500</v>
          </cell>
          <cell r="L141">
            <v>19500</v>
          </cell>
          <cell r="M141">
            <v>19500</v>
          </cell>
          <cell r="N141">
            <v>19500</v>
          </cell>
          <cell r="O141">
            <v>19500</v>
          </cell>
          <cell r="P141">
            <v>19500</v>
          </cell>
          <cell r="Q141">
            <v>20041.666666666668</v>
          </cell>
          <cell r="R141">
            <v>22045.833333333336</v>
          </cell>
          <cell r="S141">
            <v>22045.833333333336</v>
          </cell>
          <cell r="T141">
            <v>22045.833333333336</v>
          </cell>
          <cell r="U141">
            <v>22045.833333333336</v>
          </cell>
          <cell r="V141">
            <v>22045.833333333336</v>
          </cell>
          <cell r="W141">
            <v>22045.833333333336</v>
          </cell>
          <cell r="X141">
            <v>22045.833333333336</v>
          </cell>
          <cell r="Y141">
            <v>22045.833333333336</v>
          </cell>
          <cell r="Z141">
            <v>22045.833333333336</v>
          </cell>
          <cell r="AA141">
            <v>22045.833333333336</v>
          </cell>
          <cell r="AB141">
            <v>22045.833333333336</v>
          </cell>
          <cell r="AC141">
            <v>22045.833333333336</v>
          </cell>
          <cell r="AD141">
            <v>22045.833333333339</v>
          </cell>
          <cell r="AE141">
            <v>23589.041666666675</v>
          </cell>
          <cell r="AF141">
            <v>25240.274583333343</v>
          </cell>
          <cell r="AG141">
            <v>27007.093804166678</v>
          </cell>
          <cell r="AH141">
            <v>28897.590370458347</v>
          </cell>
          <cell r="AI141">
            <v>30920.421696390433</v>
          </cell>
          <cell r="AJ141">
            <v>33084.851215137765</v>
          </cell>
          <cell r="AK141">
            <v>35400.790800197414</v>
          </cell>
          <cell r="AL141">
            <v>37878.846156211235</v>
          </cell>
          <cell r="AM141">
            <v>40530.365387146026</v>
          </cell>
          <cell r="AN141">
            <v>43367.490964246252</v>
          </cell>
          <cell r="AO141">
            <v>46403.215331743493</v>
          </cell>
          <cell r="AP141">
            <v>49651.440404965542</v>
          </cell>
          <cell r="AQ141">
            <v>53127.041233313132</v>
          </cell>
          <cell r="AR141">
            <v>56845.934119645055</v>
          </cell>
          <cell r="AS141">
            <v>60825.149508020215</v>
          </cell>
          <cell r="AT141">
            <v>65082.909973581634</v>
          </cell>
          <cell r="AU141">
            <v>69638.713671732359</v>
          </cell>
          <cell r="AV141">
            <v>74513.423628753633</v>
          </cell>
        </row>
        <row r="151">
          <cell r="E151">
            <v>72000</v>
          </cell>
          <cell r="F151">
            <v>72000</v>
          </cell>
          <cell r="G151">
            <v>72000</v>
          </cell>
          <cell r="H151">
            <v>72000</v>
          </cell>
          <cell r="I151">
            <v>72000</v>
          </cell>
          <cell r="J151">
            <v>72000</v>
          </cell>
          <cell r="K151">
            <v>72000</v>
          </cell>
          <cell r="L151">
            <v>72000</v>
          </cell>
          <cell r="M151">
            <v>72000</v>
          </cell>
          <cell r="N151">
            <v>72000</v>
          </cell>
          <cell r="O151">
            <v>72000</v>
          </cell>
          <cell r="P151">
            <v>72000</v>
          </cell>
          <cell r="Q151">
            <v>72000</v>
          </cell>
          <cell r="R151">
            <v>82080.000000000015</v>
          </cell>
          <cell r="S151">
            <v>82080.000000000015</v>
          </cell>
          <cell r="T151">
            <v>82080.000000000015</v>
          </cell>
          <cell r="U151">
            <v>82080.000000000015</v>
          </cell>
          <cell r="V151">
            <v>82080.000000000015</v>
          </cell>
          <cell r="W151">
            <v>82080.000000000015</v>
          </cell>
          <cell r="X151">
            <v>82080.000000000015</v>
          </cell>
          <cell r="Y151">
            <v>82080.000000000015</v>
          </cell>
          <cell r="Z151">
            <v>82080.000000000015</v>
          </cell>
          <cell r="AA151">
            <v>82080.000000000015</v>
          </cell>
          <cell r="AB151">
            <v>82080.000000000015</v>
          </cell>
          <cell r="AC151">
            <v>82080.000000000015</v>
          </cell>
          <cell r="AD151">
            <v>984960.00000000012</v>
          </cell>
          <cell r="AE151">
            <v>1122854.4000000001</v>
          </cell>
          <cell r="AF151">
            <v>1291282.56</v>
          </cell>
          <cell r="AG151">
            <v>1484974.9439999999</v>
          </cell>
          <cell r="AH151">
            <v>1707721.1855999997</v>
          </cell>
          <cell r="AI151">
            <v>1963879.3634399995</v>
          </cell>
          <cell r="AJ151">
            <v>2258461.2679559994</v>
          </cell>
          <cell r="AK151">
            <v>2597230.4581493991</v>
          </cell>
          <cell r="AL151">
            <v>2986815.0268718088</v>
          </cell>
          <cell r="AM151">
            <v>3434837.2809025799</v>
          </cell>
          <cell r="AN151">
            <v>3950062.8730379664</v>
          </cell>
          <cell r="AO151">
            <v>4542572.303993661</v>
          </cell>
          <cell r="AP151">
            <v>5223958.1495927097</v>
          </cell>
          <cell r="AQ151">
            <v>6007551.872031616</v>
          </cell>
          <cell r="AR151">
            <v>6908684.6528363582</v>
          </cell>
          <cell r="AS151">
            <v>7944987.3507618112</v>
          </cell>
          <cell r="AT151">
            <v>9136735.4533760827</v>
          </cell>
          <cell r="AU151">
            <v>10507245.771382494</v>
          </cell>
          <cell r="AV151">
            <v>12083332.637089867</v>
          </cell>
        </row>
        <row r="152">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row>
        <row r="153">
          <cell r="E153">
            <v>0</v>
          </cell>
          <cell r="F153">
            <v>0</v>
          </cell>
          <cell r="G153">
            <v>0</v>
          </cell>
          <cell r="H153">
            <v>0</v>
          </cell>
          <cell r="I153">
            <v>0</v>
          </cell>
          <cell r="J153">
            <v>0</v>
          </cell>
          <cell r="K153">
            <v>0</v>
          </cell>
          <cell r="L153">
            <v>0</v>
          </cell>
          <cell r="M153">
            <v>0</v>
          </cell>
          <cell r="N153">
            <v>0</v>
          </cell>
          <cell r="O153">
            <v>0</v>
          </cell>
          <cell r="P153">
            <v>0</v>
          </cell>
          <cell r="Q153">
            <v>0</v>
          </cell>
          <cell r="R153">
            <v>0.14000000000000001</v>
          </cell>
          <cell r="S153">
            <v>0.14000000000000001</v>
          </cell>
          <cell r="T153">
            <v>0.14000000000000001</v>
          </cell>
          <cell r="U153">
            <v>0.14000000000000001</v>
          </cell>
          <cell r="V153">
            <v>0.14000000000000001</v>
          </cell>
          <cell r="W153">
            <v>0.14000000000000001</v>
          </cell>
          <cell r="X153">
            <v>0.14000000000000001</v>
          </cell>
          <cell r="Y153">
            <v>0.14000000000000001</v>
          </cell>
          <cell r="Z153">
            <v>0.14000000000000001</v>
          </cell>
          <cell r="AA153">
            <v>0.14000000000000001</v>
          </cell>
          <cell r="AB153">
            <v>0.14000000000000001</v>
          </cell>
          <cell r="AC153">
            <v>0.14000000000000001</v>
          </cell>
          <cell r="AD153">
            <v>0.14000000000000004</v>
          </cell>
          <cell r="AE153">
            <v>0.15</v>
          </cell>
          <cell r="AF153">
            <v>0.15</v>
          </cell>
          <cell r="AG153">
            <v>0.15</v>
          </cell>
          <cell r="AH153">
            <v>0.15</v>
          </cell>
          <cell r="AI153">
            <v>0.15</v>
          </cell>
          <cell r="AJ153">
            <v>0.15</v>
          </cell>
          <cell r="AK153">
            <v>0.15</v>
          </cell>
          <cell r="AL153">
            <v>0.15</v>
          </cell>
          <cell r="AM153">
            <v>0.15</v>
          </cell>
          <cell r="AN153">
            <v>0.15</v>
          </cell>
          <cell r="AO153">
            <v>0.15</v>
          </cell>
          <cell r="AP153">
            <v>0.15</v>
          </cell>
          <cell r="AQ153">
            <v>0.15</v>
          </cell>
          <cell r="AR153">
            <v>0.15</v>
          </cell>
          <cell r="AS153">
            <v>0.15</v>
          </cell>
          <cell r="AT153">
            <v>0.15</v>
          </cell>
          <cell r="AU153">
            <v>0.15</v>
          </cell>
          <cell r="AV153">
            <v>0.15</v>
          </cell>
        </row>
        <row r="154">
          <cell r="E154">
            <v>0</v>
          </cell>
          <cell r="F154">
            <v>0</v>
          </cell>
          <cell r="G154">
            <v>0</v>
          </cell>
          <cell r="H154">
            <v>0</v>
          </cell>
          <cell r="I154">
            <v>0</v>
          </cell>
          <cell r="J154">
            <v>0</v>
          </cell>
          <cell r="K154">
            <v>0</v>
          </cell>
          <cell r="L154">
            <v>0</v>
          </cell>
          <cell r="M154">
            <v>0</v>
          </cell>
          <cell r="N154">
            <v>0</v>
          </cell>
          <cell r="O154">
            <v>0</v>
          </cell>
          <cell r="P154">
            <v>67320</v>
          </cell>
          <cell r="Q154">
            <v>67320</v>
          </cell>
          <cell r="R154">
            <v>0</v>
          </cell>
          <cell r="S154">
            <v>0</v>
          </cell>
          <cell r="T154">
            <v>0</v>
          </cell>
          <cell r="U154">
            <v>0</v>
          </cell>
          <cell r="V154">
            <v>0</v>
          </cell>
          <cell r="W154">
            <v>0</v>
          </cell>
          <cell r="X154">
            <v>0</v>
          </cell>
          <cell r="Y154">
            <v>0</v>
          </cell>
          <cell r="Z154">
            <v>0</v>
          </cell>
          <cell r="AA154">
            <v>0</v>
          </cell>
          <cell r="AB154">
            <v>0</v>
          </cell>
          <cell r="AC154">
            <v>76744.800000000003</v>
          </cell>
          <cell r="AD154">
            <v>76744.800000000003</v>
          </cell>
          <cell r="AE154">
            <v>88256.51999999999</v>
          </cell>
          <cell r="AF154">
            <v>101494.99799999998</v>
          </cell>
          <cell r="AG154">
            <v>116719.24769999996</v>
          </cell>
          <cell r="AH154">
            <v>134227.13485499995</v>
          </cell>
          <cell r="AI154">
            <v>154361.20508324992</v>
          </cell>
          <cell r="AJ154">
            <v>177515.38584573739</v>
          </cell>
          <cell r="AK154">
            <v>204142.69372259799</v>
          </cell>
          <cell r="AL154">
            <v>234764.09778098768</v>
          </cell>
          <cell r="AM154">
            <v>269978.71244813583</v>
          </cell>
          <cell r="AN154">
            <v>310475.51931535616</v>
          </cell>
          <cell r="AO154">
            <v>357046.84721265954</v>
          </cell>
          <cell r="AP154">
            <v>410603.87429455842</v>
          </cell>
          <cell r="AQ154">
            <v>472194.45543874212</v>
          </cell>
          <cell r="AR154">
            <v>543023.62375455338</v>
          </cell>
          <cell r="AS154">
            <v>624477.16731773631</v>
          </cell>
          <cell r="AT154">
            <v>718148.74241539673</v>
          </cell>
          <cell r="AU154">
            <v>825871.05377770623</v>
          </cell>
          <cell r="AV154">
            <v>949751.71184436209</v>
          </cell>
        </row>
        <row r="156">
          <cell r="E156">
            <v>150000</v>
          </cell>
          <cell r="F156">
            <v>150000</v>
          </cell>
          <cell r="G156">
            <v>150000</v>
          </cell>
          <cell r="H156">
            <v>150000</v>
          </cell>
          <cell r="I156">
            <v>150000</v>
          </cell>
          <cell r="J156">
            <v>150000</v>
          </cell>
          <cell r="K156">
            <v>150000</v>
          </cell>
          <cell r="L156">
            <v>150000</v>
          </cell>
          <cell r="M156">
            <v>150000</v>
          </cell>
          <cell r="N156">
            <v>150000</v>
          </cell>
          <cell r="O156">
            <v>150000</v>
          </cell>
          <cell r="P156">
            <v>150000</v>
          </cell>
          <cell r="Q156">
            <v>150000</v>
          </cell>
          <cell r="R156">
            <v>171000.00000000003</v>
          </cell>
          <cell r="S156">
            <v>171000.00000000003</v>
          </cell>
          <cell r="T156">
            <v>171000.00000000003</v>
          </cell>
          <cell r="U156">
            <v>171000.00000000003</v>
          </cell>
          <cell r="V156">
            <v>171000.00000000003</v>
          </cell>
          <cell r="W156">
            <v>171000.00000000003</v>
          </cell>
          <cell r="X156">
            <v>171000.00000000003</v>
          </cell>
          <cell r="Y156">
            <v>171000.00000000003</v>
          </cell>
          <cell r="Z156">
            <v>171000.00000000003</v>
          </cell>
          <cell r="AA156">
            <v>171000.00000000003</v>
          </cell>
          <cell r="AB156">
            <v>171000.00000000003</v>
          </cell>
          <cell r="AC156">
            <v>171000.00000000003</v>
          </cell>
          <cell r="AD156">
            <v>2052000.0000000002</v>
          </cell>
          <cell r="AE156">
            <v>2339280.0000000005</v>
          </cell>
          <cell r="AF156">
            <v>2690172.0000000005</v>
          </cell>
          <cell r="AG156">
            <v>3093697.8000000003</v>
          </cell>
          <cell r="AH156">
            <v>3557752.47</v>
          </cell>
          <cell r="AI156">
            <v>4091415.3404999999</v>
          </cell>
          <cell r="AJ156">
            <v>4705127.6415749993</v>
          </cell>
          <cell r="AK156">
            <v>5410896.7878112486</v>
          </cell>
          <cell r="AL156">
            <v>6222531.3059829352</v>
          </cell>
          <cell r="AM156">
            <v>7155911.0018803747</v>
          </cell>
          <cell r="AN156">
            <v>8229297.6521624299</v>
          </cell>
          <cell r="AO156">
            <v>9463692.2999867927</v>
          </cell>
          <cell r="AP156">
            <v>10883246.144984812</v>
          </cell>
          <cell r="AQ156">
            <v>12515733.066732531</v>
          </cell>
          <cell r="AR156">
            <v>14393093.02674241</v>
          </cell>
          <cell r="AS156">
            <v>16552056.98075377</v>
          </cell>
          <cell r="AT156">
            <v>19034865.527866833</v>
          </cell>
          <cell r="AU156">
            <v>21890095.357046857</v>
          </cell>
          <cell r="AV156">
            <v>25173609.660603885</v>
          </cell>
        </row>
        <row r="157">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row>
        <row r="158">
          <cell r="E158">
            <v>0</v>
          </cell>
          <cell r="F158">
            <v>0</v>
          </cell>
          <cell r="G158">
            <v>0</v>
          </cell>
          <cell r="H158">
            <v>0</v>
          </cell>
          <cell r="I158">
            <v>0</v>
          </cell>
          <cell r="J158">
            <v>0</v>
          </cell>
          <cell r="K158">
            <v>0</v>
          </cell>
          <cell r="L158">
            <v>0</v>
          </cell>
          <cell r="M158">
            <v>0</v>
          </cell>
          <cell r="N158">
            <v>0</v>
          </cell>
          <cell r="O158">
            <v>0</v>
          </cell>
          <cell r="P158">
            <v>0</v>
          </cell>
          <cell r="Q158">
            <v>0</v>
          </cell>
          <cell r="R158">
            <v>0.14000000000000001</v>
          </cell>
          <cell r="S158">
            <v>0.14000000000000001</v>
          </cell>
          <cell r="T158">
            <v>0.14000000000000001</v>
          </cell>
          <cell r="U158">
            <v>0.14000000000000001</v>
          </cell>
          <cell r="V158">
            <v>0.14000000000000001</v>
          </cell>
          <cell r="W158">
            <v>0.14000000000000001</v>
          </cell>
          <cell r="X158">
            <v>0.14000000000000001</v>
          </cell>
          <cell r="Y158">
            <v>0.14000000000000001</v>
          </cell>
          <cell r="Z158">
            <v>0.14000000000000001</v>
          </cell>
          <cell r="AA158">
            <v>0.14000000000000001</v>
          </cell>
          <cell r="AB158">
            <v>0.14000000000000001</v>
          </cell>
          <cell r="AC158">
            <v>0.14000000000000001</v>
          </cell>
          <cell r="AD158">
            <v>0.14000000000000004</v>
          </cell>
          <cell r="AE158">
            <v>0.15</v>
          </cell>
          <cell r="AF158">
            <v>0.15</v>
          </cell>
          <cell r="AG158">
            <v>0.15</v>
          </cell>
          <cell r="AH158">
            <v>0.15</v>
          </cell>
          <cell r="AI158">
            <v>0.15</v>
          </cell>
          <cell r="AJ158">
            <v>0.15</v>
          </cell>
          <cell r="AK158">
            <v>0.15</v>
          </cell>
          <cell r="AL158">
            <v>0.15</v>
          </cell>
          <cell r="AM158">
            <v>0.15</v>
          </cell>
          <cell r="AN158">
            <v>0.15</v>
          </cell>
          <cell r="AO158">
            <v>0.15</v>
          </cell>
          <cell r="AP158">
            <v>0.15</v>
          </cell>
          <cell r="AQ158">
            <v>0.15</v>
          </cell>
          <cell r="AR158">
            <v>0.15</v>
          </cell>
          <cell r="AS158">
            <v>0.15</v>
          </cell>
          <cell r="AT158">
            <v>0.15</v>
          </cell>
          <cell r="AU158">
            <v>0.15</v>
          </cell>
          <cell r="AV158">
            <v>0.15</v>
          </cell>
        </row>
        <row r="159">
          <cell r="E159">
            <v>0</v>
          </cell>
          <cell r="F159">
            <v>0</v>
          </cell>
          <cell r="G159">
            <v>0</v>
          </cell>
          <cell r="H159">
            <v>0</v>
          </cell>
          <cell r="I159">
            <v>0</v>
          </cell>
          <cell r="J159">
            <v>0</v>
          </cell>
          <cell r="K159">
            <v>0</v>
          </cell>
          <cell r="L159">
            <v>0</v>
          </cell>
          <cell r="M159">
            <v>0</v>
          </cell>
          <cell r="N159">
            <v>0</v>
          </cell>
          <cell r="O159">
            <v>0</v>
          </cell>
          <cell r="P159">
            <v>9900</v>
          </cell>
          <cell r="Q159">
            <v>9900</v>
          </cell>
          <cell r="R159">
            <v>0</v>
          </cell>
          <cell r="S159">
            <v>0</v>
          </cell>
          <cell r="T159">
            <v>0</v>
          </cell>
          <cell r="U159">
            <v>0</v>
          </cell>
          <cell r="V159">
            <v>0</v>
          </cell>
          <cell r="W159">
            <v>0</v>
          </cell>
          <cell r="X159">
            <v>0</v>
          </cell>
          <cell r="Y159">
            <v>0</v>
          </cell>
          <cell r="Z159">
            <v>0</v>
          </cell>
          <cell r="AA159">
            <v>0</v>
          </cell>
          <cell r="AB159">
            <v>0</v>
          </cell>
          <cell r="AC159">
            <v>11286.000000000002</v>
          </cell>
          <cell r="AD159">
            <v>11286.000000000002</v>
          </cell>
          <cell r="AE159">
            <v>12978.900000000001</v>
          </cell>
          <cell r="AF159">
            <v>14925.735000000001</v>
          </cell>
          <cell r="AG159">
            <v>17164.595249999998</v>
          </cell>
          <cell r="AH159">
            <v>19739.284537499996</v>
          </cell>
          <cell r="AI159">
            <v>22700.177218124994</v>
          </cell>
          <cell r="AJ159">
            <v>26105.203800843741</v>
          </cell>
          <cell r="AK159">
            <v>30020.984370970302</v>
          </cell>
          <cell r="AL159">
            <v>34524.132026615844</v>
          </cell>
          <cell r="AM159">
            <v>39702.75183060822</v>
          </cell>
          <cell r="AN159">
            <v>45658.164605199447</v>
          </cell>
          <cell r="AO159">
            <v>52506.889295979359</v>
          </cell>
          <cell r="AP159">
            <v>60382.922690376261</v>
          </cell>
          <cell r="AQ159">
            <v>69440.36109393269</v>
          </cell>
          <cell r="AR159">
            <v>79856.415258022593</v>
          </cell>
          <cell r="AS159">
            <v>91834.877546725969</v>
          </cell>
          <cell r="AT159">
            <v>105610.10917873486</v>
          </cell>
          <cell r="AU159">
            <v>121451.62555554508</v>
          </cell>
          <cell r="AV159">
            <v>139669.36938887683</v>
          </cell>
        </row>
        <row r="162">
          <cell r="E162">
            <v>935</v>
          </cell>
          <cell r="F162">
            <v>935</v>
          </cell>
          <cell r="G162">
            <v>935</v>
          </cell>
          <cell r="H162">
            <v>935</v>
          </cell>
          <cell r="I162">
            <v>935</v>
          </cell>
          <cell r="J162">
            <v>935</v>
          </cell>
          <cell r="K162">
            <v>935</v>
          </cell>
          <cell r="L162">
            <v>935</v>
          </cell>
          <cell r="M162">
            <v>935</v>
          </cell>
          <cell r="N162">
            <v>935</v>
          </cell>
          <cell r="O162">
            <v>935</v>
          </cell>
          <cell r="P162">
            <v>935</v>
          </cell>
          <cell r="R162">
            <v>985</v>
          </cell>
          <cell r="S162">
            <v>985</v>
          </cell>
          <cell r="T162">
            <v>985</v>
          </cell>
          <cell r="U162">
            <v>985</v>
          </cell>
          <cell r="V162">
            <v>985</v>
          </cell>
          <cell r="W162">
            <v>985</v>
          </cell>
          <cell r="X162">
            <v>985</v>
          </cell>
          <cell r="Y162">
            <v>985</v>
          </cell>
          <cell r="Z162">
            <v>985</v>
          </cell>
          <cell r="AA162">
            <v>985</v>
          </cell>
          <cell r="AB162">
            <v>985</v>
          </cell>
          <cell r="AC162">
            <v>985</v>
          </cell>
          <cell r="AD162">
            <v>985</v>
          </cell>
          <cell r="AE162">
            <v>985</v>
          </cell>
          <cell r="AF162">
            <v>1035</v>
          </cell>
          <cell r="AG162">
            <v>1035</v>
          </cell>
          <cell r="AH162">
            <v>1035</v>
          </cell>
          <cell r="AI162">
            <v>1035</v>
          </cell>
          <cell r="AJ162">
            <v>1035</v>
          </cell>
          <cell r="AK162">
            <v>1035</v>
          </cell>
          <cell r="AL162">
            <v>1035</v>
          </cell>
          <cell r="AM162">
            <v>1035</v>
          </cell>
          <cell r="AN162">
            <v>1035</v>
          </cell>
          <cell r="AO162">
            <v>1035</v>
          </cell>
          <cell r="AP162">
            <v>1035</v>
          </cell>
          <cell r="AQ162">
            <v>1035</v>
          </cell>
          <cell r="AR162">
            <v>1035</v>
          </cell>
          <cell r="AS162">
            <v>1035</v>
          </cell>
          <cell r="AT162">
            <v>1035</v>
          </cell>
          <cell r="AU162">
            <v>1035</v>
          </cell>
          <cell r="AV162">
            <v>1035</v>
          </cell>
        </row>
        <row r="163">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row>
        <row r="166">
          <cell r="E166">
            <v>66</v>
          </cell>
          <cell r="F166">
            <v>66</v>
          </cell>
          <cell r="G166">
            <v>66</v>
          </cell>
          <cell r="H166">
            <v>66</v>
          </cell>
          <cell r="I166">
            <v>66</v>
          </cell>
          <cell r="J166">
            <v>66</v>
          </cell>
          <cell r="K166">
            <v>66</v>
          </cell>
          <cell r="L166">
            <v>66</v>
          </cell>
          <cell r="M166">
            <v>66</v>
          </cell>
          <cell r="N166">
            <v>66</v>
          </cell>
          <cell r="O166">
            <v>66</v>
          </cell>
          <cell r="P166">
            <v>66</v>
          </cell>
          <cell r="R166">
            <v>66</v>
          </cell>
          <cell r="S166">
            <v>66</v>
          </cell>
          <cell r="T166">
            <v>66</v>
          </cell>
          <cell r="U166">
            <v>66</v>
          </cell>
          <cell r="V166">
            <v>66</v>
          </cell>
          <cell r="W166">
            <v>66</v>
          </cell>
          <cell r="X166">
            <v>66</v>
          </cell>
          <cell r="Y166">
            <v>66</v>
          </cell>
          <cell r="Z166">
            <v>66</v>
          </cell>
          <cell r="AA166">
            <v>66</v>
          </cell>
          <cell r="AB166">
            <v>66</v>
          </cell>
          <cell r="AC166">
            <v>66</v>
          </cell>
          <cell r="AD166">
            <v>66</v>
          </cell>
          <cell r="AE166">
            <v>66</v>
          </cell>
          <cell r="AF166">
            <v>66</v>
          </cell>
          <cell r="AG166">
            <v>66</v>
          </cell>
          <cell r="AH166">
            <v>66</v>
          </cell>
          <cell r="AI166">
            <v>66</v>
          </cell>
          <cell r="AJ166">
            <v>66</v>
          </cell>
          <cell r="AK166">
            <v>66</v>
          </cell>
          <cell r="AL166">
            <v>66</v>
          </cell>
          <cell r="AM166">
            <v>66</v>
          </cell>
          <cell r="AN166">
            <v>66</v>
          </cell>
          <cell r="AO166">
            <v>66</v>
          </cell>
          <cell r="AP166">
            <v>66</v>
          </cell>
          <cell r="AQ166">
            <v>66</v>
          </cell>
          <cell r="AR166">
            <v>66</v>
          </cell>
          <cell r="AS166">
            <v>66</v>
          </cell>
          <cell r="AT166">
            <v>66</v>
          </cell>
          <cell r="AU166">
            <v>66</v>
          </cell>
          <cell r="AV166">
            <v>66</v>
          </cell>
        </row>
        <row r="167">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row>
        <row r="174">
          <cell r="E174">
            <v>6.7861436453671542E-2</v>
          </cell>
          <cell r="F174">
            <v>6.7861436453671542E-2</v>
          </cell>
          <cell r="G174">
            <v>6.7861436453671542E-2</v>
          </cell>
          <cell r="H174">
            <v>6.7861436453671542E-2</v>
          </cell>
          <cell r="I174">
            <v>6.7861436453671542E-2</v>
          </cell>
          <cell r="J174">
            <v>6.7861436453671542E-2</v>
          </cell>
          <cell r="K174">
            <v>6.7861436453671542E-2</v>
          </cell>
          <cell r="L174">
            <v>6.7861436453671542E-2</v>
          </cell>
          <cell r="M174">
            <v>6.7861436453671542E-2</v>
          </cell>
          <cell r="N174">
            <v>6.7861436453671542E-2</v>
          </cell>
          <cell r="O174">
            <v>6.7861436453671542E-2</v>
          </cell>
          <cell r="P174">
            <v>6.7861436453671542E-2</v>
          </cell>
          <cell r="Q174">
            <v>6.7861436453671556E-2</v>
          </cell>
          <cell r="R174">
            <v>7.4647580099038699E-2</v>
          </cell>
          <cell r="S174">
            <v>7.4647580099038699E-2</v>
          </cell>
          <cell r="T174">
            <v>7.4647580099038699E-2</v>
          </cell>
          <cell r="U174">
            <v>7.4647580099038699E-2</v>
          </cell>
          <cell r="V174">
            <v>7.4647580099038699E-2</v>
          </cell>
          <cell r="W174">
            <v>7.4647580099038699E-2</v>
          </cell>
          <cell r="X174">
            <v>7.4647580099038699E-2</v>
          </cell>
          <cell r="Y174">
            <v>7.4647580099038699E-2</v>
          </cell>
          <cell r="Z174">
            <v>7.4647580099038699E-2</v>
          </cell>
          <cell r="AA174">
            <v>7.4647580099038699E-2</v>
          </cell>
          <cell r="AB174">
            <v>7.4647580099038699E-2</v>
          </cell>
          <cell r="AC174">
            <v>7.4647580099038699E-2</v>
          </cell>
          <cell r="AD174">
            <v>7.4647580099038699E-2</v>
          </cell>
          <cell r="AE174">
            <v>8.1739100208447379E-2</v>
          </cell>
          <cell r="AF174">
            <v>8.8768662826373856E-2</v>
          </cell>
          <cell r="AG174">
            <v>9.5958924515310129E-2</v>
          </cell>
          <cell r="AH174">
            <v>0.10325180277847371</v>
          </cell>
          <cell r="AI174">
            <v>0.11058268077574533</v>
          </cell>
          <cell r="AJ174">
            <v>0.11821288574927176</v>
          </cell>
          <cell r="AK174">
            <v>0.12613314909447296</v>
          </cell>
          <cell r="AL174">
            <v>0.13433180378561368</v>
          </cell>
          <cell r="AM174">
            <v>0.14279470742410735</v>
          </cell>
          <cell r="AN174">
            <v>0.1515051845769779</v>
          </cell>
          <cell r="AO174">
            <v>0.1515051845769779</v>
          </cell>
          <cell r="AP174">
            <v>0.1515051845769779</v>
          </cell>
          <cell r="AQ174">
            <v>0.1515051845769779</v>
          </cell>
          <cell r="AR174">
            <v>0.1515051845769779</v>
          </cell>
          <cell r="AS174">
            <v>0.1515051845769779</v>
          </cell>
          <cell r="AT174">
            <v>0.1515051845769779</v>
          </cell>
          <cell r="AU174">
            <v>0.1515051845769779</v>
          </cell>
          <cell r="AV174">
            <v>0.1515051845769779</v>
          </cell>
        </row>
        <row r="175">
          <cell r="E175">
            <v>5.6204870098346543E-3</v>
          </cell>
          <cell r="F175">
            <v>5.6204870098346543E-3</v>
          </cell>
          <cell r="G175">
            <v>5.6204870098346543E-3</v>
          </cell>
          <cell r="H175">
            <v>5.6204870098346543E-3</v>
          </cell>
          <cell r="I175">
            <v>5.6204870098346543E-3</v>
          </cell>
          <cell r="J175">
            <v>5.6204870098346543E-3</v>
          </cell>
          <cell r="K175">
            <v>5.6204870098346543E-3</v>
          </cell>
          <cell r="L175">
            <v>5.6204870098346543E-3</v>
          </cell>
          <cell r="M175">
            <v>5.6204870098346543E-3</v>
          </cell>
          <cell r="N175">
            <v>5.6204870098346543E-3</v>
          </cell>
          <cell r="O175">
            <v>5.6204870098346543E-3</v>
          </cell>
          <cell r="P175">
            <v>5.6204870098346543E-3</v>
          </cell>
          <cell r="Q175">
            <v>5.6204870098346543E-3</v>
          </cell>
          <cell r="R175">
            <v>6.1825357108181199E-3</v>
          </cell>
          <cell r="S175">
            <v>6.1825357108181199E-3</v>
          </cell>
          <cell r="T175">
            <v>6.1825357108181199E-3</v>
          </cell>
          <cell r="U175">
            <v>6.1825357108181199E-3</v>
          </cell>
          <cell r="V175">
            <v>6.1825357108181199E-3</v>
          </cell>
          <cell r="W175">
            <v>6.1825357108181199E-3</v>
          </cell>
          <cell r="X175">
            <v>6.1825357108181199E-3</v>
          </cell>
          <cell r="Y175">
            <v>6.1825357108181199E-3</v>
          </cell>
          <cell r="Z175">
            <v>6.1825357108181199E-3</v>
          </cell>
          <cell r="AA175">
            <v>6.1825357108181199E-3</v>
          </cell>
          <cell r="AB175">
            <v>6.1825357108181199E-3</v>
          </cell>
          <cell r="AC175">
            <v>6.1825357108181199E-3</v>
          </cell>
          <cell r="AD175">
            <v>6.1825357108181199E-3</v>
          </cell>
          <cell r="AE175">
            <v>6.7698766033458414E-3</v>
          </cell>
          <cell r="AF175">
            <v>7.3520859912335843E-3</v>
          </cell>
          <cell r="AG175">
            <v>7.947604956523505E-3</v>
          </cell>
          <cell r="AH175">
            <v>8.5516229332192918E-3</v>
          </cell>
          <cell r="AI175">
            <v>9.1587881614778616E-3</v>
          </cell>
          <cell r="AJ175">
            <v>9.8090621209427891E-3</v>
          </cell>
          <cell r="AK175">
            <v>1.0466269283045955E-2</v>
          </cell>
          <cell r="AL175">
            <v>1.1146576786443941E-2</v>
          </cell>
          <cell r="AM175">
            <v>1.1848811123989909E-2</v>
          </cell>
          <cell r="AN175">
            <v>1.2571588602553294E-2</v>
          </cell>
          <cell r="AO175">
            <v>1.2571588602553294E-2</v>
          </cell>
          <cell r="AP175">
            <v>1.2571588602553294E-2</v>
          </cell>
          <cell r="AQ175">
            <v>1.2571588602553294E-2</v>
          </cell>
          <cell r="AR175">
            <v>1.2571588602553294E-2</v>
          </cell>
          <cell r="AS175">
            <v>1.2571588602553294E-2</v>
          </cell>
          <cell r="AT175">
            <v>1.2571588602553294E-2</v>
          </cell>
          <cell r="AU175">
            <v>1.2571588602553294E-2</v>
          </cell>
          <cell r="AV175">
            <v>1.2571588602553294E-2</v>
          </cell>
        </row>
        <row r="177">
          <cell r="E177">
            <v>108.33333333333333</v>
          </cell>
          <cell r="F177">
            <v>108.33333333333333</v>
          </cell>
          <cell r="G177">
            <v>108.33333333333333</v>
          </cell>
          <cell r="H177">
            <v>108.33333333333333</v>
          </cell>
          <cell r="I177">
            <v>108.33333333333333</v>
          </cell>
          <cell r="J177">
            <v>108.33333333333333</v>
          </cell>
          <cell r="K177">
            <v>108.33333333333333</v>
          </cell>
          <cell r="L177">
            <v>108.33333333333333</v>
          </cell>
          <cell r="M177">
            <v>108.33333333333333</v>
          </cell>
          <cell r="N177">
            <v>108.33333333333333</v>
          </cell>
          <cell r="O177">
            <v>108.33333333333333</v>
          </cell>
          <cell r="P177">
            <v>108.33333333333333</v>
          </cell>
          <cell r="Q177">
            <v>1300</v>
          </cell>
          <cell r="R177">
            <v>116.66666666666667</v>
          </cell>
          <cell r="S177">
            <v>116.66666666666667</v>
          </cell>
          <cell r="T177">
            <v>116.66666666666667</v>
          </cell>
          <cell r="U177">
            <v>116.66666666666667</v>
          </cell>
          <cell r="V177">
            <v>116.66666666666667</v>
          </cell>
          <cell r="W177">
            <v>116.66666666666667</v>
          </cell>
          <cell r="X177">
            <v>116.66666666666667</v>
          </cell>
          <cell r="Y177">
            <v>116.66666666666667</v>
          </cell>
          <cell r="Z177">
            <v>116.66666666666667</v>
          </cell>
          <cell r="AA177">
            <v>116.66666666666667</v>
          </cell>
          <cell r="AB177">
            <v>116.66666666666667</v>
          </cell>
          <cell r="AC177">
            <v>116.66666666666667</v>
          </cell>
          <cell r="AD177">
            <v>1400.0000000000002</v>
          </cell>
          <cell r="AE177">
            <v>1400.0000000000002</v>
          </cell>
          <cell r="AF177">
            <v>1400.0000000000002</v>
          </cell>
          <cell r="AG177">
            <v>1400.0000000000002</v>
          </cell>
          <cell r="AH177">
            <v>1400.0000000000002</v>
          </cell>
          <cell r="AI177">
            <v>1400.0000000000002</v>
          </cell>
          <cell r="AJ177">
            <v>1400.0000000000002</v>
          </cell>
          <cell r="AK177">
            <v>1400.0000000000002</v>
          </cell>
          <cell r="AL177">
            <v>1400.0000000000002</v>
          </cell>
          <cell r="AM177">
            <v>1400.0000000000002</v>
          </cell>
          <cell r="AN177">
            <v>1400.0000000000002</v>
          </cell>
          <cell r="AO177">
            <v>1400.0000000000002</v>
          </cell>
          <cell r="AP177">
            <v>1400.0000000000002</v>
          </cell>
          <cell r="AQ177">
            <v>1400.0000000000002</v>
          </cell>
          <cell r="AR177">
            <v>1400.0000000000002</v>
          </cell>
          <cell r="AS177">
            <v>1400.0000000000002</v>
          </cell>
          <cell r="AT177">
            <v>1400.0000000000002</v>
          </cell>
          <cell r="AU177">
            <v>1400.0000000000002</v>
          </cell>
          <cell r="AV177">
            <v>1400.0000000000002</v>
          </cell>
        </row>
        <row r="178">
          <cell r="E178">
            <v>0.11</v>
          </cell>
          <cell r="F178">
            <v>0.11</v>
          </cell>
          <cell r="G178">
            <v>0.11</v>
          </cell>
          <cell r="H178">
            <v>0.11</v>
          </cell>
          <cell r="I178">
            <v>0.11</v>
          </cell>
          <cell r="J178">
            <v>0.11</v>
          </cell>
          <cell r="K178">
            <v>0.11</v>
          </cell>
          <cell r="L178">
            <v>0.11</v>
          </cell>
          <cell r="M178">
            <v>0.11</v>
          </cell>
          <cell r="N178">
            <v>0.11</v>
          </cell>
          <cell r="O178">
            <v>0.11</v>
          </cell>
          <cell r="P178">
            <v>0.11</v>
          </cell>
          <cell r="Q178">
            <v>0.11000000000000003</v>
          </cell>
          <cell r="R178">
            <v>0.11</v>
          </cell>
          <cell r="S178">
            <v>0.11</v>
          </cell>
          <cell r="T178">
            <v>0.11</v>
          </cell>
          <cell r="U178">
            <v>0.11</v>
          </cell>
          <cell r="V178">
            <v>0.11</v>
          </cell>
          <cell r="W178">
            <v>0.11</v>
          </cell>
          <cell r="X178">
            <v>0.11</v>
          </cell>
          <cell r="Y178">
            <v>0.11</v>
          </cell>
          <cell r="Z178">
            <v>0.11</v>
          </cell>
          <cell r="AA178">
            <v>0.11</v>
          </cell>
          <cell r="AB178">
            <v>0.11</v>
          </cell>
          <cell r="AC178">
            <v>0.11</v>
          </cell>
          <cell r="AD178">
            <v>0.11000000000000003</v>
          </cell>
          <cell r="AE178">
            <v>0.11000000000000003</v>
          </cell>
          <cell r="AF178">
            <v>0.11000000000000003</v>
          </cell>
          <cell r="AG178">
            <v>0.11000000000000003</v>
          </cell>
          <cell r="AH178">
            <v>0.11000000000000003</v>
          </cell>
          <cell r="AI178">
            <v>0.11000000000000003</v>
          </cell>
          <cell r="AJ178">
            <v>0.11000000000000003</v>
          </cell>
          <cell r="AK178">
            <v>0.11000000000000003</v>
          </cell>
          <cell r="AL178">
            <v>0.11000000000000003</v>
          </cell>
          <cell r="AM178">
            <v>0.11000000000000003</v>
          </cell>
          <cell r="AN178">
            <v>0.11000000000000003</v>
          </cell>
          <cell r="AO178">
            <v>0.11000000000000003</v>
          </cell>
          <cell r="AP178">
            <v>0.11000000000000003</v>
          </cell>
          <cell r="AQ178">
            <v>0.11000000000000003</v>
          </cell>
          <cell r="AR178">
            <v>0.11000000000000003</v>
          </cell>
          <cell r="AS178">
            <v>0.11000000000000003</v>
          </cell>
          <cell r="AT178">
            <v>0.11000000000000003</v>
          </cell>
          <cell r="AU178">
            <v>0.11000000000000003</v>
          </cell>
          <cell r="AV178">
            <v>0.11000000000000003</v>
          </cell>
        </row>
        <row r="179">
          <cell r="E179">
            <v>0.03</v>
          </cell>
          <cell r="F179">
            <v>0.03</v>
          </cell>
          <cell r="G179">
            <v>0.03</v>
          </cell>
          <cell r="H179">
            <v>0.03</v>
          </cell>
          <cell r="I179">
            <v>0.03</v>
          </cell>
          <cell r="J179">
            <v>0.03</v>
          </cell>
          <cell r="K179">
            <v>0.03</v>
          </cell>
          <cell r="L179">
            <v>0.03</v>
          </cell>
          <cell r="M179">
            <v>0.03</v>
          </cell>
          <cell r="N179">
            <v>0.03</v>
          </cell>
          <cell r="O179">
            <v>0.03</v>
          </cell>
          <cell r="P179">
            <v>0.03</v>
          </cell>
          <cell r="Q179">
            <v>3.0000000000000009E-2</v>
          </cell>
          <cell r="R179">
            <v>0.03</v>
          </cell>
          <cell r="S179">
            <v>0.03</v>
          </cell>
          <cell r="T179">
            <v>0.03</v>
          </cell>
          <cell r="U179">
            <v>0.03</v>
          </cell>
          <cell r="V179">
            <v>0.03</v>
          </cell>
          <cell r="W179">
            <v>0.03</v>
          </cell>
          <cell r="X179">
            <v>0.03</v>
          </cell>
          <cell r="Y179">
            <v>0.03</v>
          </cell>
          <cell r="Z179">
            <v>0.03</v>
          </cell>
          <cell r="AA179">
            <v>0.03</v>
          </cell>
          <cell r="AB179">
            <v>0.03</v>
          </cell>
          <cell r="AC179">
            <v>0.03</v>
          </cell>
          <cell r="AD179">
            <v>3.0000000000000009E-2</v>
          </cell>
          <cell r="AE179">
            <v>3.0000000000000009E-2</v>
          </cell>
          <cell r="AF179">
            <v>3.0000000000000009E-2</v>
          </cell>
          <cell r="AG179">
            <v>3.0000000000000009E-2</v>
          </cell>
          <cell r="AH179">
            <v>3.0000000000000009E-2</v>
          </cell>
          <cell r="AI179">
            <v>3.0000000000000009E-2</v>
          </cell>
          <cell r="AJ179">
            <v>3.0000000000000009E-2</v>
          </cell>
          <cell r="AK179">
            <v>3.0000000000000009E-2</v>
          </cell>
          <cell r="AL179">
            <v>3.0000000000000009E-2</v>
          </cell>
          <cell r="AM179">
            <v>3.0000000000000009E-2</v>
          </cell>
          <cell r="AN179">
            <v>3.0000000000000009E-2</v>
          </cell>
          <cell r="AO179">
            <v>3.0000000000000009E-2</v>
          </cell>
          <cell r="AP179">
            <v>3.0000000000000009E-2</v>
          </cell>
          <cell r="AQ179">
            <v>3.0000000000000009E-2</v>
          </cell>
          <cell r="AR179">
            <v>3.0000000000000009E-2</v>
          </cell>
          <cell r="AS179">
            <v>3.0000000000000009E-2</v>
          </cell>
          <cell r="AT179">
            <v>3.0000000000000009E-2</v>
          </cell>
          <cell r="AU179">
            <v>3.0000000000000009E-2</v>
          </cell>
          <cell r="AV179">
            <v>3.0000000000000009E-2</v>
          </cell>
        </row>
        <row r="180">
          <cell r="E180">
            <v>0.13082749999999999</v>
          </cell>
          <cell r="F180">
            <v>0.13082749999999999</v>
          </cell>
          <cell r="G180">
            <v>0.13082749999999999</v>
          </cell>
          <cell r="H180">
            <v>0.13082749999999999</v>
          </cell>
          <cell r="I180">
            <v>0.13082749999999999</v>
          </cell>
          <cell r="J180">
            <v>0.13082749999999999</v>
          </cell>
          <cell r="K180">
            <v>0.13082749999999999</v>
          </cell>
          <cell r="L180">
            <v>0.13082749999999999</v>
          </cell>
          <cell r="M180">
            <v>0.13082749999999999</v>
          </cell>
          <cell r="N180">
            <v>0.13082749999999999</v>
          </cell>
          <cell r="O180">
            <v>0.13082749999999999</v>
          </cell>
          <cell r="P180">
            <v>0.13082749999999999</v>
          </cell>
          <cell r="Q180">
            <v>0.13082750000000001</v>
          </cell>
          <cell r="R180">
            <v>0.13998542500000002</v>
          </cell>
          <cell r="S180">
            <v>0.13998542500000002</v>
          </cell>
          <cell r="T180">
            <v>0.13998542500000002</v>
          </cell>
          <cell r="U180">
            <v>0.13998542500000002</v>
          </cell>
          <cell r="V180">
            <v>0.13998542500000002</v>
          </cell>
          <cell r="W180">
            <v>0.13998542500000002</v>
          </cell>
          <cell r="X180">
            <v>0.13998542500000002</v>
          </cell>
          <cell r="Y180">
            <v>0.13998542500000002</v>
          </cell>
          <cell r="Z180">
            <v>0.13998542500000002</v>
          </cell>
          <cell r="AA180">
            <v>0.13998542500000002</v>
          </cell>
          <cell r="AB180">
            <v>0.13998542500000002</v>
          </cell>
          <cell r="AC180">
            <v>0.13998542500000002</v>
          </cell>
          <cell r="AD180">
            <v>0.13998542500000005</v>
          </cell>
          <cell r="AE180">
            <v>0.14698469625000007</v>
          </cell>
          <cell r="AF180">
            <v>0.1543339310625001</v>
          </cell>
          <cell r="AG180">
            <v>0.16205062761562511</v>
          </cell>
          <cell r="AH180">
            <v>0.17015315899640637</v>
          </cell>
          <cell r="AI180">
            <v>0.17866081694622671</v>
          </cell>
          <cell r="AJ180">
            <v>0.18759385779353804</v>
          </cell>
          <cell r="AK180">
            <v>0.19697355068321495</v>
          </cell>
          <cell r="AL180">
            <v>0.2068222282173757</v>
          </cell>
          <cell r="AM180">
            <v>0.21716333962824449</v>
          </cell>
          <cell r="AN180">
            <v>0.22802150660965673</v>
          </cell>
          <cell r="AO180">
            <v>0.23942258194013957</v>
          </cell>
          <cell r="AP180">
            <v>0.25139371103714658</v>
          </cell>
          <cell r="AQ180">
            <v>0.26396339658900392</v>
          </cell>
          <cell r="AR180">
            <v>0.27716156641845413</v>
          </cell>
          <cell r="AS180">
            <v>0.29101964473937686</v>
          </cell>
          <cell r="AT180">
            <v>0.30557062697634574</v>
          </cell>
          <cell r="AU180">
            <v>0.32084915832516303</v>
          </cell>
          <cell r="AV180">
            <v>0.33689161624142122</v>
          </cell>
        </row>
        <row r="183">
          <cell r="E183">
            <v>0.12</v>
          </cell>
          <cell r="F183">
            <v>0.12</v>
          </cell>
          <cell r="G183">
            <v>0.12</v>
          </cell>
          <cell r="H183">
            <v>0.12</v>
          </cell>
          <cell r="I183">
            <v>0.12</v>
          </cell>
          <cell r="J183">
            <v>0.12</v>
          </cell>
          <cell r="K183">
            <v>0.12</v>
          </cell>
          <cell r="L183">
            <v>0.12</v>
          </cell>
          <cell r="M183">
            <v>0.12</v>
          </cell>
          <cell r="N183">
            <v>0.12</v>
          </cell>
          <cell r="O183">
            <v>0.12</v>
          </cell>
          <cell r="P183">
            <v>0.12</v>
          </cell>
          <cell r="Q183">
            <v>0.12000000000000004</v>
          </cell>
          <cell r="R183">
            <v>0.12</v>
          </cell>
          <cell r="S183">
            <v>0.12</v>
          </cell>
          <cell r="T183">
            <v>0.12</v>
          </cell>
          <cell r="U183">
            <v>0.12</v>
          </cell>
          <cell r="V183">
            <v>0.12</v>
          </cell>
          <cell r="W183">
            <v>0.12</v>
          </cell>
          <cell r="X183">
            <v>0.12</v>
          </cell>
          <cell r="Y183">
            <v>0.12</v>
          </cell>
          <cell r="Z183">
            <v>0.12</v>
          </cell>
          <cell r="AA183">
            <v>0.12</v>
          </cell>
          <cell r="AB183">
            <v>0.12</v>
          </cell>
          <cell r="AC183">
            <v>0.12</v>
          </cell>
          <cell r="AD183">
            <v>0.12000000000000004</v>
          </cell>
          <cell r="AE183">
            <v>0.12</v>
          </cell>
          <cell r="AF183">
            <v>0.12</v>
          </cell>
          <cell r="AG183">
            <v>0.12</v>
          </cell>
          <cell r="AH183">
            <v>0.12</v>
          </cell>
          <cell r="AI183">
            <v>0.12</v>
          </cell>
          <cell r="AJ183">
            <v>0.12</v>
          </cell>
          <cell r="AK183">
            <v>0.12</v>
          </cell>
          <cell r="AL183">
            <v>0.12</v>
          </cell>
          <cell r="AM183">
            <v>0.12</v>
          </cell>
          <cell r="AN183">
            <v>0.12</v>
          </cell>
          <cell r="AO183">
            <v>0.12</v>
          </cell>
          <cell r="AP183">
            <v>0.12</v>
          </cell>
          <cell r="AQ183">
            <v>0.12</v>
          </cell>
          <cell r="AR183">
            <v>0.12</v>
          </cell>
          <cell r="AS183">
            <v>0.12</v>
          </cell>
          <cell r="AT183">
            <v>0.12</v>
          </cell>
          <cell r="AU183">
            <v>0.12</v>
          </cell>
          <cell r="AV183">
            <v>0.12</v>
          </cell>
        </row>
        <row r="185">
          <cell r="E185">
            <v>0.12000000000000011</v>
          </cell>
          <cell r="F185">
            <v>0.12000000000000011</v>
          </cell>
          <cell r="G185">
            <v>0.12000000000000011</v>
          </cell>
          <cell r="H185">
            <v>0.12000000000000011</v>
          </cell>
          <cell r="I185">
            <v>0.12000000000000011</v>
          </cell>
          <cell r="J185">
            <v>0.12000000000000011</v>
          </cell>
          <cell r="K185">
            <v>0.12000000000000011</v>
          </cell>
          <cell r="L185">
            <v>0.12000000000000011</v>
          </cell>
          <cell r="M185">
            <v>0.12000000000000011</v>
          </cell>
          <cell r="N185">
            <v>0.12000000000000011</v>
          </cell>
          <cell r="O185">
            <v>0.12000000000000011</v>
          </cell>
          <cell r="P185">
            <v>0.12000000000000011</v>
          </cell>
          <cell r="Q185">
            <v>0.12000000000000011</v>
          </cell>
          <cell r="R185">
            <v>0.12000000000000011</v>
          </cell>
          <cell r="S185">
            <v>0.12000000000000011</v>
          </cell>
          <cell r="T185">
            <v>0.12000000000000011</v>
          </cell>
          <cell r="U185">
            <v>0.12000000000000011</v>
          </cell>
          <cell r="V185">
            <v>0.12000000000000011</v>
          </cell>
          <cell r="W185">
            <v>0.12000000000000011</v>
          </cell>
          <cell r="X185">
            <v>0.12000000000000011</v>
          </cell>
          <cell r="Y185">
            <v>0.12000000000000011</v>
          </cell>
          <cell r="Z185">
            <v>0.12000000000000011</v>
          </cell>
          <cell r="AA185">
            <v>0.12000000000000011</v>
          </cell>
          <cell r="AB185">
            <v>0.12000000000000011</v>
          </cell>
          <cell r="AC185">
            <v>0.12000000000000011</v>
          </cell>
          <cell r="AD185">
            <v>0.12000000000000011</v>
          </cell>
          <cell r="AE185">
            <v>0.12000000000000011</v>
          </cell>
          <cell r="AF185">
            <v>0.12000000000000011</v>
          </cell>
          <cell r="AG185">
            <v>0.12000000000000011</v>
          </cell>
          <cell r="AH185">
            <v>0.12000000000000011</v>
          </cell>
          <cell r="AI185">
            <v>0.12000000000000011</v>
          </cell>
          <cell r="AJ185">
            <v>0.12000000000000011</v>
          </cell>
          <cell r="AK185">
            <v>0.12000000000000011</v>
          </cell>
          <cell r="AL185">
            <v>0.12000000000000011</v>
          </cell>
          <cell r="AM185">
            <v>0.12000000000000011</v>
          </cell>
          <cell r="AN185">
            <v>0.12000000000000011</v>
          </cell>
          <cell r="AO185">
            <v>0.12000000000000011</v>
          </cell>
          <cell r="AP185">
            <v>0.12000000000000011</v>
          </cell>
          <cell r="AQ185">
            <v>0.12000000000000011</v>
          </cell>
          <cell r="AR185">
            <v>0.12000000000000011</v>
          </cell>
          <cell r="AS185">
            <v>0.12000000000000011</v>
          </cell>
          <cell r="AT185">
            <v>0.12000000000000011</v>
          </cell>
          <cell r="AU185">
            <v>0.12000000000000011</v>
          </cell>
          <cell r="AV185">
            <v>0.12000000000000011</v>
          </cell>
        </row>
        <row r="186">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row>
        <row r="193">
          <cell r="E193">
            <v>722.72958333333338</v>
          </cell>
          <cell r="F193">
            <v>722.72958333333338</v>
          </cell>
          <cell r="G193">
            <v>1102.2295833333333</v>
          </cell>
          <cell r="H193">
            <v>722.72958333333338</v>
          </cell>
          <cell r="I193">
            <v>722.72958333333338</v>
          </cell>
          <cell r="J193">
            <v>1503.2295833333333</v>
          </cell>
          <cell r="K193">
            <v>722.72958333333338</v>
          </cell>
          <cell r="L193">
            <v>722.72958333333338</v>
          </cell>
          <cell r="M193">
            <v>1102.2295833333333</v>
          </cell>
          <cell r="N193">
            <v>722.72958333333338</v>
          </cell>
          <cell r="O193">
            <v>722.72958333333338</v>
          </cell>
          <cell r="P193">
            <v>1103.2295833333333</v>
          </cell>
          <cell r="Q193">
            <v>10592.755000000003</v>
          </cell>
          <cell r="R193">
            <v>773.32065416666683</v>
          </cell>
          <cell r="S193">
            <v>773.32065416666683</v>
          </cell>
          <cell r="T193">
            <v>1179.3856541666667</v>
          </cell>
          <cell r="U193">
            <v>773.32065416666683</v>
          </cell>
          <cell r="V193">
            <v>773.32065416666683</v>
          </cell>
          <cell r="W193">
            <v>1608.4556541666666</v>
          </cell>
          <cell r="X193">
            <v>773.32065416666683</v>
          </cell>
          <cell r="Y193">
            <v>773.32065416666683</v>
          </cell>
          <cell r="Z193">
            <v>1179.3856541666667</v>
          </cell>
          <cell r="AA193">
            <v>773.32065416666683</v>
          </cell>
          <cell r="AB193">
            <v>773.32065416666683</v>
          </cell>
          <cell r="AC193">
            <v>1180.4556541666668</v>
          </cell>
          <cell r="AD193">
            <v>11334.247849999998</v>
          </cell>
          <cell r="AE193">
            <v>11900.960242500003</v>
          </cell>
          <cell r="AF193">
            <v>12496.008254625005</v>
          </cell>
          <cell r="AG193">
            <v>13120.808667356254</v>
          </cell>
          <cell r="AH193">
            <v>13776.849100724068</v>
          </cell>
          <cell r="AI193">
            <v>14465.691555760273</v>
          </cell>
          <cell r="AJ193">
            <v>15188.976133548287</v>
          </cell>
          <cell r="AK193">
            <v>15948.424940225703</v>
          </cell>
          <cell r="AL193">
            <v>16745.846187236988</v>
          </cell>
          <cell r="AM193">
            <v>17583.13849659884</v>
          </cell>
          <cell r="AN193">
            <v>18462.295421428782</v>
          </cell>
          <cell r="AO193">
            <v>19385.410192500221</v>
          </cell>
          <cell r="AP193">
            <v>20354.680702125235</v>
          </cell>
          <cell r="AQ193">
            <v>21372.414737231498</v>
          </cell>
          <cell r="AR193">
            <v>22441.035474093071</v>
          </cell>
          <cell r="AS193">
            <v>23563.087247797725</v>
          </cell>
          <cell r="AT193">
            <v>24741.241610187615</v>
          </cell>
          <cell r="AU193">
            <v>25978.303690696997</v>
          </cell>
          <cell r="AV193">
            <v>27277.218875231847</v>
          </cell>
        </row>
        <row r="196">
          <cell r="E196">
            <v>54</v>
          </cell>
          <cell r="F196">
            <v>54</v>
          </cell>
          <cell r="G196">
            <v>54</v>
          </cell>
          <cell r="H196">
            <v>36</v>
          </cell>
          <cell r="I196">
            <v>54</v>
          </cell>
          <cell r="J196">
            <v>54</v>
          </cell>
          <cell r="K196">
            <v>54</v>
          </cell>
          <cell r="L196">
            <v>72</v>
          </cell>
          <cell r="M196">
            <v>72</v>
          </cell>
          <cell r="N196">
            <v>72</v>
          </cell>
          <cell r="O196">
            <v>72</v>
          </cell>
          <cell r="P196">
            <v>72</v>
          </cell>
          <cell r="Q196">
            <v>720</v>
          </cell>
          <cell r="R196">
            <v>54</v>
          </cell>
          <cell r="S196">
            <v>54</v>
          </cell>
          <cell r="T196">
            <v>54</v>
          </cell>
          <cell r="U196">
            <v>54</v>
          </cell>
          <cell r="V196">
            <v>54</v>
          </cell>
          <cell r="W196">
            <v>54</v>
          </cell>
          <cell r="X196">
            <v>54</v>
          </cell>
          <cell r="Y196">
            <v>72</v>
          </cell>
          <cell r="Z196">
            <v>72</v>
          </cell>
          <cell r="AA196">
            <v>72</v>
          </cell>
          <cell r="AB196">
            <v>72</v>
          </cell>
          <cell r="AC196">
            <v>72</v>
          </cell>
          <cell r="AD196">
            <v>738</v>
          </cell>
          <cell r="AE196">
            <v>738</v>
          </cell>
          <cell r="AF196">
            <v>738</v>
          </cell>
          <cell r="AG196">
            <v>738</v>
          </cell>
          <cell r="AH196">
            <v>738</v>
          </cell>
          <cell r="AI196">
            <v>738</v>
          </cell>
          <cell r="AJ196">
            <v>738</v>
          </cell>
          <cell r="AK196">
            <v>738</v>
          </cell>
          <cell r="AL196">
            <v>738</v>
          </cell>
          <cell r="AM196">
            <v>738</v>
          </cell>
          <cell r="AN196">
            <v>738</v>
          </cell>
          <cell r="AO196">
            <v>738</v>
          </cell>
          <cell r="AP196">
            <v>738</v>
          </cell>
          <cell r="AQ196">
            <v>738</v>
          </cell>
          <cell r="AR196">
            <v>738</v>
          </cell>
          <cell r="AS196">
            <v>738</v>
          </cell>
          <cell r="AT196">
            <v>738</v>
          </cell>
          <cell r="AU196">
            <v>738</v>
          </cell>
          <cell r="AV196">
            <v>738</v>
          </cell>
        </row>
        <row r="197">
          <cell r="E197">
            <v>118.53017412146899</v>
          </cell>
          <cell r="F197">
            <v>88.197854226310724</v>
          </cell>
          <cell r="G197">
            <v>84.097434504154151</v>
          </cell>
          <cell r="H197">
            <v>77.146600582388729</v>
          </cell>
          <cell r="I197">
            <v>78.183134326868938</v>
          </cell>
          <cell r="J197">
            <v>75.97077515503446</v>
          </cell>
          <cell r="K197">
            <v>65.001851192115581</v>
          </cell>
          <cell r="L197">
            <v>78.183134326868938</v>
          </cell>
          <cell r="M197">
            <v>75.97077515503446</v>
          </cell>
          <cell r="N197">
            <v>92.044423012105355</v>
          </cell>
          <cell r="O197">
            <v>102.8105380938233</v>
          </cell>
          <cell r="P197">
            <v>118.53017412146899</v>
          </cell>
          <cell r="Q197">
            <v>1054.6668688176426</v>
          </cell>
          <cell r="R197">
            <v>175.93200531807429</v>
          </cell>
          <cell r="S197">
            <v>175.93200531807429</v>
          </cell>
          <cell r="T197">
            <v>175.93200531807429</v>
          </cell>
          <cell r="U197">
            <v>175.93200531807429</v>
          </cell>
          <cell r="V197">
            <v>175.93200531807429</v>
          </cell>
          <cell r="W197">
            <v>175.93200531807429</v>
          </cell>
          <cell r="X197">
            <v>175.93200531807429</v>
          </cell>
          <cell r="Y197">
            <v>175.93200531807429</v>
          </cell>
          <cell r="Z197">
            <v>175.93200531807429</v>
          </cell>
          <cell r="AA197">
            <v>175.93200531807429</v>
          </cell>
          <cell r="AB197">
            <v>175.93200531807429</v>
          </cell>
          <cell r="AC197">
            <v>175.93200531807429</v>
          </cell>
          <cell r="AD197">
            <v>2111.1840638168915</v>
          </cell>
          <cell r="AE197">
            <v>1912.5666398337928</v>
          </cell>
          <cell r="AF197">
            <v>1988.4456423924159</v>
          </cell>
          <cell r="AG197">
            <v>2595.4776628614022</v>
          </cell>
          <cell r="AH197">
            <v>2673.1799425980576</v>
          </cell>
          <cell r="AI197">
            <v>2747.235667978649</v>
          </cell>
          <cell r="AJ197">
            <v>2747.235667978649</v>
          </cell>
          <cell r="AK197">
            <v>2747.235667978649</v>
          </cell>
          <cell r="AL197">
            <v>2749.0589451566807</v>
          </cell>
          <cell r="AM197">
            <v>2747.235667978649</v>
          </cell>
          <cell r="AN197">
            <v>2747.235667978649</v>
          </cell>
          <cell r="AO197">
            <v>2747.235667978649</v>
          </cell>
          <cell r="AP197">
            <v>2749.0589451566807</v>
          </cell>
          <cell r="AQ197">
            <v>2747.235667978649</v>
          </cell>
          <cell r="AR197">
            <v>2747.235667978649</v>
          </cell>
          <cell r="AS197">
            <v>2747.235667978649</v>
          </cell>
          <cell r="AT197">
            <v>2749.0589451566807</v>
          </cell>
          <cell r="AU197">
            <v>2747.235667978649</v>
          </cell>
          <cell r="AV197">
            <v>2747.235667978649</v>
          </cell>
        </row>
        <row r="198">
          <cell r="E198">
            <v>85750</v>
          </cell>
          <cell r="F198">
            <v>85750</v>
          </cell>
          <cell r="G198">
            <v>85750</v>
          </cell>
          <cell r="H198">
            <v>85750</v>
          </cell>
          <cell r="I198">
            <v>85750</v>
          </cell>
          <cell r="J198">
            <v>85750</v>
          </cell>
          <cell r="K198">
            <v>85750</v>
          </cell>
          <cell r="L198">
            <v>85750</v>
          </cell>
          <cell r="M198">
            <v>85750</v>
          </cell>
          <cell r="N198">
            <v>85750</v>
          </cell>
          <cell r="O198">
            <v>85750</v>
          </cell>
          <cell r="P198">
            <v>85750</v>
          </cell>
          <cell r="Q198">
            <v>85750</v>
          </cell>
          <cell r="R198">
            <v>98612.499999999985</v>
          </cell>
          <cell r="S198">
            <v>98612.499999999985</v>
          </cell>
          <cell r="T198">
            <v>98612.499999999985</v>
          </cell>
          <cell r="U198">
            <v>98612.499999999985</v>
          </cell>
          <cell r="V198">
            <v>98612.499999999985</v>
          </cell>
          <cell r="W198">
            <v>98612.499999999985</v>
          </cell>
          <cell r="X198">
            <v>98612.499999999985</v>
          </cell>
          <cell r="Y198">
            <v>98612.499999999985</v>
          </cell>
          <cell r="Z198">
            <v>98612.499999999985</v>
          </cell>
          <cell r="AA198">
            <v>98612.499999999985</v>
          </cell>
          <cell r="AB198">
            <v>98612.499999999985</v>
          </cell>
          <cell r="AC198">
            <v>98612.499999999985</v>
          </cell>
          <cell r="AD198">
            <v>98612.499999999985</v>
          </cell>
          <cell r="AE198">
            <v>107980.68749999999</v>
          </cell>
          <cell r="AF198">
            <v>117267.026625</v>
          </cell>
          <cell r="AG198">
            <v>126765.655781625</v>
          </cell>
          <cell r="AH198">
            <v>136399.84562102851</v>
          </cell>
          <cell r="AI198">
            <v>146084.23466012152</v>
          </cell>
          <cell r="AJ198">
            <v>156164.0468516699</v>
          </cell>
          <cell r="AK198">
            <v>166627.03799073177</v>
          </cell>
          <cell r="AL198">
            <v>177457.79546012933</v>
          </cell>
          <cell r="AM198">
            <v>188637.63657411747</v>
          </cell>
          <cell r="AN198">
            <v>200144.53240513863</v>
          </cell>
          <cell r="AO198">
            <v>212353.34888185209</v>
          </cell>
          <cell r="AP198">
            <v>225306.90316364504</v>
          </cell>
          <cell r="AQ198">
            <v>239050.62425662737</v>
          </cell>
          <cell r="AR198">
            <v>253632.71233628163</v>
          </cell>
          <cell r="AS198">
            <v>269104.3077887948</v>
          </cell>
          <cell r="AT198">
            <v>285519.67056391126</v>
          </cell>
          <cell r="AU198">
            <v>302936.37046830985</v>
          </cell>
          <cell r="AV198">
            <v>321415.4890668767</v>
          </cell>
        </row>
        <row r="199">
          <cell r="E199">
            <v>4200</v>
          </cell>
          <cell r="F199">
            <v>4200</v>
          </cell>
          <cell r="G199">
            <v>4200</v>
          </cell>
          <cell r="H199">
            <v>4200</v>
          </cell>
          <cell r="I199">
            <v>4200</v>
          </cell>
          <cell r="J199">
            <v>4200</v>
          </cell>
          <cell r="K199">
            <v>4200</v>
          </cell>
          <cell r="L199">
            <v>4200</v>
          </cell>
          <cell r="M199">
            <v>4200</v>
          </cell>
          <cell r="N199">
            <v>4200</v>
          </cell>
          <cell r="O199">
            <v>4200</v>
          </cell>
          <cell r="P199">
            <v>4200</v>
          </cell>
          <cell r="Q199">
            <v>50400</v>
          </cell>
          <cell r="R199">
            <v>4200</v>
          </cell>
          <cell r="S199">
            <v>4200</v>
          </cell>
          <cell r="T199">
            <v>4200</v>
          </cell>
          <cell r="U199">
            <v>4200</v>
          </cell>
          <cell r="V199">
            <v>4200</v>
          </cell>
          <cell r="W199">
            <v>4200</v>
          </cell>
          <cell r="X199">
            <v>4200</v>
          </cell>
          <cell r="Y199">
            <v>4200</v>
          </cell>
          <cell r="Z199">
            <v>4200</v>
          </cell>
          <cell r="AA199">
            <v>4200</v>
          </cell>
          <cell r="AB199">
            <v>4200</v>
          </cell>
          <cell r="AC199">
            <v>4200</v>
          </cell>
          <cell r="AD199">
            <v>50400</v>
          </cell>
          <cell r="AE199">
            <v>53928</v>
          </cell>
          <cell r="AF199">
            <v>53928</v>
          </cell>
          <cell r="AG199">
            <v>57702.960000000006</v>
          </cell>
          <cell r="AH199">
            <v>61742.167200000011</v>
          </cell>
          <cell r="AI199">
            <v>66064.118904000017</v>
          </cell>
          <cell r="AJ199">
            <v>70688.607227280023</v>
          </cell>
          <cell r="AK199">
            <v>75636.809733189628</v>
          </cell>
          <cell r="AL199">
            <v>80931.386414512905</v>
          </cell>
          <cell r="AM199">
            <v>86596.583463528819</v>
          </cell>
          <cell r="AN199">
            <v>92658.344305975843</v>
          </cell>
          <cell r="AO199">
            <v>99144.428407394153</v>
          </cell>
          <cell r="AP199">
            <v>106084.53839591175</v>
          </cell>
          <cell r="AQ199">
            <v>113510.45608362557</v>
          </cell>
          <cell r="AR199">
            <v>121456.18800947936</v>
          </cell>
          <cell r="AS199">
            <v>129958.12117014293</v>
          </cell>
          <cell r="AT199">
            <v>139055.18965205294</v>
          </cell>
          <cell r="AU199">
            <v>148789.05292769664</v>
          </cell>
          <cell r="AV199">
            <v>159204.28663263543</v>
          </cell>
        </row>
        <row r="200">
          <cell r="E200">
            <v>60</v>
          </cell>
          <cell r="F200">
            <v>60</v>
          </cell>
          <cell r="G200">
            <v>60</v>
          </cell>
          <cell r="H200">
            <v>60</v>
          </cell>
          <cell r="I200">
            <v>60</v>
          </cell>
          <cell r="J200">
            <v>60</v>
          </cell>
          <cell r="K200">
            <v>60</v>
          </cell>
          <cell r="L200">
            <v>60</v>
          </cell>
          <cell r="M200">
            <v>60</v>
          </cell>
          <cell r="N200">
            <v>60</v>
          </cell>
          <cell r="O200">
            <v>60</v>
          </cell>
          <cell r="P200">
            <v>60</v>
          </cell>
          <cell r="Q200">
            <v>60</v>
          </cell>
          <cell r="R200">
            <v>69</v>
          </cell>
          <cell r="S200">
            <v>69</v>
          </cell>
          <cell r="T200">
            <v>69</v>
          </cell>
          <cell r="U200">
            <v>69</v>
          </cell>
          <cell r="V200">
            <v>69</v>
          </cell>
          <cell r="W200">
            <v>69</v>
          </cell>
          <cell r="X200">
            <v>69</v>
          </cell>
          <cell r="Y200">
            <v>69</v>
          </cell>
          <cell r="Z200">
            <v>69</v>
          </cell>
          <cell r="AA200">
            <v>69</v>
          </cell>
          <cell r="AB200">
            <v>69</v>
          </cell>
          <cell r="AC200">
            <v>69</v>
          </cell>
          <cell r="AD200">
            <v>69</v>
          </cell>
          <cell r="AE200">
            <v>73.83</v>
          </cell>
          <cell r="AF200">
            <v>78.998100000000008</v>
          </cell>
          <cell r="AG200">
            <v>84.527967000000018</v>
          </cell>
          <cell r="AH200">
            <v>90.444924690000022</v>
          </cell>
          <cell r="AI200">
            <v>96.776069418300025</v>
          </cell>
          <cell r="AJ200">
            <v>103.55039427758103</v>
          </cell>
          <cell r="AK200">
            <v>110.79892187701171</v>
          </cell>
          <cell r="AL200">
            <v>118.55484640840254</v>
          </cell>
          <cell r="AM200">
            <v>126.85368565699072</v>
          </cell>
          <cell r="AN200">
            <v>135.73344365298007</v>
          </cell>
          <cell r="AO200">
            <v>145.23478470868869</v>
          </cell>
          <cell r="AP200">
            <v>155.40121963829691</v>
          </cell>
          <cell r="AQ200">
            <v>166.27930501297769</v>
          </cell>
          <cell r="AR200">
            <v>177.91885636388614</v>
          </cell>
          <cell r="AS200">
            <v>190.37317630935817</v>
          </cell>
          <cell r="AT200">
            <v>203.69929865101327</v>
          </cell>
          <cell r="AU200">
            <v>217.95824955658421</v>
          </cell>
          <cell r="AV200">
            <v>233.21532702554512</v>
          </cell>
        </row>
        <row r="201">
          <cell r="E201">
            <v>15592.5</v>
          </cell>
          <cell r="F201">
            <v>15592.5</v>
          </cell>
          <cell r="G201">
            <v>15592.5</v>
          </cell>
          <cell r="H201">
            <v>15592.5</v>
          </cell>
          <cell r="I201">
            <v>15592.5</v>
          </cell>
          <cell r="J201">
            <v>15592.5</v>
          </cell>
          <cell r="K201">
            <v>15592.5</v>
          </cell>
          <cell r="L201">
            <v>15592.5</v>
          </cell>
          <cell r="M201">
            <v>15592.5</v>
          </cell>
          <cell r="N201">
            <v>15592.5</v>
          </cell>
          <cell r="O201">
            <v>15592.5</v>
          </cell>
          <cell r="P201">
            <v>15592.5</v>
          </cell>
          <cell r="Q201">
            <v>187110</v>
          </cell>
          <cell r="R201">
            <v>15592.5</v>
          </cell>
          <cell r="S201">
            <v>15592.5</v>
          </cell>
          <cell r="T201">
            <v>15592.5</v>
          </cell>
          <cell r="U201">
            <v>15592.5</v>
          </cell>
          <cell r="V201">
            <v>15592.5</v>
          </cell>
          <cell r="W201">
            <v>15592.5</v>
          </cell>
          <cell r="X201">
            <v>15592.5</v>
          </cell>
          <cell r="Y201">
            <v>15592.5</v>
          </cell>
          <cell r="Z201">
            <v>15592.5</v>
          </cell>
          <cell r="AA201">
            <v>15592.5</v>
          </cell>
          <cell r="AB201">
            <v>15592.5</v>
          </cell>
          <cell r="AC201">
            <v>15592.5</v>
          </cell>
          <cell r="AD201">
            <v>187110</v>
          </cell>
          <cell r="AE201">
            <v>200207.7</v>
          </cell>
          <cell r="AF201">
            <v>214222.23900000003</v>
          </cell>
          <cell r="AG201">
            <v>229217.79573000004</v>
          </cell>
          <cell r="AH201">
            <v>245263.04143110005</v>
          </cell>
          <cell r="AI201">
            <v>262431.45433127705</v>
          </cell>
          <cell r="AJ201">
            <v>280801.65613446647</v>
          </cell>
          <cell r="AK201">
            <v>300457.77206387912</v>
          </cell>
          <cell r="AL201">
            <v>321489.8161083507</v>
          </cell>
          <cell r="AM201">
            <v>343994.10323593527</v>
          </cell>
          <cell r="AN201">
            <v>368073.69046245073</v>
          </cell>
          <cell r="AO201">
            <v>393838.84879482229</v>
          </cell>
          <cell r="AP201">
            <v>421407.5682104599</v>
          </cell>
          <cell r="AQ201">
            <v>450906.09798519214</v>
          </cell>
          <cell r="AR201">
            <v>482469.52484415565</v>
          </cell>
          <cell r="AS201">
            <v>516242.39158324659</v>
          </cell>
          <cell r="AT201">
            <v>552379.35899407393</v>
          </cell>
          <cell r="AU201">
            <v>591045.91412365914</v>
          </cell>
          <cell r="AV201">
            <v>632419.12811231532</v>
          </cell>
        </row>
        <row r="202">
          <cell r="E202">
            <v>100</v>
          </cell>
          <cell r="F202">
            <v>100</v>
          </cell>
          <cell r="G202">
            <v>100</v>
          </cell>
          <cell r="H202">
            <v>100</v>
          </cell>
          <cell r="I202">
            <v>100</v>
          </cell>
          <cell r="J202">
            <v>100</v>
          </cell>
          <cell r="K202">
            <v>100</v>
          </cell>
          <cell r="L202">
            <v>100</v>
          </cell>
          <cell r="M202">
            <v>100</v>
          </cell>
          <cell r="N202">
            <v>100</v>
          </cell>
          <cell r="O202">
            <v>100</v>
          </cell>
          <cell r="P202">
            <v>100</v>
          </cell>
          <cell r="Q202">
            <v>100</v>
          </cell>
          <cell r="R202">
            <v>114.99999999999999</v>
          </cell>
          <cell r="S202">
            <v>114.99999999999999</v>
          </cell>
          <cell r="T202">
            <v>114.99999999999999</v>
          </cell>
          <cell r="U202">
            <v>114.99999999999999</v>
          </cell>
          <cell r="V202">
            <v>114.99999999999999</v>
          </cell>
          <cell r="W202">
            <v>114.99999999999999</v>
          </cell>
          <cell r="X202">
            <v>114.99999999999999</v>
          </cell>
          <cell r="Y202">
            <v>114.99999999999999</v>
          </cell>
          <cell r="Z202">
            <v>114.99999999999999</v>
          </cell>
          <cell r="AA202">
            <v>114.99999999999999</v>
          </cell>
          <cell r="AB202">
            <v>114.99999999999999</v>
          </cell>
          <cell r="AC202">
            <v>114.99999999999999</v>
          </cell>
          <cell r="AD202">
            <v>114.99999999999999</v>
          </cell>
          <cell r="AE202">
            <v>123.05</v>
          </cell>
          <cell r="AF202">
            <v>131.6635</v>
          </cell>
          <cell r="AG202">
            <v>140.87994500000002</v>
          </cell>
          <cell r="AH202">
            <v>150.74154115000002</v>
          </cell>
          <cell r="AI202">
            <v>161.29344903050003</v>
          </cell>
          <cell r="AJ202">
            <v>172.58399046263503</v>
          </cell>
          <cell r="AK202">
            <v>184.66486979501948</v>
          </cell>
          <cell r="AL202">
            <v>197.59141068067086</v>
          </cell>
          <cell r="AM202">
            <v>211.42280942831783</v>
          </cell>
          <cell r="AN202">
            <v>226.22240608830009</v>
          </cell>
          <cell r="AO202">
            <v>242.05797451448112</v>
          </cell>
          <cell r="AP202">
            <v>259.00203273049482</v>
          </cell>
          <cell r="AQ202">
            <v>277.13217502162945</v>
          </cell>
          <cell r="AR202">
            <v>296.53142727314355</v>
          </cell>
          <cell r="AS202">
            <v>317.28862718226361</v>
          </cell>
          <cell r="AT202">
            <v>339.49883108502206</v>
          </cell>
          <cell r="AU202">
            <v>363.26374926097361</v>
          </cell>
          <cell r="AV202">
            <v>388.6922117092418</v>
          </cell>
        </row>
        <row r="205">
          <cell r="E205">
            <v>4946.6034644444444</v>
          </cell>
          <cell r="F205">
            <v>4946.6034644444444</v>
          </cell>
          <cell r="G205">
            <v>4946.6034644444444</v>
          </cell>
          <cell r="H205">
            <v>4946.6034644444444</v>
          </cell>
          <cell r="I205">
            <v>4946.6034644444444</v>
          </cell>
          <cell r="J205">
            <v>4946.6034644444444</v>
          </cell>
          <cell r="K205">
            <v>4946.6034644444444</v>
          </cell>
          <cell r="L205">
            <v>4946.6034644444444</v>
          </cell>
          <cell r="M205">
            <v>4946.6034644444444</v>
          </cell>
          <cell r="N205">
            <v>4946.6034644444444</v>
          </cell>
          <cell r="O205">
            <v>4946.6034644444444</v>
          </cell>
          <cell r="P205">
            <v>4946.6034644444444</v>
          </cell>
          <cell r="Q205">
            <v>59359.241573333333</v>
          </cell>
          <cell r="R205">
            <v>5292.8657069555557</v>
          </cell>
          <cell r="S205">
            <v>5292.8657069555557</v>
          </cell>
          <cell r="T205">
            <v>5292.8657069555557</v>
          </cell>
          <cell r="U205">
            <v>5292.8657069555557</v>
          </cell>
          <cell r="V205">
            <v>5292.8657069555557</v>
          </cell>
          <cell r="W205">
            <v>5292.8657069555557</v>
          </cell>
          <cell r="X205">
            <v>5292.8657069555557</v>
          </cell>
          <cell r="Y205">
            <v>5292.8657069555557</v>
          </cell>
          <cell r="Z205">
            <v>5292.8657069555557</v>
          </cell>
          <cell r="AA205">
            <v>5292.8657069555557</v>
          </cell>
          <cell r="AB205">
            <v>5292.8657069555557</v>
          </cell>
          <cell r="AC205">
            <v>5292.8657069555557</v>
          </cell>
          <cell r="AD205">
            <v>63514.388483466668</v>
          </cell>
          <cell r="AE205">
            <v>67960.395677309338</v>
          </cell>
          <cell r="AF205">
            <v>72717.623374720992</v>
          </cell>
          <cell r="AG205">
            <v>77807.857010951469</v>
          </cell>
          <cell r="AH205">
            <v>83254.407001718078</v>
          </cell>
          <cell r="AI205">
            <v>89082.215491838346</v>
          </cell>
          <cell r="AJ205">
            <v>95317.970576267035</v>
          </cell>
          <cell r="AK205">
            <v>101990.22851660573</v>
          </cell>
          <cell r="AL205">
            <v>109129.54451276813</v>
          </cell>
          <cell r="AM205">
            <v>116768.61262866191</v>
          </cell>
          <cell r="AN205">
            <v>124942.41551266825</v>
          </cell>
          <cell r="AO205">
            <v>133688.38459855504</v>
          </cell>
          <cell r="AP205">
            <v>143046.5715204539</v>
          </cell>
          <cell r="AQ205">
            <v>153059.83152688568</v>
          </cell>
          <cell r="AR205">
            <v>163774.01973376769</v>
          </cell>
          <cell r="AS205">
            <v>175238.20111513144</v>
          </cell>
          <cell r="AT205">
            <v>187504.87519319064</v>
          </cell>
          <cell r="AU205">
            <v>200630.216456714</v>
          </cell>
          <cell r="AV205">
            <v>214674.33160868398</v>
          </cell>
        </row>
        <row r="217">
          <cell r="E217">
            <v>25215.51108428571</v>
          </cell>
          <cell r="F217">
            <v>25215.51108428571</v>
          </cell>
          <cell r="G217">
            <v>25215.51108428571</v>
          </cell>
          <cell r="H217">
            <v>25215.51108428571</v>
          </cell>
          <cell r="I217">
            <v>25215.51108428571</v>
          </cell>
          <cell r="J217">
            <v>25215.51108428571</v>
          </cell>
          <cell r="K217">
            <v>25215.51108428571</v>
          </cell>
          <cell r="L217">
            <v>25230.51108428571</v>
          </cell>
          <cell r="M217">
            <v>25215.51108428571</v>
          </cell>
          <cell r="N217">
            <v>25215.51108428571</v>
          </cell>
          <cell r="O217">
            <v>25610.51108428571</v>
          </cell>
          <cell r="P217">
            <v>25610.51108428571</v>
          </cell>
          <cell r="Q217">
            <v>303391.13301142852</v>
          </cell>
          <cell r="R217">
            <v>27897.847122952382</v>
          </cell>
          <cell r="S217">
            <v>27897.847122952382</v>
          </cell>
          <cell r="T217">
            <v>27897.847122952382</v>
          </cell>
          <cell r="U217">
            <v>27897.847122952382</v>
          </cell>
          <cell r="V217">
            <v>27897.847122952382</v>
          </cell>
          <cell r="W217">
            <v>27897.847122952382</v>
          </cell>
          <cell r="X217">
            <v>27897.847122952382</v>
          </cell>
          <cell r="Y217">
            <v>27912.847122952382</v>
          </cell>
          <cell r="Z217">
            <v>27897.847122952382</v>
          </cell>
          <cell r="AA217">
            <v>27897.847122952382</v>
          </cell>
          <cell r="AB217">
            <v>27897.847122952382</v>
          </cell>
          <cell r="AC217">
            <v>27897.847122952382</v>
          </cell>
          <cell r="AD217">
            <v>334789.16547542857</v>
          </cell>
          <cell r="AE217">
            <v>124118.05705870858</v>
          </cell>
          <cell r="AF217">
            <v>132806.32105281818</v>
          </cell>
          <cell r="AG217">
            <v>142102.76352651548</v>
          </cell>
          <cell r="AH217">
            <v>152049.95697337153</v>
          </cell>
          <cell r="AI217">
            <v>162693.45396150759</v>
          </cell>
          <cell r="AJ217">
            <v>174081.99573881313</v>
          </cell>
          <cell r="AK217">
            <v>186267.73544053</v>
          </cell>
          <cell r="AL217">
            <v>199306.47692136711</v>
          </cell>
          <cell r="AM217">
            <v>213257.93030586283</v>
          </cell>
          <cell r="AN217">
            <v>228185.98542727326</v>
          </cell>
          <cell r="AO217">
            <v>244159.00440718239</v>
          </cell>
          <cell r="AP217">
            <v>261250.13471568521</v>
          </cell>
          <cell r="AQ217">
            <v>279537.64414578315</v>
          </cell>
          <cell r="AR217">
            <v>299105.27923598798</v>
          </cell>
          <cell r="AS217">
            <v>320042.64878250717</v>
          </cell>
          <cell r="AT217">
            <v>342445.63419728272</v>
          </cell>
          <cell r="AU217">
            <v>366416.82859109261</v>
          </cell>
          <cell r="AV217">
            <v>392066.006592469</v>
          </cell>
        </row>
        <row r="255">
          <cell r="E255">
            <v>27308.954143672621</v>
          </cell>
          <cell r="F255">
            <v>22599.754143672621</v>
          </cell>
          <cell r="G255">
            <v>30532.48414367262</v>
          </cell>
          <cell r="H255">
            <v>108499.75414367262</v>
          </cell>
          <cell r="I255">
            <v>25799.754143672621</v>
          </cell>
          <cell r="J255">
            <v>26131.284143672619</v>
          </cell>
          <cell r="K255">
            <v>26434.754143672621</v>
          </cell>
          <cell r="L255">
            <v>31849.754143672617</v>
          </cell>
          <cell r="M255">
            <v>25402.48414367262</v>
          </cell>
          <cell r="N255">
            <v>22745.754143672621</v>
          </cell>
          <cell r="O255">
            <v>22419.754143672621</v>
          </cell>
          <cell r="P255">
            <v>42402.48414367262</v>
          </cell>
          <cell r="Q255">
            <v>412126.96972407144</v>
          </cell>
          <cell r="R255">
            <v>29683.936373729714</v>
          </cell>
          <cell r="S255">
            <v>24645.092373729709</v>
          </cell>
          <cell r="T255">
            <v>33133.113473729711</v>
          </cell>
          <cell r="U255">
            <v>36558.092373729713</v>
          </cell>
          <cell r="V255">
            <v>28069.092373729709</v>
          </cell>
          <cell r="W255">
            <v>28423.829473729715</v>
          </cell>
          <cell r="X255">
            <v>28732.49237372971</v>
          </cell>
          <cell r="Y255">
            <v>34542.592373729713</v>
          </cell>
          <cell r="Z255">
            <v>27644.013473729716</v>
          </cell>
          <cell r="AA255">
            <v>24801.31237372971</v>
          </cell>
          <cell r="AB255">
            <v>24452.49237372971</v>
          </cell>
          <cell r="AC255">
            <v>45834.013473729705</v>
          </cell>
          <cell r="AD255">
            <v>366520.07288475643</v>
          </cell>
          <cell r="AE255">
            <v>394193.12448908947</v>
          </cell>
          <cell r="AF255">
            <v>425590.76162508567</v>
          </cell>
          <cell r="AG255">
            <v>458167.92793378572</v>
          </cell>
          <cell r="AH255">
            <v>493443.36783333629</v>
          </cell>
          <cell r="AI255">
            <v>531668.64126748336</v>
          </cell>
          <cell r="AJ255">
            <v>573122.31949489284</v>
          </cell>
          <cell r="AK255">
            <v>618113.2861990236</v>
          </cell>
          <cell r="AL255">
            <v>666984.48122336669</v>
          </cell>
          <cell r="AM255">
            <v>720117.14964797557</v>
          </cell>
          <cell r="AN255">
            <v>777935.66807315301</v>
          </cell>
          <cell r="AO255">
            <v>840913.03048056597</v>
          </cell>
          <cell r="AP255">
            <v>909577.08810284175</v>
          </cell>
          <cell r="AQ255">
            <v>984517.65158197167</v>
          </cell>
          <cell r="AR255">
            <v>1066394.579601431</v>
          </cell>
          <cell r="AS255">
            <v>1267547.8229526121</v>
          </cell>
          <cell r="AT255">
            <v>1007608.8885662237</v>
          </cell>
          <cell r="AU255">
            <v>1078141.5107658594</v>
          </cell>
          <cell r="AV255">
            <v>1153611.4165194693</v>
          </cell>
        </row>
        <row r="257">
          <cell r="E257">
            <v>1800</v>
          </cell>
          <cell r="F257">
            <v>1800</v>
          </cell>
          <cell r="G257">
            <v>1800</v>
          </cell>
          <cell r="H257">
            <v>1800</v>
          </cell>
          <cell r="I257">
            <v>1800</v>
          </cell>
          <cell r="J257">
            <v>1800</v>
          </cell>
          <cell r="K257">
            <v>1800</v>
          </cell>
          <cell r="L257">
            <v>1800</v>
          </cell>
          <cell r="M257">
            <v>1800</v>
          </cell>
          <cell r="N257">
            <v>1800</v>
          </cell>
          <cell r="O257">
            <v>1800</v>
          </cell>
          <cell r="P257">
            <v>1800</v>
          </cell>
          <cell r="Q257">
            <v>21600</v>
          </cell>
          <cell r="R257">
            <v>1926</v>
          </cell>
          <cell r="S257">
            <v>1926</v>
          </cell>
          <cell r="T257">
            <v>1926</v>
          </cell>
          <cell r="U257">
            <v>1926</v>
          </cell>
          <cell r="V257">
            <v>1926</v>
          </cell>
          <cell r="W257">
            <v>1926</v>
          </cell>
          <cell r="X257">
            <v>1926</v>
          </cell>
          <cell r="Y257">
            <v>1926</v>
          </cell>
          <cell r="Z257">
            <v>1926</v>
          </cell>
          <cell r="AA257">
            <v>1926</v>
          </cell>
          <cell r="AB257">
            <v>1926</v>
          </cell>
          <cell r="AC257">
            <v>1926</v>
          </cell>
          <cell r="AD257">
            <v>23112</v>
          </cell>
          <cell r="AE257">
            <v>24729.84</v>
          </cell>
          <cell r="AF257">
            <v>26460.928800000002</v>
          </cell>
          <cell r="AG257">
            <v>28313.193816000003</v>
          </cell>
          <cell r="AH257">
            <v>30295.117383120003</v>
          </cell>
          <cell r="AI257">
            <v>32415.775599938406</v>
          </cell>
          <cell r="AJ257">
            <v>34684.879891934099</v>
          </cell>
          <cell r="AK257">
            <v>37112.821484369488</v>
          </cell>
          <cell r="AL257">
            <v>39710.718988275352</v>
          </cell>
          <cell r="AM257">
            <v>42490.469317454626</v>
          </cell>
          <cell r="AN257">
            <v>45464.802169676455</v>
          </cell>
          <cell r="AO257">
            <v>48647.338321553812</v>
          </cell>
          <cell r="AP257">
            <v>52052.652004062584</v>
          </cell>
          <cell r="AQ257">
            <v>55696.337644346968</v>
          </cell>
          <cell r="AR257">
            <v>59595.08127945126</v>
          </cell>
          <cell r="AS257">
            <v>63766.736969012854</v>
          </cell>
          <cell r="AT257">
            <v>68230.408556843759</v>
          </cell>
          <cell r="AU257">
            <v>73006.537155822822</v>
          </cell>
          <cell r="AV257">
            <v>78116.994756730419</v>
          </cell>
        </row>
        <row r="258">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row>
        <row r="261">
          <cell r="E261">
            <v>2500</v>
          </cell>
          <cell r="F261">
            <v>2500</v>
          </cell>
          <cell r="G261">
            <v>2500</v>
          </cell>
          <cell r="H261">
            <v>2500</v>
          </cell>
          <cell r="I261">
            <v>2500</v>
          </cell>
          <cell r="J261">
            <v>2500</v>
          </cell>
          <cell r="K261">
            <v>2500</v>
          </cell>
          <cell r="L261">
            <v>2500</v>
          </cell>
          <cell r="M261">
            <v>2500</v>
          </cell>
          <cell r="N261">
            <v>2500</v>
          </cell>
          <cell r="O261">
            <v>2500</v>
          </cell>
          <cell r="P261">
            <v>2500</v>
          </cell>
          <cell r="Q261">
            <v>30000</v>
          </cell>
          <cell r="R261">
            <v>850</v>
          </cell>
          <cell r="S261">
            <v>850</v>
          </cell>
          <cell r="T261">
            <v>850</v>
          </cell>
          <cell r="U261">
            <v>850</v>
          </cell>
          <cell r="V261">
            <v>850</v>
          </cell>
          <cell r="W261">
            <v>850</v>
          </cell>
          <cell r="X261">
            <v>850</v>
          </cell>
          <cell r="Y261">
            <v>850</v>
          </cell>
          <cell r="Z261">
            <v>850</v>
          </cell>
          <cell r="AA261">
            <v>850</v>
          </cell>
          <cell r="AB261">
            <v>850</v>
          </cell>
          <cell r="AC261">
            <v>850</v>
          </cell>
          <cell r="AD261">
            <v>10200</v>
          </cell>
          <cell r="AE261">
            <v>10914</v>
          </cell>
          <cell r="AF261">
            <v>11677.980000000001</v>
          </cell>
          <cell r="AG261">
            <v>12495.438600000001</v>
          </cell>
          <cell r="AH261">
            <v>13370.119302000003</v>
          </cell>
          <cell r="AI261">
            <v>14306.027653140003</v>
          </cell>
          <cell r="AJ261">
            <v>15307.449588859805</v>
          </cell>
          <cell r="AK261">
            <v>16378.971060079992</v>
          </cell>
          <cell r="AL261">
            <v>17525.499034285593</v>
          </cell>
          <cell r="AM261">
            <v>18752.283966685583</v>
          </cell>
          <cell r="AN261">
            <v>20064.943844353576</v>
          </cell>
          <cell r="AO261">
            <v>21469.489913458328</v>
          </cell>
          <cell r="AP261">
            <v>22972.354207400414</v>
          </cell>
          <cell r="AQ261">
            <v>24580.419001918446</v>
          </cell>
          <cell r="AR261">
            <v>26301.048332052738</v>
          </cell>
          <cell r="AS261">
            <v>28142.121715296431</v>
          </cell>
          <cell r="AT261">
            <v>30112.070235367184</v>
          </cell>
          <cell r="AU261">
            <v>32219.915151842888</v>
          </cell>
          <cell r="AV261">
            <v>34475.30921247189</v>
          </cell>
        </row>
        <row r="262">
          <cell r="H262">
            <v>3000</v>
          </cell>
          <cell r="P262">
            <v>31000</v>
          </cell>
          <cell r="Q262">
            <v>34000</v>
          </cell>
          <cell r="R262">
            <v>0</v>
          </cell>
          <cell r="S262">
            <v>0</v>
          </cell>
          <cell r="T262">
            <v>0</v>
          </cell>
          <cell r="U262">
            <v>3210</v>
          </cell>
          <cell r="V262">
            <v>0</v>
          </cell>
          <cell r="W262">
            <v>0</v>
          </cell>
          <cell r="X262">
            <v>0</v>
          </cell>
          <cell r="Y262">
            <v>0</v>
          </cell>
          <cell r="Z262">
            <v>0</v>
          </cell>
          <cell r="AA262">
            <v>0</v>
          </cell>
          <cell r="AB262">
            <v>0</v>
          </cell>
          <cell r="AC262">
            <v>33170</v>
          </cell>
          <cell r="AD262">
            <v>36380</v>
          </cell>
          <cell r="AE262">
            <v>38926.600000000006</v>
          </cell>
          <cell r="AF262">
            <v>41651.462000000007</v>
          </cell>
          <cell r="AG262">
            <v>44567.064340000012</v>
          </cell>
          <cell r="AH262">
            <v>47686.758843800017</v>
          </cell>
          <cell r="AI262">
            <v>51024.831962866017</v>
          </cell>
          <cell r="AJ262">
            <v>54596.570200266644</v>
          </cell>
          <cell r="AK262">
            <v>58418.330114285309</v>
          </cell>
          <cell r="AL262">
            <v>62507.613222285283</v>
          </cell>
          <cell r="AM262">
            <v>66883.146147845255</v>
          </cell>
          <cell r="AN262">
            <v>71564.966378194425</v>
          </cell>
          <cell r="AO262">
            <v>76574.514024668038</v>
          </cell>
          <cell r="AP262">
            <v>81934.730006394806</v>
          </cell>
          <cell r="AQ262">
            <v>87670.161106842454</v>
          </cell>
          <cell r="AR262">
            <v>93807.072384321436</v>
          </cell>
          <cell r="AS262">
            <v>100373.56745122395</v>
          </cell>
          <cell r="AT262">
            <v>107399.71717280963</v>
          </cell>
          <cell r="AU262">
            <v>114917.6973749063</v>
          </cell>
          <cell r="AV262">
            <v>122961.93619114975</v>
          </cell>
        </row>
        <row r="263">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row>
        <row r="264">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t="e">
            <v>#REF!</v>
          </cell>
          <cell r="AF264" t="e">
            <v>#REF!</v>
          </cell>
          <cell r="AG264" t="e">
            <v>#REF!</v>
          </cell>
          <cell r="AH264" t="e">
            <v>#REF!</v>
          </cell>
          <cell r="AI264" t="e">
            <v>#REF!</v>
          </cell>
          <cell r="AJ264" t="e">
            <v>#REF!</v>
          </cell>
          <cell r="AK264" t="e">
            <v>#REF!</v>
          </cell>
          <cell r="AL264" t="e">
            <v>#REF!</v>
          </cell>
          <cell r="AM264" t="e">
            <v>#REF!</v>
          </cell>
          <cell r="AN264" t="e">
            <v>#REF!</v>
          </cell>
          <cell r="AO264" t="e">
            <v>#REF!</v>
          </cell>
        </row>
        <row r="265">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t="e">
            <v>#REF!</v>
          </cell>
          <cell r="AF265" t="e">
            <v>#REF!</v>
          </cell>
          <cell r="AG265" t="e">
            <v>#REF!</v>
          </cell>
          <cell r="AH265" t="e">
            <v>#REF!</v>
          </cell>
          <cell r="AI265" t="e">
            <v>#REF!</v>
          </cell>
          <cell r="AJ265" t="e">
            <v>#REF!</v>
          </cell>
          <cell r="AK265" t="e">
            <v>#REF!</v>
          </cell>
          <cell r="AL265" t="e">
            <v>#REF!</v>
          </cell>
          <cell r="AM265" t="e">
            <v>#REF!</v>
          </cell>
          <cell r="AN265" t="e">
            <v>#REF!</v>
          </cell>
          <cell r="AO265" t="e">
            <v>#REF!</v>
          </cell>
          <cell r="AP265" t="e">
            <v>#REF!</v>
          </cell>
          <cell r="AQ265" t="e">
            <v>#REF!</v>
          </cell>
          <cell r="AR265" t="e">
            <v>#REF!</v>
          </cell>
          <cell r="AS265" t="e">
            <v>#REF!</v>
          </cell>
          <cell r="AT265" t="e">
            <v>#REF!</v>
          </cell>
          <cell r="AU265" t="e">
            <v>#REF!</v>
          </cell>
          <cell r="AV265" t="e">
            <v>#REF!</v>
          </cell>
        </row>
        <row r="266">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row>
        <row r="268">
          <cell r="E268">
            <v>1486.875</v>
          </cell>
          <cell r="F268">
            <v>1486.875</v>
          </cell>
          <cell r="G268">
            <v>1486.875</v>
          </cell>
          <cell r="H268">
            <v>1486.875</v>
          </cell>
          <cell r="I268">
            <v>1486.875</v>
          </cell>
          <cell r="J268">
            <v>1486.875</v>
          </cell>
          <cell r="K268">
            <v>1486.875</v>
          </cell>
          <cell r="L268">
            <v>1486.875</v>
          </cell>
          <cell r="M268">
            <v>1486.875</v>
          </cell>
          <cell r="N268">
            <v>1486.875</v>
          </cell>
          <cell r="O268">
            <v>1486.875</v>
          </cell>
          <cell r="P268">
            <v>1486.875</v>
          </cell>
          <cell r="Q268">
            <v>17842.5</v>
          </cell>
          <cell r="R268">
            <v>1590.9562500000002</v>
          </cell>
          <cell r="S268">
            <v>1590.9562500000002</v>
          </cell>
          <cell r="T268">
            <v>1590.9562500000002</v>
          </cell>
          <cell r="U268">
            <v>1590.9562500000002</v>
          </cell>
          <cell r="V268">
            <v>1590.9562500000002</v>
          </cell>
          <cell r="W268">
            <v>1590.9562500000002</v>
          </cell>
          <cell r="X268">
            <v>1590.9562500000002</v>
          </cell>
          <cell r="Y268">
            <v>1590.9562500000002</v>
          </cell>
          <cell r="Z268">
            <v>1590.9562500000002</v>
          </cell>
          <cell r="AA268">
            <v>1590.9562500000002</v>
          </cell>
          <cell r="AB268">
            <v>1590.9562500000002</v>
          </cell>
          <cell r="AC268">
            <v>1590.9562500000002</v>
          </cell>
          <cell r="AD268">
            <v>19091.474999999999</v>
          </cell>
          <cell r="AE268">
            <v>20427.878249999998</v>
          </cell>
          <cell r="AF268">
            <v>21857.8297275</v>
          </cell>
          <cell r="AG268">
            <v>23387.877808425001</v>
          </cell>
          <cell r="AH268">
            <v>25025.029255014753</v>
          </cell>
          <cell r="AI268">
            <v>26776.781302865787</v>
          </cell>
          <cell r="AJ268">
            <v>28651.155994066394</v>
          </cell>
          <cell r="AK268">
            <v>30656.736913651042</v>
          </cell>
          <cell r="AL268">
            <v>32802.708497606618</v>
          </cell>
          <cell r="AM268">
            <v>35098.898092439085</v>
          </cell>
          <cell r="AN268">
            <v>37555.820958909826</v>
          </cell>
          <cell r="AO268">
            <v>40184.728426033515</v>
          </cell>
          <cell r="AP268">
            <v>42997.659415855866</v>
          </cell>
          <cell r="AQ268">
            <v>46007.495574965782</v>
          </cell>
          <cell r="AR268">
            <v>49228.020265213388</v>
          </cell>
          <cell r="AS268">
            <v>52673.981683778329</v>
          </cell>
          <cell r="AT268">
            <v>56361.160401642817</v>
          </cell>
          <cell r="AU268">
            <v>60306.441629757821</v>
          </cell>
          <cell r="AV268">
            <v>64527.89254384087</v>
          </cell>
        </row>
        <row r="269">
          <cell r="E269">
            <v>1724.8</v>
          </cell>
          <cell r="F269">
            <v>1724.8</v>
          </cell>
          <cell r="G269">
            <v>77324.800000000003</v>
          </cell>
          <cell r="H269">
            <v>1724.8</v>
          </cell>
          <cell r="I269">
            <v>1724.8</v>
          </cell>
          <cell r="J269">
            <v>77324.800000000003</v>
          </cell>
          <cell r="K269">
            <v>1724.8</v>
          </cell>
          <cell r="L269">
            <v>1724.8</v>
          </cell>
          <cell r="M269">
            <v>77324.800000000003</v>
          </cell>
          <cell r="N269">
            <v>1724.8</v>
          </cell>
          <cell r="O269">
            <v>1724.8</v>
          </cell>
          <cell r="P269">
            <v>77324.800000000003</v>
          </cell>
          <cell r="Q269">
            <v>323097.59999999998</v>
          </cell>
          <cell r="R269">
            <v>1897.28</v>
          </cell>
          <cell r="S269">
            <v>1897.28</v>
          </cell>
          <cell r="T269">
            <v>69397.279999999999</v>
          </cell>
          <cell r="U269">
            <v>1897.28</v>
          </cell>
          <cell r="V269">
            <v>1897.28</v>
          </cell>
          <cell r="W269">
            <v>69397.279999999999</v>
          </cell>
          <cell r="X269">
            <v>1897.28</v>
          </cell>
          <cell r="Y269">
            <v>1897.28</v>
          </cell>
          <cell r="Z269">
            <v>69397.279999999999</v>
          </cell>
          <cell r="AA269">
            <v>1897.28</v>
          </cell>
          <cell r="AB269">
            <v>1897.28</v>
          </cell>
          <cell r="AC269">
            <v>69397.279999999999</v>
          </cell>
          <cell r="AD269">
            <v>292767.35999999999</v>
          </cell>
          <cell r="AE269">
            <v>313261.07520000002</v>
          </cell>
          <cell r="AF269">
            <v>335189.35046400002</v>
          </cell>
          <cell r="AG269">
            <v>358652.60499648005</v>
          </cell>
          <cell r="AH269">
            <v>383758.28734623367</v>
          </cell>
          <cell r="AI269">
            <v>410621.36746047006</v>
          </cell>
          <cell r="AJ269">
            <v>439364.86318270297</v>
          </cell>
          <cell r="AK269">
            <v>470120.4036054922</v>
          </cell>
          <cell r="AL269">
            <v>503028.83185787668</v>
          </cell>
          <cell r="AM269">
            <v>538240.85008792812</v>
          </cell>
          <cell r="AN269">
            <v>575917.70959408314</v>
          </cell>
          <cell r="AO269">
            <v>616231.94926566898</v>
          </cell>
          <cell r="AP269">
            <v>659368.1857142658</v>
          </cell>
          <cell r="AQ269">
            <v>705523.95871426445</v>
          </cell>
          <cell r="AR269">
            <v>754910.63582426298</v>
          </cell>
          <cell r="AS269">
            <v>807754.38033196144</v>
          </cell>
          <cell r="AT269">
            <v>864297.18695519876</v>
          </cell>
          <cell r="AU269">
            <v>924797.99004206271</v>
          </cell>
          <cell r="AV269">
            <v>989533.84934500721</v>
          </cell>
        </row>
        <row r="270">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row>
        <row r="271">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row>
        <row r="286">
          <cell r="E286">
            <v>150</v>
          </cell>
          <cell r="F286">
            <v>150</v>
          </cell>
          <cell r="G286">
            <v>150</v>
          </cell>
          <cell r="H286">
            <v>150</v>
          </cell>
          <cell r="I286">
            <v>150</v>
          </cell>
          <cell r="J286">
            <v>150</v>
          </cell>
          <cell r="K286">
            <v>150</v>
          </cell>
          <cell r="L286">
            <v>150</v>
          </cell>
          <cell r="M286">
            <v>150</v>
          </cell>
          <cell r="N286">
            <v>150</v>
          </cell>
          <cell r="O286">
            <v>150</v>
          </cell>
          <cell r="P286">
            <v>150</v>
          </cell>
          <cell r="Q286">
            <v>150</v>
          </cell>
          <cell r="R286">
            <v>150</v>
          </cell>
          <cell r="S286">
            <v>150</v>
          </cell>
          <cell r="T286">
            <v>150</v>
          </cell>
          <cell r="U286">
            <v>150</v>
          </cell>
          <cell r="V286">
            <v>150</v>
          </cell>
          <cell r="W286">
            <v>150</v>
          </cell>
          <cell r="X286">
            <v>150</v>
          </cell>
          <cell r="Y286">
            <v>150</v>
          </cell>
          <cell r="Z286">
            <v>150</v>
          </cell>
          <cell r="AA286">
            <v>150</v>
          </cell>
          <cell r="AB286">
            <v>150</v>
          </cell>
          <cell r="AC286">
            <v>150</v>
          </cell>
          <cell r="AD286">
            <v>150</v>
          </cell>
          <cell r="AE286">
            <v>136.5</v>
          </cell>
          <cell r="AF286">
            <v>142.2987</v>
          </cell>
          <cell r="AG286">
            <v>148.05000000000001</v>
          </cell>
          <cell r="AH286">
            <v>155.74860000000001</v>
          </cell>
          <cell r="AI286">
            <v>163.11709999999999</v>
          </cell>
          <cell r="AJ286">
            <v>170.31049999999999</v>
          </cell>
          <cell r="AK286">
            <v>177.42099999999999</v>
          </cell>
          <cell r="AL286">
            <v>184.5196</v>
          </cell>
          <cell r="AM286">
            <v>191.517</v>
          </cell>
          <cell r="AN286">
            <v>198.37979999999999</v>
          </cell>
          <cell r="AO286">
            <v>198.37979999999999</v>
          </cell>
          <cell r="AP286">
            <v>198.37979999999999</v>
          </cell>
          <cell r="AQ286">
            <v>198.37979999999999</v>
          </cell>
          <cell r="AR286">
            <v>198.37979999999999</v>
          </cell>
          <cell r="AS286">
            <v>198.37979999999999</v>
          </cell>
          <cell r="AT286">
            <v>198.37979999999999</v>
          </cell>
          <cell r="AU286">
            <v>198.37979999999999</v>
          </cell>
          <cell r="AV286">
            <v>198.37979999999999</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2">
          <cell r="E22">
            <v>2350</v>
          </cell>
          <cell r="F22">
            <v>2350</v>
          </cell>
          <cell r="G22">
            <v>2350</v>
          </cell>
          <cell r="H22">
            <v>2350</v>
          </cell>
          <cell r="I22">
            <v>2350</v>
          </cell>
          <cell r="J22">
            <v>2350</v>
          </cell>
          <cell r="K22">
            <v>2350</v>
          </cell>
          <cell r="L22">
            <v>2350</v>
          </cell>
          <cell r="M22">
            <v>2350</v>
          </cell>
          <cell r="N22">
            <v>2350</v>
          </cell>
          <cell r="O22">
            <v>2350</v>
          </cell>
          <cell r="P22">
            <v>2350</v>
          </cell>
          <cell r="Q22">
            <v>2350</v>
          </cell>
          <cell r="R22">
            <v>2347.5</v>
          </cell>
          <cell r="S22">
            <v>2347.5000000000005</v>
          </cell>
          <cell r="T22">
            <v>2347.5000000000005</v>
          </cell>
          <cell r="U22">
            <v>2347.5</v>
          </cell>
          <cell r="V22">
            <v>2347.5</v>
          </cell>
          <cell r="W22">
            <v>2347.5</v>
          </cell>
          <cell r="X22">
            <v>2347.5</v>
          </cell>
          <cell r="Y22">
            <v>2347.5</v>
          </cell>
          <cell r="Z22">
            <v>2347.5</v>
          </cell>
          <cell r="AA22">
            <v>2347.5000000000005</v>
          </cell>
          <cell r="AB22">
            <v>2347.5</v>
          </cell>
          <cell r="AC22">
            <v>2347.5</v>
          </cell>
          <cell r="AD22">
            <v>2347.5</v>
          </cell>
          <cell r="AE22">
            <v>2342.5</v>
          </cell>
          <cell r="AF22">
            <v>2342.5</v>
          </cell>
          <cell r="AG22">
            <v>2811.0000000000005</v>
          </cell>
          <cell r="AH22">
            <v>2811</v>
          </cell>
          <cell r="AI22">
            <v>2811.0000000000005</v>
          </cell>
          <cell r="AJ22">
            <v>2811.0000000000005</v>
          </cell>
          <cell r="AK22">
            <v>2811.0000000000005</v>
          </cell>
          <cell r="AL22">
            <v>2811</v>
          </cell>
          <cell r="AM22">
            <v>2811.0000000000005</v>
          </cell>
          <cell r="AN22">
            <v>2811.0000000000005</v>
          </cell>
          <cell r="AO22">
            <v>2811.0000000000005</v>
          </cell>
          <cell r="AP22">
            <v>2811</v>
          </cell>
          <cell r="AQ22">
            <v>2811.0000000000005</v>
          </cell>
          <cell r="AR22">
            <v>2811.0000000000005</v>
          </cell>
          <cell r="AS22">
            <v>2811.0000000000005</v>
          </cell>
          <cell r="AT22">
            <v>2811</v>
          </cell>
          <cell r="AU22">
            <v>2811.0000000000005</v>
          </cell>
          <cell r="AV22">
            <v>2811.0000000000005</v>
          </cell>
        </row>
      </sheetData>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 Budget 2010"/>
      <sheetName val="comments"/>
      <sheetName val="Assumption"/>
      <sheetName val="CF_Detail"/>
      <sheetName val="$CF_Detail"/>
      <sheetName val="Capex Summary"/>
      <sheetName val="VC+FC"/>
      <sheetName val="Calculations"/>
      <sheetName val="KPI"/>
      <sheetName val="IS"/>
      <sheetName val="IS KZT"/>
      <sheetName val="IS USD"/>
      <sheetName val="Trans"/>
      <sheetName val="Output GRES -1 KZT"/>
      <sheetName val="Revenue and trade receivables"/>
      <sheetName val="COGS, TP and other BS items KZT"/>
      <sheetName val="Other IS items KZT"/>
      <sheetName val="Tax payable"/>
      <sheetName val="Non-current assets and CAPEX"/>
      <sheetName val="Output GRES -1 USD"/>
      <sheetName val="Revenue and trade receivabl USD"/>
      <sheetName val="COGS, TP and other BS items USD"/>
      <sheetName val="Other IS items KZT (2)"/>
      <sheetName val="Tax payable USD"/>
      <sheetName val="Non-current assets CPX USD"/>
      <sheetName val="FX"/>
      <sheetName val="Отчет 1"/>
      <sheetName val="Capex 2009 v2"/>
      <sheetName val="Capex 2010"/>
      <sheetName val="Repair 2010"/>
      <sheetName val="DT"/>
      <sheetName val="FA Tax"/>
      <sheetName val="Interest"/>
      <sheetName val="sch03"/>
      <sheetName val="sch08"/>
      <sheetName val="sch06"/>
      <sheetName val="sch02"/>
    </sheetNames>
    <sheetDataSet>
      <sheetData sheetId="0" refreshError="1"/>
      <sheetData sheetId="1" refreshError="1"/>
      <sheetData sheetId="2"/>
      <sheetData sheetId="3" refreshError="1"/>
      <sheetData sheetId="4" refreshError="1"/>
      <sheetData sheetId="5"/>
      <sheetData sheetId="6" refreshError="1"/>
      <sheetData sheetId="7"/>
      <sheetData sheetId="8"/>
      <sheetData sheetId="9" refreshError="1"/>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PMM"/>
      <sheetName val="Rollup"/>
      <sheetName val="GenAdmin"/>
      <sheetName val="Stores"/>
      <sheetName val="MH"/>
      <sheetName val="Chem"/>
      <sheetName val="Power Block"/>
      <sheetName val="FGD"/>
      <sheetName val="Engineer"/>
      <sheetName val="Computer"/>
      <sheetName val="I&amp;C Maint"/>
      <sheetName val="Mech Maint"/>
      <sheetName val="Electric Maint"/>
      <sheetName val="sheet 13"/>
      <sheetName val="Fixed O&amp;M Budget"/>
      <sheetName val="Assumptions"/>
      <sheetName val="#REF"/>
      <sheetName val="Kintigh"/>
      <sheetName val="Milliken"/>
      <sheetName val="Goudey"/>
      <sheetName val="Greenidge"/>
      <sheetName val="_REF"/>
      <sheetName val="Op Assumps"/>
      <sheetName val="Cash Flow Summ"/>
      <sheetName val="Maintenance"/>
      <sheetName val="Debt"/>
      <sheetName val="Pre Tax  Output"/>
      <sheetName val="Tax Output"/>
      <sheetName val="Revenue"/>
      <sheetName val="Assumption"/>
      <sheetName val="Calculations"/>
      <sheetName val="Project Proforma"/>
      <sheetName val="sch03"/>
      <sheetName val="sch08"/>
      <sheetName val="sch06"/>
      <sheetName val="sch02"/>
      <sheetName val="DATA"/>
      <sheetName val="Замена график план"/>
      <sheetName val="KPI"/>
      <sheetName val="изменение_оборотных_средств"/>
      <sheetName val="Капзатраты"/>
      <sheetName val="Power_Block"/>
      <sheetName val="I&amp;C_Maint"/>
      <sheetName val="Mech_Maint"/>
      <sheetName val="Electric_Maint"/>
      <sheetName val="sheet_13"/>
      <sheetName val="Fixed_O&amp;M_Budget"/>
      <sheetName val="Admin"/>
      <sheetName val="Chemicals"/>
      <sheetName val="Consumables"/>
      <sheetName val="Operating Insurance"/>
      <sheetName val="Corp OH"/>
      <sheetName val="Other Contract Services"/>
      <sheetName val="Payroll"/>
      <sheetName val="Professional Services"/>
      <sheetName val="Property"/>
      <sheetName val="Utilities"/>
      <sheetName val="Разработчик"/>
      <sheetName val="NPK"/>
      <sheetName val="ДТ"/>
      <sheetName val="Допуски"/>
      <sheetName val="EX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stBenefits"/>
      <sheetName val="Input"/>
      <sheetName val="Consultants &amp; IT"/>
      <sheetName val="EastR_costs"/>
      <sheetName val="PT_ProjectTeam"/>
      <sheetName val="PT1_Staff"/>
      <sheetName val="PT2_IT"/>
      <sheetName val="PT3_Trips"/>
      <sheetName val="PT4_Trainings"/>
      <sheetName val="CDC_Overheads"/>
      <sheetName val="ProjectName_Main"/>
      <sheetName val="Sheet3"/>
    </sheetNames>
    <sheetDataSet>
      <sheetData sheetId="0"/>
      <sheetData sheetId="1"/>
      <sheetData sheetId="2">
        <row r="4">
          <cell r="C4">
            <v>150</v>
          </cell>
        </row>
        <row r="10">
          <cell r="G10">
            <v>10</v>
          </cell>
        </row>
        <row r="12">
          <cell r="G12">
            <v>15</v>
          </cell>
        </row>
        <row r="20">
          <cell r="G20">
            <v>339.06</v>
          </cell>
        </row>
        <row r="21">
          <cell r="G21">
            <v>364</v>
          </cell>
        </row>
        <row r="22">
          <cell r="G22">
            <v>326.20666666666665</v>
          </cell>
        </row>
        <row r="26">
          <cell r="G26">
            <v>80</v>
          </cell>
        </row>
        <row r="27">
          <cell r="G27">
            <v>93.333333333333329</v>
          </cell>
        </row>
        <row r="28">
          <cell r="G28">
            <v>66.666666666666671</v>
          </cell>
        </row>
        <row r="30">
          <cell r="G30">
            <v>26.666666666666668</v>
          </cell>
        </row>
        <row r="33">
          <cell r="G33">
            <v>31.333333333333332</v>
          </cell>
        </row>
      </sheetData>
      <sheetData sheetId="3"/>
      <sheetData sheetId="4"/>
      <sheetData sheetId="5">
        <row r="8">
          <cell r="F8">
            <v>10500</v>
          </cell>
        </row>
      </sheetData>
      <sheetData sheetId="6">
        <row r="8">
          <cell r="F8">
            <v>10500</v>
          </cell>
        </row>
      </sheetData>
      <sheetData sheetId="7"/>
      <sheetData sheetId="8"/>
      <sheetData sheetId="9"/>
      <sheetData sheetId="10"/>
      <sheetData sheetId="11"/>
      <sheetData sheetId="12">
        <row r="3">
          <cell r="B3" t="str">
            <v>Enter your project</v>
          </cell>
        </row>
        <row r="4">
          <cell r="B4" t="str">
            <v>Capital Projects</v>
          </cell>
        </row>
        <row r="5">
          <cell r="B5" t="str">
            <v>HRF</v>
          </cell>
        </row>
        <row r="6">
          <cell r="B6" t="str">
            <v>HRR</v>
          </cell>
        </row>
        <row r="7">
          <cell r="B7" t="str">
            <v>IT</v>
          </cell>
        </row>
        <row r="8">
          <cell r="B8" t="str">
            <v>OpExcellence</v>
          </cell>
        </row>
        <row r="9">
          <cell r="B9" t="str">
            <v>Outsourcing</v>
          </cell>
        </row>
        <row r="10">
          <cell r="B10" t="str">
            <v>Procurement</v>
          </cell>
        </row>
        <row r="11">
          <cell r="B11" t="str">
            <v>Program Management</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tail"/>
      <sheetName val="Summary SJ"/>
      <sheetName val="Detail SJ"/>
      <sheetName val="Summary RJ"/>
      <sheetName val="Detail RJ"/>
      <sheetName val="Preview RJ"/>
      <sheetName val="Preview SJ"/>
      <sheetName val="Revenue Salta"/>
      <sheetName val="Revenue SJ"/>
      <sheetName val="Cash Flow"/>
      <sheetName val="Taxes"/>
      <sheetName val="O&amp;M Salta"/>
      <sheetName val="O&amp;M SJ"/>
      <sheetName val="Payroll"/>
      <sheetName val="SG&amp;A"/>
      <sheetName val="Capex Salta"/>
      <sheetName val="Capex SJ"/>
      <sheetName val="Other income"/>
      <sheetName val="DyA SJ"/>
      <sheetName val="DyA RJ"/>
      <sheetName val="Presentation"/>
      <sheetName val="US GAAP"/>
      <sheetName val="ARG GAAP"/>
      <sheetName val="Balance"/>
      <sheetName val="Assumptions"/>
      <sheetName val="SG_A"/>
      <sheetName val="Project Proforma"/>
      <sheetName val="#REF"/>
      <sheetName val="COA Sumry by RG"/>
      <sheetName val="Câmbio - 97"/>
      <sheetName val="Op Assumps"/>
      <sheetName val="Cash Flow Summ"/>
      <sheetName val="Maintenance"/>
      <sheetName val="Debt"/>
      <sheetName val="Pre Tax  Output"/>
      <sheetName val="Tax Output"/>
      <sheetName val="Revenue"/>
      <sheetName val="Summary_SJ"/>
      <sheetName val="Detail_SJ"/>
      <sheetName val="Summary_RJ"/>
      <sheetName val="Detail_RJ"/>
      <sheetName val="Preview_RJ"/>
      <sheetName val="Preview_SJ"/>
      <sheetName val="Revenue_Salta"/>
      <sheetName val="Revenue_SJ"/>
      <sheetName val="Cash_Flow"/>
      <sheetName val="O&amp;M_Salta"/>
      <sheetName val="O&amp;M_SJ"/>
      <sheetName val="Capex_Salta"/>
      <sheetName val="Capex_SJ"/>
      <sheetName val="Other_income"/>
      <sheetName val="DyA_SJ"/>
      <sheetName val="DyA_RJ"/>
      <sheetName val="US_GAAP"/>
      <sheetName val="ARG_GAAP"/>
      <sheetName val="Исходные"/>
      <sheetName val="Input"/>
      <sheetName val="Sheet3"/>
      <sheetName val="Assumption"/>
      <sheetName val="Calcul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 тыс."/>
      <sheetName val="Общий бюд"/>
      <sheetName val="Общий"/>
      <sheetName val="ИТ ОБОРУД"/>
      <sheetName val="ПО"/>
      <sheetName val="Прочие кап затраты"/>
      <sheetName val="Расходные матер"/>
      <sheetName val="ФОТ"/>
      <sheetName val="штатка"/>
      <sheetName val="Перемещение сотрудников "/>
      <sheetName val="Аренда жилья "/>
      <sheetName val="Аренда офис"/>
      <sheetName val="PTC Consum and other"/>
      <sheetName val="Транспортные расходы"/>
      <sheetName val="Обучение"/>
      <sheetName val="Ком. расходы"/>
      <sheetName val="Входные данные"/>
      <sheetName val="СПБЭК"/>
      <sheetName val="01.03.14"/>
      <sheetName val="Отчет ЦУП"/>
    </sheetNames>
    <sheetDataSet>
      <sheetData sheetId="0" refreshError="1"/>
      <sheetData sheetId="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sheetData sheetId="16">
        <row r="92">
          <cell r="D92">
            <v>3463</v>
          </cell>
        </row>
        <row r="93">
          <cell r="D93">
            <v>3325</v>
          </cell>
        </row>
        <row r="94">
          <cell r="D94">
            <v>3005</v>
          </cell>
        </row>
        <row r="95">
          <cell r="D95">
            <v>3198</v>
          </cell>
        </row>
      </sheetData>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ates"/>
      <sheetName val="CE"/>
      <sheetName val="Jan"/>
      <sheetName val="Feb"/>
      <sheetName val="Mar"/>
      <sheetName val="Apr"/>
      <sheetName val="May"/>
      <sheetName val="Jun"/>
      <sheetName val="Jul"/>
      <sheetName val="Aug"/>
      <sheetName val="FS"/>
      <sheetName val="LT Inv"/>
      <sheetName val="J1"/>
      <sheetName val="J2"/>
      <sheetName val="J3-5"/>
      <sheetName val="J6"/>
      <sheetName val="J1 PYA"/>
      <sheetName val="J2 PYA"/>
      <sheetName val="KCC"/>
      <sheetName val="Eurasia Gold"/>
      <sheetName val="PLC"/>
      <sheetName val="MKM"/>
      <sheetName val="Holding BV"/>
      <sheetName val="Petro BV"/>
      <sheetName val="Gold BV"/>
      <sheetName val="Dostan-T"/>
      <sheetName val="CAPEX"/>
      <sheetName val="EBITDA"/>
      <sheetName val="EPS"/>
      <sheetName val="Min. interest"/>
      <sheetName val="MKM revenues"/>
      <sheetName val="KM revenues"/>
      <sheetName val="KM sales_q-ties"/>
      <sheetName val="KCC COS"/>
      <sheetName val="Rhenium"/>
      <sheetName val="Option 0"/>
      <sheetName val="LT_Inv"/>
      <sheetName val="деньги"/>
      <sheetName val="Assumption"/>
      <sheetName val="Calculations"/>
      <sheetName val="KPI"/>
      <sheetName val="US GAAP"/>
      <sheetName val="DyA SJ"/>
      <sheetName val="SG&amp;A"/>
      <sheetName val="Revenue Salta"/>
      <sheetName val="COA Sumry by RG"/>
      <sheetName val="PDC_Worksheet"/>
      <sheetName val="Adj"/>
      <sheetName val="CSSal"/>
      <sheetName val="CSSL"/>
      <sheetName val="ExpSJ"/>
      <sheetName val="Flash"/>
      <sheetName val="FPDesp"/>
      <sheetName val="FPProd"/>
      <sheetName val="FPSL"/>
      <sheetName val="ITSL"/>
      <sheetName val="LocSJ"/>
      <sheetName val="RMRec"/>
      <sheetName val="RMCons"/>
      <sheetName val="RMSL"/>
      <sheetName val="RMVar"/>
      <sheetName val="Stock Recon"/>
      <sheetName val="SurvComp"/>
      <sheetName val="lookups"/>
      <sheetName val="Adjustments"/>
      <sheetName val="Входящие данные"/>
      <sheetName val="1"/>
      <sheetName val="Исходные"/>
      <sheetName val="FX rates"/>
      <sheetName val="Detailed cost summary"/>
      <sheetName val="ЦТП"/>
      <sheetName val="Pipelines pasteboard"/>
      <sheetName val="Input"/>
      <sheetName val="Sheet3"/>
      <sheetName val="Управление"/>
      <sheetName val="Inputs"/>
    </sheetNames>
    <sheetDataSet>
      <sheetData sheetId="0">
        <row r="28">
          <cell r="F28">
            <v>124.03</v>
          </cell>
          <cell r="G28">
            <v>122.19</v>
          </cell>
          <cell r="H28">
            <v>120.23</v>
          </cell>
          <cell r="I28">
            <v>121.96</v>
          </cell>
          <cell r="J28">
            <v>122.09</v>
          </cell>
          <cell r="K28">
            <v>124.85</v>
          </cell>
        </row>
        <row r="30">
          <cell r="F30">
            <v>123.84</v>
          </cell>
          <cell r="G30">
            <v>120.02</v>
          </cell>
          <cell r="H30">
            <v>121.62</v>
          </cell>
          <cell r="I30">
            <v>122.31</v>
          </cell>
          <cell r="J30">
            <v>123.61</v>
          </cell>
          <cell r="K30">
            <v>126.85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о"/>
      <sheetName val="ао драг"/>
      <sheetName val="свод драг"/>
      <sheetName val="бгмк"/>
      <sheetName val="ВМХК"/>
      <sheetName val="БГОК"/>
      <sheetName val="ксс"/>
      <sheetName val="ВАЮЗЖР Год"/>
      <sheetName val="Лист17"/>
      <sheetName val="АО ЖЦМ"/>
      <sheetName val="АЖР"/>
      <sheetName val="СЖР"/>
      <sheetName val="СОФ"/>
      <sheetName val="ЖОФ"/>
      <sheetName val="ЖМЗ"/>
      <sheetName val="БХМК"/>
      <sheetName val="ЖГОК МХК БГОК м - ц"/>
      <sheetName val="ВЮЗЖР"/>
      <sheetName val="Год ЖГОК МХК БГОК"/>
      <sheetName val="Лист16"/>
      <sheetName val="Лист18"/>
      <sheetName val="Const"/>
      <sheetName val="Статьи"/>
      <sheetName val="Перечень связанных сторон"/>
      <sheetName val="СР1 сцен."/>
      <sheetName val="Ам. ВЦМ "/>
      <sheetName val="База"/>
      <sheetName val="Currency _ Location Sheet "/>
      <sheetName val="Анализ закл. работ"/>
      <sheetName val="планы р.е."/>
      <sheetName val="8_NPV_1"/>
      <sheetName val="PYTB"/>
      <sheetName val="Лист3"/>
      <sheetName val="S в шихте (3)"/>
      <sheetName val="S в наборке концентратов"/>
      <sheetName val="ао_драг"/>
      <sheetName val="свод_драг"/>
      <sheetName val="ВАЮЗЖР_Год"/>
      <sheetName val="АО_ЖЦМ"/>
      <sheetName val="ЖГОК_МХК_БГОК_м_-_ц"/>
      <sheetName val="Год_ЖГОК_МХК_БГОК"/>
      <sheetName val="Перечень_связанных_сторон"/>
      <sheetName val="СР1_сцен_"/>
      <sheetName val="Ам__ВЦМ_"/>
      <sheetName val="Currency___Location_Sheet_"/>
      <sheetName val="Анализ_закл__работ"/>
      <sheetName val="планы_р_е_"/>
      <sheetName val="S_в_шихте_(3)"/>
      <sheetName val="S_в_наборке_концентратов"/>
      <sheetName val="Mine Gen"/>
      <sheetName val="драги"/>
      <sheetName val="Constr, Op &amp; Fin Assmp"/>
      <sheetName val="Op Assmp"/>
      <sheetName val="Drawdown"/>
      <sheetName val="Debt Service"/>
      <sheetName val="Tax &amp; Depreciation"/>
      <sheetName val="Tax"/>
      <sheetName val="Outputs"/>
      <sheetName val="Construction"/>
      <sheetName val="Project Data"/>
      <sheetName val="MODEL INPUTS"/>
      <sheetName val="SHELL"/>
      <sheetName val="Finance &amp; Economic Data"/>
      <sheetName val="Finance data"/>
      <sheetName val="Statements"/>
      <sheetName val="Inputs"/>
      <sheetName val="Owners Costs"/>
      <sheetName val="Plant Operations"/>
      <sheetName val="Debt"/>
      <sheetName val="Operating Cash flow"/>
      <sheetName val="Summary"/>
      <sheetName val="Cash Flow &amp; Coverages"/>
      <sheetName val="DEVELOPMENT COST"/>
      <sheetName val="MACRS"/>
      <sheetName val="Debt_Mkt_Value"/>
      <sheetName val="P &amp; L"/>
      <sheetName val="Return"/>
      <sheetName val="Параметры"/>
      <sheetName val="отв.шл. 2013г."/>
      <sheetName val="XREF"/>
      <sheetName val="Производство прн"/>
      <sheetName val="справочно"/>
      <sheetName val="_RISK Correlations"/>
      <sheetName val="Variables"/>
      <sheetName val="скала"/>
      <sheetName val="ШПТ"/>
      <sheetName val="ЦЗ"/>
      <sheetName val="Справочник причин"/>
      <sheetName val="СВОД"/>
      <sheetName val="Лист1"/>
      <sheetName val="_Summary"/>
      <sheetName val="US Dollar 2003"/>
      <sheetName val="SDR 2003"/>
      <sheetName val="ГПК поддержание"/>
      <sheetName val="Потребители"/>
      <sheetName val="EQUIPMENT TYPE"/>
      <sheetName val="набор 11.07.17г."/>
      <sheetName val="набор 01.01.18г."/>
      <sheetName val="settings"/>
      <sheetName val="март детально"/>
      <sheetName val="ИФ"/>
      <sheetName val="РБУ"/>
      <sheetName val="Перечень вып.сп."/>
      <sheetName val="Op Assumps"/>
      <sheetName val="Cash Flow Summ"/>
      <sheetName val="Maintenance"/>
      <sheetName val="Pre Tax  Output"/>
      <sheetName val="Tax Output"/>
      <sheetName val="Revenue"/>
      <sheetName val="НЗП Си"/>
      <sheetName val="COS"/>
      <sheetName val="Лист"/>
      <sheetName val="System"/>
      <sheetName val="Общие начальные данные"/>
      <sheetName val="СИЗ 2013  aвто"/>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dom Report"/>
      <sheetName val="Sheet2"/>
      <sheetName val="Sheet3"/>
      <sheetName val="SMSTemp"/>
      <sheetName val="FP20DB (3)"/>
      <sheetName val="Анализ закл. работ"/>
      <sheetName val="Random_Report"/>
      <sheetName val="FP20DB_(3)"/>
      <sheetName val="KONSOLID"/>
      <sheetName val="Форма2"/>
      <sheetName val="definitions"/>
      <sheetName val="Выбор"/>
      <sheetName val="Перечень связанных сторон"/>
      <sheetName val="COA Sumry by RG"/>
      <sheetName val="US GAAP"/>
      <sheetName val="DyA SJ"/>
      <sheetName val="SG&amp;A"/>
      <sheetName val="Revenue Salta"/>
      <sheetName val="Admin"/>
      <sheetName val="Chemicals"/>
      <sheetName val="Consumables"/>
      <sheetName val="Operating Insurance"/>
      <sheetName val="Corp OH"/>
      <sheetName val="Other Contract Services"/>
      <sheetName val="Payroll"/>
      <sheetName val="Professional Services"/>
      <sheetName val="Property"/>
      <sheetName val="Utilities"/>
      <sheetName val="Sample size_BAK"/>
      <sheetName val="X-rates"/>
      <sheetName val="Project Proforma"/>
      <sheetName val="Option 0"/>
      <sheetName val="FX rates"/>
      <sheetName val="LINK"/>
      <sheetName val="Санком"/>
      <sheetName val="U2.1013"/>
      <sheetName val="U2.1010"/>
      <sheetName val="#REF"/>
      <sheetName val="B-4"/>
      <sheetName val="Rollforward"/>
      <sheetName val="Notes IS"/>
      <sheetName val="CO11"/>
      <sheetName val="CO12"/>
      <sheetName val="CO13"/>
      <sheetName val="CO16"/>
      <sheetName val="CO17"/>
      <sheetName val="CO18"/>
      <sheetName val="CO19"/>
      <sheetName val="CO2"/>
      <sheetName val="CO20"/>
      <sheetName val="CO21"/>
      <sheetName val="CO22"/>
      <sheetName val="CO26"/>
      <sheetName val="CO27"/>
      <sheetName val="CO3"/>
      <sheetName val="CO30"/>
      <sheetName val="CO4"/>
      <sheetName val="CO5"/>
      <sheetName val="CO6"/>
      <sheetName val="CO7"/>
      <sheetName val="ЯНВАРЬ"/>
      <sheetName val="Capex"/>
      <sheetName val="Статьи"/>
      <sheetName val="Ф1"/>
      <sheetName val="Ф2"/>
      <sheetName val="Dictionaries"/>
      <sheetName val="F100-Trial BS"/>
      <sheetName val="2006 2Day Tel"/>
      <sheetName val="% threshhold(salary)"/>
      <sheetName val="Index - Summary"/>
      <sheetName val="GAAP TB 31.12.01  detail p&amp;l"/>
      <sheetName val="PP&amp;E mvt for 2003"/>
      <sheetName val="P9-BS by Co"/>
      <sheetName val="TB"/>
      <sheetName val="Def"/>
      <sheetName val="SAD Schedule"/>
      <sheetName val="CPI"/>
      <sheetName val="PLAC"/>
      <sheetName val="Precios"/>
      <sheetName val="Ставки на технику"/>
      <sheetName val="PYTB"/>
      <sheetName val="Post Frac"/>
      <sheetName val="IPR"/>
      <sheetName val="roll-forward"/>
      <sheetName val="FES"/>
      <sheetName val="из сем"/>
      <sheetName val="Book Adjustments"/>
      <sheetName val="Confirmation"/>
      <sheetName val="ГМ "/>
      <sheetName val="bs4"/>
      <sheetName val="is11"/>
      <sheetName val="BS"/>
      <sheetName val="is9"/>
      <sheetName val="bs12"/>
      <sheetName val="bs14"/>
      <sheetName val="CE"/>
      <sheetName val="bs1"/>
      <sheetName val="bs5"/>
      <sheetName val="bs11"/>
      <sheetName val="bs7"/>
      <sheetName val="bs2"/>
      <sheetName val="bs15"/>
      <sheetName val="is10"/>
      <sheetName val="Параметры"/>
      <sheetName val="Sheet1"/>
      <sheetName val="客戶清單customer list"/>
      <sheetName val="A"/>
      <sheetName val="depreciation testing"/>
      <sheetName val="группа"/>
      <sheetName val="IS"/>
      <sheetName val="ÑïèñîêÒÝÏ"/>
      <sheetName val="Налоги"/>
      <sheetName val="Cost 99v98"/>
      <sheetName val="RV DANS IDC 2006"/>
      <sheetName val="Production_Ref Q-1-3"/>
      <sheetName val="Production_ref_Q4"/>
      <sheetName val="$ IS"/>
      <sheetName val="Макро-прогноз"/>
      <sheetName val="Balance Sheet"/>
      <sheetName val="Движение финансов"/>
      <sheetName val="Macro"/>
      <sheetName val="sgv_oz"/>
      <sheetName val="Bal Sheet"/>
      <sheetName val="Income Statement"/>
      <sheetName val="ARY tolf"/>
      <sheetName val="DATA"/>
      <sheetName val="Journal Import"/>
      <sheetName val="прочие"/>
      <sheetName val="Random_Report1"/>
      <sheetName val="FP20DB_(3)1"/>
      <sheetName val="Анализ_закл__работ"/>
      <sheetName val="Перечень_связанных_сторон"/>
      <sheetName val="COA_Sumry_by_RG"/>
      <sheetName val="US_GAAP"/>
      <sheetName val="DyA_SJ"/>
      <sheetName val="Revenue_Salta"/>
      <sheetName val="Operating_Insurance"/>
      <sheetName val="Corp_OH"/>
      <sheetName val="Other_Contract_Services"/>
      <sheetName val="Professional_Services"/>
      <sheetName val="Sample_size_BAK"/>
      <sheetName val="Project_Proforma"/>
      <sheetName val="Option_0"/>
      <sheetName val="FX_rates"/>
      <sheetName val="U2_1013"/>
      <sheetName val="U2_1010"/>
      <sheetName val="ОборБалФормОтч"/>
      <sheetName val="Securities"/>
      <sheetName val="Astana_missing docs"/>
      <sheetName val="Atyrau_missing docs"/>
      <sheetName val="CBO_missing docs"/>
      <sheetName val="Head Office_missing docs"/>
      <sheetName val="Karaganda_missing docs"/>
      <sheetName val="Shymkent_missing docs"/>
      <sheetName val="GB-5-4.2"/>
      <sheetName val="G"/>
      <sheetName val="A-20"/>
      <sheetName val="Graphdata"/>
      <sheetName val="6.1 Clays by Area"/>
      <sheetName val="TRAFFIC CALC"/>
      <sheetName val="TRAFFIC PARM"/>
      <sheetName val="ECONOMIC DATA"/>
    </sheetNames>
    <sheetDataSet>
      <sheetData sheetId="0" refreshError="1"/>
      <sheetData sheetId="1" refreshError="1"/>
      <sheetData sheetId="2" refreshError="1"/>
      <sheetData sheetId="3" refreshError="1">
        <row r="3">
          <cell r="B3" t="str">
            <v>Bogatyr Access Komir</v>
          </cell>
        </row>
        <row r="4">
          <cell r="B4" t="str">
            <v>31/12/01</v>
          </cell>
        </row>
        <row r="5">
          <cell r="B5" t="str">
            <v>to substatiate inventory balance through observati</v>
          </cell>
        </row>
        <row r="6">
          <cell r="B6" t="str">
            <v>DO</v>
          </cell>
        </row>
        <row r="7">
          <cell r="B7" t="str">
            <v>31-Mar-02</v>
          </cell>
        </row>
        <row r="13">
          <cell r="B13" t="str">
            <v>#,###,###,###,##0.00;(#,###,###,###,##0.00)</v>
          </cell>
        </row>
        <row r="15">
          <cell r="B15" t="str">
            <v>#,###,###,###,##0;(#,###,###,###,##0)</v>
          </cell>
        </row>
        <row r="45">
          <cell r="B45">
            <v>984227671.2093569</v>
          </cell>
        </row>
        <row r="46">
          <cell r="B46">
            <v>5678</v>
          </cell>
        </row>
        <row r="47">
          <cell r="B47">
            <v>179</v>
          </cell>
        </row>
        <row r="48">
          <cell r="B48">
            <v>60915811.921569996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notes"/>
      <sheetName val="balance sheet (usd)"/>
      <sheetName val="balance sheet (tenge)"/>
      <sheetName val="income statement (usd)"/>
      <sheetName val="income statement (tenge)"/>
      <sheetName val="comparison to budget"/>
      <sheetName val="Admin"/>
      <sheetName val="Chemicals"/>
      <sheetName val="Consumables"/>
      <sheetName val="Operating Insurance"/>
      <sheetName val="Corp OH"/>
      <sheetName val="Other Contract Services"/>
      <sheetName val="Payroll"/>
      <sheetName val="Professional Services"/>
      <sheetName val="Property"/>
      <sheetName val="Utilities"/>
      <sheetName val="SMSTemp"/>
      <sheetName val="Assumption"/>
      <sheetName val="Calculations"/>
      <sheetName val="KPI"/>
      <sheetName val="COA Sumry by RG"/>
      <sheetName val="US GAAP"/>
      <sheetName val="DyA SJ"/>
      <sheetName val="SG&amp;A"/>
      <sheetName val="Revenue Salta"/>
      <sheetName val="X-rates"/>
      <sheetName val="Calc"/>
      <sheetName val="GoEight"/>
      <sheetName val="GrFour"/>
      <sheetName val="MOne"/>
      <sheetName val="MTwo"/>
      <sheetName val="KOne"/>
      <sheetName val="GoSeven"/>
      <sheetName val="GrThree"/>
      <sheetName val="HTwo"/>
      <sheetName val="JOne"/>
      <sheetName val="JTwo"/>
      <sheetName val="HOne"/>
      <sheetName val="sumfourthqaltai"/>
      <sheetName val="BS"/>
      <sheetName val="IS"/>
      <sheetName val="opex"/>
    </sheetNames>
    <sheetDataSet>
      <sheetData sheetId="0"/>
      <sheetData sheetId="1"/>
      <sheetData sheetId="2"/>
      <sheetData sheetId="3"/>
      <sheetData sheetId="4" refreshError="1">
        <row r="1">
          <cell r="K1">
            <v>77.66</v>
          </cell>
        </row>
      </sheetData>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ект2002"/>
      <sheetName val="Контакты"/>
      <sheetName val="Углы"/>
      <sheetName val="Руда"/>
      <sheetName val="Руда (2)"/>
      <sheetName val="КО"/>
      <sheetName val="Assumption"/>
      <sheetName val="Calculations"/>
      <sheetName val="KPI"/>
      <sheetName val="income statement (usd)"/>
      <sheetName val="Inputs"/>
      <sheetName val="Ex rates"/>
      <sheetName val="Закупки"/>
      <sheetName val="KAR10"/>
      <sheetName val="Лист1"/>
      <sheetName val="текучесть"/>
      <sheetName val="БД"/>
      <sheetName val="Расчет-выпуск"/>
      <sheetName val="свод_$"/>
      <sheetName val="Debt"/>
      <sheetName val="X-rate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SSUMPTIONS"/>
      <sheetName val="DRAWDOWN"/>
      <sheetName val="PROJECTED OPERATIONS"/>
      <sheetName val="DEBT SERVICE"/>
      <sheetName val="REVENUE"/>
      <sheetName val="O&amp;M"/>
      <sheetName val="TAXES"/>
      <sheetName val="TECHNICAL"/>
      <sheetName val="DEMAND CHARGE"/>
      <sheetName val="AVAILABILITY"/>
      <sheetName val="FIXED REVENUES-COSTS"/>
      <sheetName val="Assumption"/>
      <sheetName val="Calculations"/>
      <sheetName val="Проект2002"/>
      <sheetName val="#REF"/>
      <sheetName val="income statement (usd)"/>
      <sheetName val="KPI"/>
      <sheetName val="прочие"/>
      <sheetName val="Pivot Data"/>
      <sheetName val="Comshare Tax Paste"/>
      <sheetName val="operating costs"/>
    </sheetNames>
    <sheetDataSet>
      <sheetData sheetId="0" refreshError="1">
        <row r="17">
          <cell r="H17">
            <v>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_Oz"/>
      <sheetName val="Assumption"/>
      <sheetName val="Calculations"/>
      <sheetName val="SUMMARY"/>
      <sheetName val="US GAAP"/>
      <sheetName val="DyA SJ"/>
      <sheetName val="SG&amp;A"/>
      <sheetName val="Revenue Salta"/>
      <sheetName val="Calc"/>
      <sheetName val="GoEight"/>
      <sheetName val="GrFour"/>
      <sheetName val="MOne"/>
      <sheetName val="MTwo"/>
      <sheetName val="KOne"/>
      <sheetName val="GoSeven"/>
      <sheetName val="GrThree"/>
      <sheetName val="HTwo"/>
      <sheetName val="JOne"/>
      <sheetName val="JTwo"/>
      <sheetName val="HOne"/>
      <sheetName val="Proj Cost "/>
      <sheetName val="KONSOLID"/>
      <sheetName val="TDC COA Sumry"/>
      <sheetName val="COA Sumry by Area"/>
      <sheetName val="COA Sumry by Contr"/>
      <sheetName val="COA Sumry by RG"/>
      <sheetName val="TDC COA Grp Sumry"/>
      <sheetName val="TDC Item Dets_Full"/>
      <sheetName val="TDC Item Dets_IPM_Full"/>
      <sheetName val="TDC Item Dets"/>
      <sheetName val="TDC Item Sumry"/>
      <sheetName val="TDC Key Qty Sumry"/>
      <sheetName val="List _ Components"/>
      <sheetName val="List _ Equipment"/>
      <sheetName val="Project Metrics"/>
      <sheetName val="COA Sumry _ Std Imp"/>
      <sheetName val="Contr TDC _ Std Imp"/>
      <sheetName val="Item Sumry _ Std Imp"/>
      <sheetName val="Proj TIC _ Std Imp"/>
      <sheetName val="Unit Costs _ Std Imp"/>
      <sheetName val="Unit MH _ Std Imp"/>
      <sheetName val="Example"/>
      <sheetName val="FINANAL"/>
      <sheetName val="Проект2002"/>
      <sheetName val="Перечень связанных сторон"/>
      <sheetName val="Option 0"/>
      <sheetName val="SMSTemp"/>
      <sheetName val="Изменение_оборотных_средств"/>
      <sheetName val="Капзатраты"/>
      <sheetName val="Всего по кварталам"/>
      <sheetName val="Факт 2021-2022"/>
      <sheetName val="Параметры"/>
      <sheetName val="Texnol_Mk1"/>
      <sheetName val="Williams"/>
      <sheetName val="Const"/>
      <sheetName val="XLR_NoRangeSheet"/>
      <sheetName val="Daten"/>
      <sheetName val="Stamm-Daten"/>
      <sheetName val="AG Pipe Qty Analysi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AL68"/>
      <sheetName val="ЯНВАРЬ"/>
      <sheetName val="TB"/>
      <sheetName val="PR CN"/>
      <sheetName val="FES"/>
      <sheetName val="Threshold Table"/>
      <sheetName val="Загрузка "/>
      <sheetName val="Final_1145"/>
      <sheetName val="PR_CN"/>
      <sheetName val="Threshold_Table"/>
      <sheetName val="Загрузка_"/>
      <sheetName val="SMSTemp"/>
      <sheetName val="МО 0012"/>
      <sheetName val="chiet tinh"/>
      <sheetName val="Sheet1"/>
      <sheetName val="Assumption"/>
      <sheetName val="Calculations"/>
      <sheetName val="SGV_Oz"/>
      <sheetName val="PDC_Worksheet"/>
      <sheetName val="SUMMARY"/>
      <sheetName val="A-20"/>
      <sheetName val="CASH"/>
      <sheetName val="Info"/>
      <sheetName val="Selection"/>
      <sheetName val="FAAL68.XLS"/>
      <sheetName val="PYTB"/>
      <sheetName val="fish"/>
      <sheetName val="Anlagevermögen"/>
      <sheetName val="#REF"/>
      <sheetName val="KONSOLID"/>
      <sheetName val="Sheet3"/>
      <sheetName val="P9-BS by Co"/>
      <sheetName val="База"/>
      <sheetName val="Sony"/>
      <sheetName val="Assumptions"/>
      <sheetName val="д.7.001"/>
      <sheetName val="FDREPORT"/>
      <sheetName val="Resource Sheet"/>
      <sheetName val="Main Sheet"/>
      <sheetName val="Управление"/>
      <sheetName val="3НК"/>
      <sheetName val="ОборБалФормОтч"/>
      <sheetName val="Aug"/>
      <sheetName val="July"/>
      <sheetName val="June"/>
      <sheetName val="May"/>
      <sheetName val="Sept"/>
      <sheetName val="\\$NDS\.EFES_KARAGANDA_SYS.ESY\"/>
      <sheetName val="KazCopper"/>
      <sheetName val="FMLK"/>
      <sheetName val="7.1"/>
      <sheetName val="IFRS FS"/>
      <sheetName val="admin"/>
      <sheetName val="Лист3"/>
      <sheetName val="Sales for 2001"/>
      <sheetName val="Ural med"/>
      <sheetName val="PD.5_2"/>
      <sheetName val="1,3 новая"/>
      <sheetName val="Scenarios"/>
      <sheetName val="ИнвестицииСвод"/>
      <sheetName val="PD.5_1"/>
      <sheetName val="Итог по НПО "/>
      <sheetName val="PD.5_3"/>
      <sheetName val="Баланс (Ф1)"/>
      <sheetName val="1.401.2"/>
      <sheetName val="П"/>
      <sheetName val="формаДДС_пЛОХ_ЛОХЛкмесяц03_ДАШв"/>
      <sheetName val="К1_МП"/>
      <sheetName val="ао"/>
      <sheetName val="StagesReport"/>
      <sheetName val="Bench Data"/>
      <sheetName val="X-rates"/>
      <sheetName val="BS"/>
      <sheetName val="IS"/>
      <sheetName val="__$NDS_.EFES_KARAGANDA_SYS.ESY_"/>
      <sheetName val="B-4"/>
      <sheetName val="title"/>
      <sheetName val="profit &amp; loss"/>
      <sheetName val="balance sheet"/>
      <sheetName val="Securities"/>
      <sheetName val="[FAAL68.XLS][FAAL68.XLS][FAAL68"/>
      <sheetName val="[FAAL68.XLS][FAAL68.XLS]\\$NDS\"/>
      <sheetName val="Cost Sheet"/>
      <sheetName val="Wellsite Group 1"/>
      <sheetName val="Production Facility 1"/>
      <sheetName val="Oil"/>
      <sheetName val="Adjustments"/>
      <sheetName val="Input"/>
      <sheetName val="Loan 1"/>
      <sheetName val="1"/>
      <sheetName val="Adj"/>
      <sheetName val="CSSal"/>
      <sheetName val="CSSL"/>
      <sheetName val="ExpSJ"/>
      <sheetName val="Flash"/>
      <sheetName val="FPDesp"/>
      <sheetName val="FPProd"/>
      <sheetName val="FPSL"/>
      <sheetName val="ITSL"/>
      <sheetName val="LocSJ"/>
      <sheetName val="RMRec"/>
      <sheetName val="RMCons"/>
      <sheetName val="RMSL"/>
      <sheetName val="RMVar"/>
      <sheetName val="Stock Recon"/>
      <sheetName val="SurvComp"/>
      <sheetName val="[FAAL68"/>
      <sheetName val="\\$NDS\"/>
      <sheetName val="Форма2"/>
      <sheetName val="Добычанефти4"/>
      <sheetName val="поставкасравн13"/>
      <sheetName val=""/>
      <sheetName val="Просрочки"/>
      <sheetName val="Control"/>
      <sheetName val="Tabelle1"/>
      <sheetName val="Cockpit"/>
      <sheetName val="Eckdaten"/>
      <sheetName val="Exportbewegung"/>
      <sheetName val="LG-Werte"/>
      <sheetName val="Makro1"/>
      <sheetName val="Vermögen"/>
      <sheetName val="Borrowings"/>
      <sheetName val="SUN TB"/>
      <sheetName val="WKTB"/>
      <sheetName val="CA"/>
      <sheetName val="BK -  DD&amp;A"/>
      <sheetName val="TB30699"/>
      <sheetName val="3Q JV-Interest Cap."/>
      <sheetName val="TB30999vs30699"/>
      <sheetName val="Koszty"/>
      <sheetName val="gas1999"/>
      <sheetName val="[FAAL68.XLS]\\$NDS\.EFES_KARAGA"/>
      <sheetName val="Proj Cost Sumry"/>
      <sheetName val="30's-Components"/>
      <sheetName val="Sheet2"/>
      <sheetName val="All Pckge Types"/>
      <sheetName val="Q2 Budget2009"/>
      <sheetName val="Data"/>
      <sheetName val="Threshold_Table2"/>
      <sheetName val="PR_CN2"/>
      <sheetName val="Загрузка_2"/>
      <sheetName val="chiet_tinh1"/>
      <sheetName val="МО_00121"/>
      <sheetName val="P9-BS_by_Co1"/>
      <sheetName val="FAAL68_XLS1"/>
      <sheetName val="д_7_0011"/>
      <sheetName val="Resource_Sheet1"/>
      <sheetName val="Main_Sheet1"/>
      <sheetName val="7_11"/>
      <sheetName val="IFRS_FS1"/>
      <sheetName val="Ural_med1"/>
      <sheetName val="Sales_for_20011"/>
      <sheetName val="PD_5_21"/>
      <sheetName val="1,3_новая1"/>
      <sheetName val="PD_5_11"/>
      <sheetName val="Итог_по_НПО_1"/>
      <sheetName val="PD_5_31"/>
      <sheetName val="Баланс_(Ф1)1"/>
      <sheetName val="1_401_21"/>
      <sheetName val="\\$NDS\_EFES_KARAGANDA_SYS_ESY1"/>
      <sheetName val="profit_&amp;_loss1"/>
      <sheetName val="balance_sheet1"/>
      <sheetName val="__$NDS__EFES_KARAGANDA_SYS_ESY1"/>
      <sheetName val="[FAAL68_XLS][FAAL68_XLS][FAAL61"/>
      <sheetName val="[FAAL68_XLS][FAAL68_XLS]\\$NDS1"/>
      <sheetName val="Bench_Data1"/>
      <sheetName val="Cost_Sheet1"/>
      <sheetName val="Threshold_Table1"/>
      <sheetName val="PR_CN1"/>
      <sheetName val="Загрузка_1"/>
      <sheetName val="chiet_tinh"/>
      <sheetName val="МО_0012"/>
      <sheetName val="P9-BS_by_Co"/>
      <sheetName val="FAAL68_XLS"/>
      <sheetName val="д_7_001"/>
      <sheetName val="Resource_Sheet"/>
      <sheetName val="Main_Sheet"/>
      <sheetName val="7_1"/>
      <sheetName val="IFRS_FS"/>
      <sheetName val="Ural_med"/>
      <sheetName val="Sales_for_2001"/>
      <sheetName val="PD_5_2"/>
      <sheetName val="1,3_новая"/>
      <sheetName val="PD_5_1"/>
      <sheetName val="Итог_по_НПО_"/>
      <sheetName val="PD_5_3"/>
      <sheetName val="Баланс_(Ф1)"/>
      <sheetName val="1_401_2"/>
      <sheetName val="\\$NDS\_EFES_KARAGANDA_SYS_ESY\"/>
      <sheetName val="profit_&amp;_loss"/>
      <sheetName val="balance_sheet"/>
      <sheetName val="__$NDS__EFES_KARAGANDA_SYS_ESY_"/>
      <sheetName val="[FAAL68_XLS][FAAL68_XLS][FAAL68"/>
      <sheetName val="[FAAL68_XLS][FAAL68_XLS]\\$NDS\"/>
      <sheetName val="Bench_Data"/>
      <sheetName val="Cost_Sheet"/>
      <sheetName val="в тенге"/>
      <sheetName val="WP_invisible"/>
      <sheetName val="Dam Cntry"/>
      <sheetName val="CoCos Beta"/>
      <sheetName val="Dam Other"/>
      <sheetName val="WACC_Valuation"/>
      <sheetName val="Credit map"/>
      <sheetName val="Ibb Mult"/>
      <sheetName val="Ref"/>
      <sheetName val="MS"/>
      <sheetName val="Расчеты"/>
      <sheetName val="_FAAL68.XLS__FAAL68.XLS__FAAL68"/>
      <sheetName val="_FAAL68.XLS__FAAL68.XLS___$NDS_"/>
      <sheetName val="_FAAL68"/>
      <sheetName val="__$NDS_"/>
    </sheetNames>
    <definedNames>
      <definedName name="BILAN"/>
      <definedName name="GDBUT"/>
      <definedName name="GDRAP"/>
      <definedName name="GEBUT"/>
      <definedName name="GERAP"/>
      <definedName name="SATBLT"/>
      <definedName name="SATBUS"/>
      <definedName name="SATRA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 consumption for heat ener"/>
      <sheetName val="PR Budget 08"/>
      <sheetName val="PR Budget 09"/>
      <sheetName val="VC+FC"/>
      <sheetName val="Calculations"/>
      <sheetName val="ComshUSD"/>
      <sheetName val="ComshKZT"/>
      <sheetName val="IS KZT AES format"/>
      <sheetName val="CF KZT AES format"/>
      <sheetName val="BS Movements"/>
      <sheetName val="BSKZT"/>
      <sheetName val="BSUSD"/>
      <sheetName val="Assumption"/>
      <sheetName val="CF_Detail"/>
      <sheetName val="CF"/>
      <sheetName val="CF$"/>
      <sheetName val="IS$"/>
      <sheetName val="IS "/>
      <sheetName val="CFPres"/>
      <sheetName val="Rollforward of loan"/>
      <sheetName val="Interest"/>
      <sheetName val="Trans"/>
      <sheetName val="Loans"/>
      <sheetName val="Capex Summary"/>
      <sheetName val="Capex 2009"/>
      <sheetName val="Capex 2010"/>
      <sheetName val="Repair 2009"/>
      <sheetName val="FX"/>
      <sheetName val="ICLoan"/>
      <sheetName val="2008_Links"/>
      <sheetName val="DT"/>
      <sheetName val="FA Tax"/>
      <sheetName val="Sensitivity table"/>
      <sheetName val="OpData"/>
      <sheetName val="KPI"/>
      <sheetName val="Safety_Stationary_Housekeep_09 "/>
      <sheetName val="Pres_assump"/>
      <sheetName val="IC"/>
      <sheetName val="FAS133"/>
      <sheetName val="Inter Rao realised"/>
      <sheetName val="#REF"/>
      <sheetName val="Eki_Budget_2009_2010v20 at 150 "/>
      <sheetName val="income statement (usd)"/>
      <sheetName val="US GAAP"/>
      <sheetName val="DyA SJ"/>
      <sheetName val="SG&amp;A"/>
      <sheetName val="Revenue Salta"/>
      <sheetName val="Exrat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ow r="7">
          <cell r="A7">
            <v>1</v>
          </cell>
          <cell r="B7" t="str">
            <v>            Cash and cash equivalents - unrestricted</v>
          </cell>
        </row>
        <row r="8">
          <cell r="A8">
            <v>2</v>
          </cell>
          <cell r="B8" t="str">
            <v>            Cash and cash equivalents - restricted</v>
          </cell>
        </row>
        <row r="9">
          <cell r="A9">
            <v>3</v>
          </cell>
          <cell r="B9" t="str">
            <v>            Accounts Receivable Trade</v>
          </cell>
        </row>
        <row r="10">
          <cell r="A10">
            <v>4</v>
          </cell>
          <cell r="B10" t="str">
            <v>            Allowance for Doubtful Accounts</v>
          </cell>
        </row>
        <row r="11">
          <cell r="A11">
            <v>5</v>
          </cell>
          <cell r="B11" t="str">
            <v>            Other Receivables</v>
          </cell>
        </row>
        <row r="12">
          <cell r="A12">
            <v>6</v>
          </cell>
          <cell r="B12" t="str">
            <v>            Inventory Fuel and Raw Materials</v>
          </cell>
        </row>
        <row r="13">
          <cell r="A13">
            <v>7</v>
          </cell>
          <cell r="B13" t="str">
            <v>            Inventory Spare Parts &amp; Supplies</v>
          </cell>
        </row>
        <row r="14">
          <cell r="A14">
            <v>76</v>
          </cell>
          <cell r="B14" t="str">
            <v>            Prepaid Insurance</v>
          </cell>
        </row>
        <row r="15">
          <cell r="A15">
            <v>8</v>
          </cell>
          <cell r="B15" t="str">
            <v>            Prepaid Non-Income Taxes</v>
          </cell>
        </row>
        <row r="16">
          <cell r="A16">
            <v>9</v>
          </cell>
          <cell r="B16" t="str">
            <v>            Prepaid Other</v>
          </cell>
        </row>
        <row r="17">
          <cell r="A17">
            <v>10</v>
          </cell>
          <cell r="B17" t="str">
            <v>            Deferred Tax Asset Foreign Current</v>
          </cell>
        </row>
        <row r="18">
          <cell r="A18">
            <v>11</v>
          </cell>
          <cell r="B18" t="str">
            <v>            Income Tax Receivable - Foreign</v>
          </cell>
        </row>
        <row r="19">
          <cell r="A19">
            <v>12</v>
          </cell>
          <cell r="B19" t="str">
            <v>            Accounts Receivable VAT</v>
          </cell>
        </row>
        <row r="20">
          <cell r="A20">
            <v>86</v>
          </cell>
          <cell r="B20" t="str">
            <v>            Derivative Asset Short-Term</v>
          </cell>
        </row>
        <row r="21">
          <cell r="A21">
            <v>13</v>
          </cell>
          <cell r="B21" t="str">
            <v>            Other Current Assets</v>
          </cell>
        </row>
        <row r="22">
          <cell r="A22">
            <v>14</v>
          </cell>
          <cell r="B22" t="str">
            <v>            Prepaid and other current assets</v>
          </cell>
        </row>
        <row r="23">
          <cell r="A23">
            <v>68</v>
          </cell>
          <cell r="B23" t="str">
            <v>Receivable Charges - AES Electric LTD</v>
          </cell>
        </row>
        <row r="24">
          <cell r="A24">
            <v>69</v>
          </cell>
          <cell r="B24" t="str">
            <v>Receivable Charges - AES Tisza II</v>
          </cell>
        </row>
        <row r="25">
          <cell r="A25">
            <v>70</v>
          </cell>
          <cell r="B25" t="str">
            <v>Receivable Charges - AES Rivneoblenergo</v>
          </cell>
        </row>
        <row r="26">
          <cell r="A26">
            <v>63</v>
          </cell>
          <cell r="B26" t="str">
            <v>Receivable Charges - Sogrinsk TETS LLP</v>
          </cell>
        </row>
        <row r="27">
          <cell r="A27">
            <v>64</v>
          </cell>
          <cell r="B27" t="str">
            <v>Receivable Charges - UstKamenogorsk TETS LLP</v>
          </cell>
        </row>
        <row r="28">
          <cell r="A28">
            <v>65</v>
          </cell>
          <cell r="B28" t="str">
            <v>Receivable Charges - NurEnergoService LLP</v>
          </cell>
        </row>
        <row r="29">
          <cell r="A29">
            <v>15</v>
          </cell>
          <cell r="B29" t="str">
            <v>Receivable Charges - Altail Power LLP (KAZ)</v>
          </cell>
        </row>
        <row r="30">
          <cell r="A30">
            <v>16</v>
          </cell>
          <cell r="B30" t="str">
            <v>Receivable Charges - Maikuben West CJSC</v>
          </cell>
        </row>
        <row r="31">
          <cell r="B31" t="str">
            <v>Total: Current Assets</v>
          </cell>
        </row>
        <row r="32">
          <cell r="B32" t="str">
            <v>Property, Plant and Equipment:</v>
          </cell>
        </row>
        <row r="33">
          <cell r="A33">
            <v>17</v>
          </cell>
          <cell r="B33" t="str">
            <v>            Land</v>
          </cell>
        </row>
        <row r="34">
          <cell r="A34">
            <v>18</v>
          </cell>
          <cell r="B34" t="str">
            <v>            PP&amp;E Generation</v>
          </cell>
        </row>
        <row r="35">
          <cell r="A35">
            <v>19</v>
          </cell>
          <cell r="B35" t="str">
            <v>            PP&amp;E Buildings</v>
          </cell>
        </row>
        <row r="36">
          <cell r="A36">
            <v>20</v>
          </cell>
          <cell r="B36" t="str">
            <v>            PP&amp;E Office Furniture and Equip</v>
          </cell>
        </row>
        <row r="37">
          <cell r="A37">
            <v>21</v>
          </cell>
          <cell r="B37" t="str">
            <v>            PP&amp;E Spare Parts</v>
          </cell>
        </row>
        <row r="38">
          <cell r="A38">
            <v>81</v>
          </cell>
          <cell r="B38" t="str">
            <v>            PP&amp;E Asset Retirement Costs</v>
          </cell>
        </row>
        <row r="39">
          <cell r="A39">
            <v>22</v>
          </cell>
          <cell r="B39" t="str">
            <v>            Accum Dep &amp; Amort Generation</v>
          </cell>
        </row>
        <row r="40">
          <cell r="A40">
            <v>23</v>
          </cell>
          <cell r="B40" t="str">
            <v>            Accum Dep &amp; Amort Buildings</v>
          </cell>
        </row>
        <row r="41">
          <cell r="A41">
            <v>24</v>
          </cell>
          <cell r="B41" t="str">
            <v>            Accum Dep &amp; Amort Office Furn &amp; Equip</v>
          </cell>
        </row>
        <row r="42">
          <cell r="A42">
            <v>25</v>
          </cell>
          <cell r="B42" t="str">
            <v>            Accum Dep &amp; Amort Spare Parts</v>
          </cell>
        </row>
        <row r="43">
          <cell r="A43">
            <v>82</v>
          </cell>
          <cell r="B43" t="str">
            <v>            Accum Dep &amp; Amort Asset Retirement</v>
          </cell>
        </row>
        <row r="44">
          <cell r="A44">
            <v>26</v>
          </cell>
          <cell r="B44" t="str">
            <v>            CWIP - Generation Assets</v>
          </cell>
        </row>
        <row r="45">
          <cell r="A45">
            <v>89</v>
          </cell>
          <cell r="B45" t="str">
            <v>            CWIP - Capitalized Interest</v>
          </cell>
        </row>
        <row r="46">
          <cell r="A46">
            <v>27</v>
          </cell>
          <cell r="B46" t="str">
            <v>            CWIP - Buildings</v>
          </cell>
        </row>
        <row r="47">
          <cell r="B47" t="str">
            <v>Total: Property, Plant and Equipment</v>
          </cell>
        </row>
        <row r="48">
          <cell r="B48" t="str">
            <v>Other Assets:</v>
          </cell>
        </row>
        <row r="49">
          <cell r="A49">
            <v>28</v>
          </cell>
          <cell r="B49" t="str">
            <v>            Other Intangible Assets</v>
          </cell>
        </row>
        <row r="50">
          <cell r="A50">
            <v>29</v>
          </cell>
          <cell r="B50" t="str">
            <v>            Amortization of Other Intangibles</v>
          </cell>
        </row>
        <row r="51">
          <cell r="A51">
            <v>84</v>
          </cell>
          <cell r="B51" t="str">
            <v>            Other Assets</v>
          </cell>
        </row>
        <row r="52">
          <cell r="A52">
            <v>30</v>
          </cell>
          <cell r="B52" t="str">
            <v>            Deferred Tax Asset Foreign</v>
          </cell>
        </row>
        <row r="53">
          <cell r="A53">
            <v>31</v>
          </cell>
          <cell r="B53" t="str">
            <v>            Deferred Financing Costs</v>
          </cell>
        </row>
        <row r="54">
          <cell r="A54">
            <v>32</v>
          </cell>
          <cell r="B54" t="str">
            <v>            Accum Amort Defd Financing Costs</v>
          </cell>
        </row>
        <row r="55">
          <cell r="A55">
            <v>78</v>
          </cell>
          <cell r="B55" t="str">
            <v>            Goodwill</v>
          </cell>
        </row>
        <row r="56">
          <cell r="A56">
            <v>88</v>
          </cell>
          <cell r="B56" t="str">
            <v>            Other Long Term Restricted Cash Deposits</v>
          </cell>
        </row>
        <row r="57">
          <cell r="A57">
            <v>33</v>
          </cell>
          <cell r="B57" t="str">
            <v>Loans Rec - LT - Maikuben West CJSC</v>
          </cell>
        </row>
        <row r="58">
          <cell r="A58">
            <v>34</v>
          </cell>
          <cell r="B58" t="str">
            <v>Cap Contribution Inv - Shygys Energy LLP (Kaz)Op</v>
          </cell>
        </row>
        <row r="59">
          <cell r="B59" t="str">
            <v>Total: Other Assets</v>
          </cell>
        </row>
        <row r="60">
          <cell r="B60" t="str">
            <v>Total: Assets</v>
          </cell>
        </row>
        <row r="62">
          <cell r="B62" t="str">
            <v>LIABILITIES AND STOCKHOLDERS EQUITY</v>
          </cell>
        </row>
        <row r="63">
          <cell r="B63" t="str">
            <v>Current Liabilities:</v>
          </cell>
        </row>
        <row r="64">
          <cell r="A64">
            <v>35</v>
          </cell>
          <cell r="B64" t="str">
            <v>            Accounts Payable</v>
          </cell>
        </row>
        <row r="65">
          <cell r="A65">
            <v>36</v>
          </cell>
          <cell r="B65" t="str">
            <v>            Accrued Interest</v>
          </cell>
        </row>
        <row r="66">
          <cell r="A66">
            <v>37</v>
          </cell>
          <cell r="B66" t="str">
            <v>            VAT Payable</v>
          </cell>
        </row>
        <row r="67">
          <cell r="A67">
            <v>38</v>
          </cell>
          <cell r="B67" t="str">
            <v>            Income Taxes Payable Foreign</v>
          </cell>
        </row>
        <row r="68">
          <cell r="A68">
            <v>79</v>
          </cell>
          <cell r="B68" t="str">
            <v>            Other Non-Income Taxes Payable - Current</v>
          </cell>
        </row>
        <row r="69">
          <cell r="A69">
            <v>39</v>
          </cell>
          <cell r="B69" t="str">
            <v>            Derivative Liability - Short Term</v>
          </cell>
        </row>
        <row r="70">
          <cell r="A70">
            <v>40</v>
          </cell>
          <cell r="B70" t="str">
            <v>            Accrued Other</v>
          </cell>
        </row>
        <row r="71">
          <cell r="A71">
            <v>87</v>
          </cell>
          <cell r="B71" t="str">
            <v>            Proj Fin Debt - Cur - US$ Denom</v>
          </cell>
        </row>
        <row r="72">
          <cell r="A72">
            <v>41</v>
          </cell>
          <cell r="B72" t="str">
            <v>            Proj Fin Debt - Cur - Foreign Denom</v>
          </cell>
        </row>
        <row r="73">
          <cell r="A73">
            <v>66</v>
          </cell>
          <cell r="B73" t="str">
            <v>            ST Portion of LT Incentive Compensatn Payable</v>
          </cell>
        </row>
        <row r="74">
          <cell r="A74">
            <v>77</v>
          </cell>
          <cell r="B74" t="str">
            <v>            Deferred Tax Liability - Foreign Current</v>
          </cell>
        </row>
        <row r="75">
          <cell r="A75">
            <v>42</v>
          </cell>
          <cell r="B75" t="str">
            <v>            Contingent Legal Reserves - ST</v>
          </cell>
        </row>
        <row r="76">
          <cell r="A76">
            <v>71</v>
          </cell>
          <cell r="B76" t="str">
            <v>Charges Payable - NurEnergoService LLP</v>
          </cell>
        </row>
        <row r="77">
          <cell r="A77">
            <v>72</v>
          </cell>
          <cell r="B77" t="str">
            <v>Charges Payable - AES Electric LTD</v>
          </cell>
        </row>
        <row r="78">
          <cell r="A78">
            <v>73</v>
          </cell>
          <cell r="B78" t="str">
            <v>Charges Payable - Lal Pir LTD</v>
          </cell>
        </row>
        <row r="79">
          <cell r="A79">
            <v>74</v>
          </cell>
          <cell r="B79" t="str">
            <v>Charges Payable - AES Great Britain</v>
          </cell>
        </row>
        <row r="80">
          <cell r="A80">
            <v>43</v>
          </cell>
          <cell r="B80" t="str">
            <v>Charges Payable - Maikuben West CJSC</v>
          </cell>
        </row>
        <row r="81">
          <cell r="A81">
            <v>44</v>
          </cell>
          <cell r="B81" t="str">
            <v>Charges Payable - Shulbinsk GES LSC</v>
          </cell>
        </row>
        <row r="82">
          <cell r="A82">
            <v>67</v>
          </cell>
          <cell r="B82" t="str">
            <v>Charges Payable - UstKamenogorsk GES LLP</v>
          </cell>
        </row>
        <row r="83">
          <cell r="A83">
            <v>46</v>
          </cell>
          <cell r="B83" t="str">
            <v>Charges Payable - AES Corp</v>
          </cell>
        </row>
        <row r="84">
          <cell r="A84">
            <v>47</v>
          </cell>
          <cell r="B84" t="str">
            <v>Charges Payable - Silk Road Inc</v>
          </cell>
        </row>
        <row r="85">
          <cell r="A85">
            <v>62</v>
          </cell>
          <cell r="B85" t="str">
            <v>Charges Payable - Borsod Energetikia Kft</v>
          </cell>
        </row>
        <row r="86">
          <cell r="B86" t="str">
            <v>Total: Current Liabilities</v>
          </cell>
        </row>
        <row r="87">
          <cell r="B87" t="str">
            <v>Long-Term Liabilities:</v>
          </cell>
        </row>
        <row r="88">
          <cell r="A88">
            <v>48</v>
          </cell>
          <cell r="B88" t="str">
            <v>            Proj Fin Debt - LT - Foreign Denominated</v>
          </cell>
        </row>
        <row r="89">
          <cell r="A89">
            <v>49</v>
          </cell>
          <cell r="B89" t="str">
            <v>            Deferred Tax Liability Foreign</v>
          </cell>
        </row>
        <row r="90">
          <cell r="A90">
            <v>80</v>
          </cell>
          <cell r="B90" t="str">
            <v>            Contingent Legal Reserves - LT</v>
          </cell>
        </row>
        <row r="91">
          <cell r="A91">
            <v>85</v>
          </cell>
          <cell r="B91" t="str">
            <v>            LT Derivative Liability</v>
          </cell>
        </row>
        <row r="92">
          <cell r="A92">
            <v>50</v>
          </cell>
          <cell r="B92" t="str">
            <v>            LT Incentive Compensation Payable</v>
          </cell>
        </row>
        <row r="93">
          <cell r="A93">
            <v>83</v>
          </cell>
          <cell r="B93" t="str">
            <v>            LT Accrued Asset Retirement Obligations</v>
          </cell>
        </row>
        <row r="94">
          <cell r="A94">
            <v>51</v>
          </cell>
          <cell r="B94" t="str">
            <v>Loans Payable - LT - AES Corp</v>
          </cell>
        </row>
        <row r="95">
          <cell r="A95">
            <v>52</v>
          </cell>
          <cell r="B95" t="str">
            <v>Loans Payable - LT - AES Global Power Holdings BV</v>
          </cell>
        </row>
        <row r="96">
          <cell r="A96">
            <v>53</v>
          </cell>
          <cell r="B96" t="str">
            <v>Int Payable - LT - Kazakhmys</v>
          </cell>
        </row>
        <row r="97">
          <cell r="A97">
            <v>54</v>
          </cell>
          <cell r="B97" t="str">
            <v>Int Payable - LT - AES Global Power Holdings BV</v>
          </cell>
        </row>
        <row r="98">
          <cell r="A98">
            <v>55</v>
          </cell>
          <cell r="B98" t="str">
            <v>Int Payable - LT - AES Electric LTD</v>
          </cell>
        </row>
        <row r="99">
          <cell r="B99" t="str">
            <v>Total: Long-Term Liabilities</v>
          </cell>
        </row>
        <row r="100">
          <cell r="B100" t="str">
            <v>Stockholders Equity:</v>
          </cell>
        </row>
        <row r="101">
          <cell r="A101">
            <v>56</v>
          </cell>
          <cell r="B101" t="str">
            <v>Contributed Capital - Suntree Power LTD</v>
          </cell>
        </row>
        <row r="102">
          <cell r="A102">
            <v>57</v>
          </cell>
          <cell r="B102" t="str">
            <v>Contributed Capital - AES Corp</v>
          </cell>
        </row>
        <row r="103">
          <cell r="A103">
            <v>58</v>
          </cell>
          <cell r="B103" t="str">
            <v>            Common Stock</v>
          </cell>
        </row>
        <row r="104">
          <cell r="A104">
            <v>59</v>
          </cell>
          <cell r="B104" t="str">
            <v>            Beginning Retained Earnings</v>
          </cell>
        </row>
        <row r="105">
          <cell r="A105">
            <v>75</v>
          </cell>
          <cell r="B105" t="str">
            <v>Dividends - Suntree Power LTD</v>
          </cell>
        </row>
        <row r="106">
          <cell r="A106">
            <v>60</v>
          </cell>
          <cell r="B106" t="str">
            <v>            YTD Net Income</v>
          </cell>
        </row>
        <row r="107">
          <cell r="A107">
            <v>61</v>
          </cell>
          <cell r="B107" t="str">
            <v>            Cumulative Translation Adjustment</v>
          </cell>
        </row>
        <row r="108">
          <cell r="B108" t="str">
            <v>Total: Stockholders Equity</v>
          </cell>
        </row>
      </sheetData>
      <sheetData sheetId="11">
        <row r="7">
          <cell r="B7" t="str">
            <v>            Cash and cash equivalents - unrestricted</v>
          </cell>
          <cell r="C7" t="str">
            <v>Cash and equivalents</v>
          </cell>
          <cell r="D7">
            <v>14141160.583333334</v>
          </cell>
          <cell r="E7">
            <v>14437538.397694921</v>
          </cell>
          <cell r="F7">
            <v>8073214.4535369053</v>
          </cell>
          <cell r="G7">
            <v>9680528.3173439521</v>
          </cell>
          <cell r="H7">
            <v>4166635.5541610681</v>
          </cell>
          <cell r="I7">
            <v>5190543.0732512437</v>
          </cell>
          <cell r="J7">
            <v>6347824.5181436623</v>
          </cell>
          <cell r="K7">
            <v>6670584.7689491268</v>
          </cell>
          <cell r="L7">
            <v>5685765.7906943653</v>
          </cell>
          <cell r="M7">
            <v>6227368.6621672241</v>
          </cell>
          <cell r="N7">
            <v>4239472.3758550109</v>
          </cell>
          <cell r="O7">
            <v>7712966.2044229098</v>
          </cell>
          <cell r="P7">
            <v>7561811.3435279634</v>
          </cell>
          <cell r="R7" t="e">
            <v>#REF!</v>
          </cell>
          <cell r="S7" t="e">
            <v>#REF!</v>
          </cell>
          <cell r="T7" t="e">
            <v>#REF!</v>
          </cell>
          <cell r="U7" t="e">
            <v>#REF!</v>
          </cell>
          <cell r="V7" t="e">
            <v>#REF!</v>
          </cell>
          <cell r="W7" t="e">
            <v>#REF!</v>
          </cell>
          <cell r="X7" t="e">
            <v>#REF!</v>
          </cell>
          <cell r="Y7" t="e">
            <v>#REF!</v>
          </cell>
          <cell r="Z7" t="e">
            <v>#REF!</v>
          </cell>
          <cell r="AA7" t="e">
            <v>#REF!</v>
          </cell>
          <cell r="AB7" t="e">
            <v>#REF!</v>
          </cell>
          <cell r="AC7" t="e">
            <v>#REF!</v>
          </cell>
          <cell r="AD7" t="e">
            <v>#REF!</v>
          </cell>
          <cell r="AE7" t="e">
            <v>#REF!</v>
          </cell>
          <cell r="AF7" t="e">
            <v>#REF!</v>
          </cell>
          <cell r="AG7" t="e">
            <v>#REF!</v>
          </cell>
        </row>
        <row r="8">
          <cell r="B8" t="str">
            <v>            Cash and cash equivalents - restricted</v>
          </cell>
          <cell r="C8" t="str">
            <v>Cash and equivalents</v>
          </cell>
          <cell r="D8">
            <v>0</v>
          </cell>
          <cell r="E8">
            <v>0</v>
          </cell>
          <cell r="F8">
            <v>0</v>
          </cell>
          <cell r="G8">
            <v>0</v>
          </cell>
          <cell r="H8">
            <v>0</v>
          </cell>
          <cell r="I8">
            <v>0</v>
          </cell>
          <cell r="J8">
            <v>0</v>
          </cell>
          <cell r="K8">
            <v>0</v>
          </cell>
          <cell r="L8">
            <v>0</v>
          </cell>
          <cell r="M8">
            <v>0</v>
          </cell>
          <cell r="N8">
            <v>0</v>
          </cell>
          <cell r="O8">
            <v>0</v>
          </cell>
          <cell r="P8">
            <v>0</v>
          </cell>
          <cell r="R8">
            <v>0</v>
          </cell>
          <cell r="S8">
            <v>0</v>
          </cell>
          <cell r="T8">
            <v>0</v>
          </cell>
          <cell r="U8">
            <v>0</v>
          </cell>
          <cell r="V8">
            <v>0</v>
          </cell>
          <cell r="W8">
            <v>0</v>
          </cell>
          <cell r="X8">
            <v>0</v>
          </cell>
          <cell r="Y8">
            <v>0</v>
          </cell>
          <cell r="Z8">
            <v>0</v>
          </cell>
          <cell r="AA8">
            <v>0</v>
          </cell>
          <cell r="AB8">
            <v>0</v>
          </cell>
          <cell r="AC8">
            <v>0</v>
          </cell>
          <cell r="AE8">
            <v>0</v>
          </cell>
          <cell r="AF8">
            <v>0</v>
          </cell>
          <cell r="AG8">
            <v>0</v>
          </cell>
        </row>
        <row r="9">
          <cell r="B9" t="str">
            <v>            Accounts Receivable Trade</v>
          </cell>
          <cell r="C9" t="str">
            <v>Trade debtors</v>
          </cell>
          <cell r="D9">
            <v>5741779.2716993559</v>
          </cell>
          <cell r="E9">
            <v>6632320.1380193541</v>
          </cell>
          <cell r="F9">
            <v>5144576.1104154838</v>
          </cell>
          <cell r="G9">
            <v>5305856.1104154829</v>
          </cell>
          <cell r="H9">
            <v>7671296.110415482</v>
          </cell>
          <cell r="I9">
            <v>7805696.1104154838</v>
          </cell>
          <cell r="J9">
            <v>7671296.1104154838</v>
          </cell>
          <cell r="K9">
            <v>7805696.1104154857</v>
          </cell>
          <cell r="L9">
            <v>7805696.1104154838</v>
          </cell>
          <cell r="M9">
            <v>7671296.1104154838</v>
          </cell>
          <cell r="N9">
            <v>5305856.1104154829</v>
          </cell>
          <cell r="O9">
            <v>5252096.1104154838</v>
          </cell>
          <cell r="P9">
            <v>5305856.1104154801</v>
          </cell>
          <cell r="R9">
            <v>6336462.408070378</v>
          </cell>
          <cell r="S9">
            <v>4483613.2014395948</v>
          </cell>
          <cell r="T9">
            <v>4669902.408070378</v>
          </cell>
          <cell r="U9">
            <v>8642174.6882557794</v>
          </cell>
          <cell r="V9">
            <v>8715651.8545527142</v>
          </cell>
          <cell r="W9">
            <v>8642174.6882557739</v>
          </cell>
          <cell r="X9">
            <v>8715651.8545527142</v>
          </cell>
          <cell r="Y9">
            <v>8863374.7673417497</v>
          </cell>
          <cell r="Z9">
            <v>8498138.4434515238</v>
          </cell>
          <cell r="AA9">
            <v>4749053.296342764</v>
          </cell>
          <cell r="AB9">
            <v>4582897.0436299033</v>
          </cell>
          <cell r="AC9">
            <v>4749053.296342764</v>
          </cell>
          <cell r="AE9">
            <v>5025026.0220765369</v>
          </cell>
          <cell r="AF9">
            <v>4825131.7206555763</v>
          </cell>
          <cell r="AG9">
            <v>4611511.4500893829</v>
          </cell>
        </row>
        <row r="10">
          <cell r="B10" t="str">
            <v>            Allowance for Doubtful Accounts</v>
          </cell>
          <cell r="C10" t="str">
            <v>Other accounts receivable</v>
          </cell>
          <cell r="D10">
            <v>-158700</v>
          </cell>
          <cell r="E10">
            <v>-158700</v>
          </cell>
          <cell r="F10">
            <v>-126960</v>
          </cell>
          <cell r="G10">
            <v>-126960</v>
          </cell>
          <cell r="H10">
            <v>-126960</v>
          </cell>
          <cell r="I10">
            <v>-126960</v>
          </cell>
          <cell r="J10">
            <v>-126960</v>
          </cell>
          <cell r="K10">
            <v>-126960</v>
          </cell>
          <cell r="L10">
            <v>-126960</v>
          </cell>
          <cell r="M10">
            <v>-126960</v>
          </cell>
          <cell r="N10">
            <v>-126960</v>
          </cell>
          <cell r="O10">
            <v>-126960</v>
          </cell>
          <cell r="P10">
            <v>-126960</v>
          </cell>
          <cell r="R10">
            <v>-126960</v>
          </cell>
          <cell r="S10">
            <v>-129111.86440677966</v>
          </cell>
          <cell r="T10">
            <v>-126960</v>
          </cell>
          <cell r="U10">
            <v>-129111.86440677966</v>
          </cell>
          <cell r="V10">
            <v>-126960</v>
          </cell>
          <cell r="W10">
            <v>-129111.86440677966</v>
          </cell>
          <cell r="X10">
            <v>-126960</v>
          </cell>
          <cell r="Y10">
            <v>-129111.86440677966</v>
          </cell>
          <cell r="Z10">
            <v>-126960</v>
          </cell>
          <cell r="AA10">
            <v>-129111.86440677966</v>
          </cell>
          <cell r="AB10">
            <v>-126960</v>
          </cell>
          <cell r="AC10">
            <v>-129111.86440677966</v>
          </cell>
          <cell r="AE10">
            <v>-136614.69727082658</v>
          </cell>
          <cell r="AF10">
            <v>-131180.19815483934</v>
          </cell>
          <cell r="AG10">
            <v>-125372.53298731461</v>
          </cell>
        </row>
        <row r="11">
          <cell r="B11" t="str">
            <v>            Other Receivables</v>
          </cell>
          <cell r="C11" t="str">
            <v>Other accounts receivable</v>
          </cell>
          <cell r="D11">
            <v>5399779.7229999993</v>
          </cell>
          <cell r="E11">
            <v>5399779.7229999993</v>
          </cell>
          <cell r="F11">
            <v>4319823.7783999993</v>
          </cell>
          <cell r="G11">
            <v>4319823.7783999993</v>
          </cell>
          <cell r="H11">
            <v>4319823.7783999993</v>
          </cell>
          <cell r="I11">
            <v>4319823.7783999993</v>
          </cell>
          <cell r="J11">
            <v>4319823.7783999993</v>
          </cell>
          <cell r="K11">
            <v>4319823.7783999993</v>
          </cell>
          <cell r="L11">
            <v>4319823.7783999993</v>
          </cell>
          <cell r="M11">
            <v>4319823.7783999993</v>
          </cell>
          <cell r="N11">
            <v>4319823.7783999993</v>
          </cell>
          <cell r="O11">
            <v>4319823.7783999993</v>
          </cell>
          <cell r="P11">
            <v>4319823.7783999993</v>
          </cell>
          <cell r="Q11">
            <v>4249729.2439694433</v>
          </cell>
          <cell r="R11">
            <v>4319823.7783999993</v>
          </cell>
          <cell r="S11">
            <v>4393041.1305762706</v>
          </cell>
          <cell r="T11">
            <v>4319823.7783999993</v>
          </cell>
          <cell r="U11">
            <v>4393041.1305762706</v>
          </cell>
          <cell r="V11">
            <v>4319823.7783999993</v>
          </cell>
          <cell r="W11">
            <v>4393041.1305762706</v>
          </cell>
          <cell r="X11">
            <v>4319823.7783999993</v>
          </cell>
          <cell r="Y11">
            <v>4393041.1305762706</v>
          </cell>
          <cell r="Z11">
            <v>4319823.7783999993</v>
          </cell>
          <cell r="AA11">
            <v>4393041.1305762706</v>
          </cell>
          <cell r="AB11">
            <v>4319823.7783999993</v>
          </cell>
          <cell r="AC11">
            <v>4393041.1305762706</v>
          </cell>
          <cell r="AD11" t="e">
            <v>#REF!</v>
          </cell>
          <cell r="AE11">
            <v>4648325.5966401566</v>
          </cell>
          <cell r="AF11">
            <v>4463416.3456561016</v>
          </cell>
          <cell r="AG11">
            <v>4265810.0910274107</v>
          </cell>
        </row>
        <row r="12">
          <cell r="B12" t="str">
            <v>            Inventory Fuel and Raw Materials</v>
          </cell>
          <cell r="C12" t="str">
            <v>Inventory, net</v>
          </cell>
          <cell r="D12">
            <v>7196406.4840378854</v>
          </cell>
          <cell r="E12">
            <v>6052720.4198712166</v>
          </cell>
          <cell r="F12">
            <v>4248720.5885636406</v>
          </cell>
          <cell r="G12">
            <v>4037105.0705636409</v>
          </cell>
          <cell r="H12">
            <v>3826670.0272303084</v>
          </cell>
          <cell r="I12">
            <v>3601278.1785636418</v>
          </cell>
          <cell r="J12">
            <v>3573113.3752303082</v>
          </cell>
          <cell r="K12">
            <v>3922273.963896974</v>
          </cell>
          <cell r="L12">
            <v>3919767.8858969738</v>
          </cell>
          <cell r="M12">
            <v>4343176.8425636394</v>
          </cell>
          <cell r="N12">
            <v>3991151.2338969717</v>
          </cell>
          <cell r="O12">
            <v>4403104.2972303042</v>
          </cell>
          <cell r="P12">
            <v>4895078.6885636374</v>
          </cell>
          <cell r="R12">
            <v>2603277.9197978182</v>
          </cell>
          <cell r="S12">
            <v>2561246.7296757032</v>
          </cell>
          <cell r="T12">
            <v>2503687.2531149802</v>
          </cell>
          <cell r="U12">
            <v>3671946.8320291652</v>
          </cell>
          <cell r="V12">
            <v>3250969.6946598398</v>
          </cell>
          <cell r="W12">
            <v>3236005.5163912326</v>
          </cell>
          <cell r="X12">
            <v>5817349.6291996744</v>
          </cell>
          <cell r="Y12">
            <v>6944911.694658014</v>
          </cell>
          <cell r="Z12">
            <v>7713054.2401414951</v>
          </cell>
          <cell r="AA12">
            <v>7110491.9169967873</v>
          </cell>
          <cell r="AB12">
            <v>6270319.3077856349</v>
          </cell>
          <cell r="AC12">
            <v>4880647.6667998126</v>
          </cell>
          <cell r="AE12">
            <v>8118860.0726382025</v>
          </cell>
          <cell r="AF12">
            <v>25906337.604346666</v>
          </cell>
          <cell r="AG12">
            <v>21811393.520906445</v>
          </cell>
        </row>
        <row r="13">
          <cell r="B13" t="str">
            <v>            Inventory Spare Parts &amp; Supplies</v>
          </cell>
          <cell r="C13" t="str">
            <v>Inventory, net</v>
          </cell>
          <cell r="D13">
            <v>3060558.8929834501</v>
          </cell>
          <cell r="E13">
            <v>3060558.8929834501</v>
          </cell>
          <cell r="F13">
            <v>2448447.1143867606</v>
          </cell>
          <cell r="G13">
            <v>2448447.1143867606</v>
          </cell>
          <cell r="H13">
            <v>2448447.1143867606</v>
          </cell>
          <cell r="I13">
            <v>2448447.1143867606</v>
          </cell>
          <cell r="J13">
            <v>2448447.1143867606</v>
          </cell>
          <cell r="K13">
            <v>2448447.1143867606</v>
          </cell>
          <cell r="L13">
            <v>2448447.1143867606</v>
          </cell>
          <cell r="M13">
            <v>2448447.1143867606</v>
          </cell>
          <cell r="N13">
            <v>2448447.1143867606</v>
          </cell>
          <cell r="O13">
            <v>2448447.1143867606</v>
          </cell>
          <cell r="P13">
            <v>2448447.1143867606</v>
          </cell>
          <cell r="R13">
            <v>2448447.1143867606</v>
          </cell>
          <cell r="S13">
            <v>2489946.218020434</v>
          </cell>
          <cell r="T13">
            <v>2448447.1143867606</v>
          </cell>
          <cell r="U13">
            <v>2489946.218020434</v>
          </cell>
          <cell r="V13">
            <v>2448447.1143867606</v>
          </cell>
          <cell r="W13">
            <v>2489946.218020434</v>
          </cell>
          <cell r="X13">
            <v>2448447.1143867606</v>
          </cell>
          <cell r="Y13">
            <v>2489946.218020434</v>
          </cell>
          <cell r="Z13">
            <v>2448447.1143867606</v>
          </cell>
          <cell r="AA13">
            <v>2489946.218020434</v>
          </cell>
          <cell r="AB13">
            <v>2448447.1143867606</v>
          </cell>
          <cell r="AC13">
            <v>2489946.218020434</v>
          </cell>
          <cell r="AE13">
            <v>2634639.7394106505</v>
          </cell>
          <cell r="AF13">
            <v>2529834.4174298975</v>
          </cell>
          <cell r="AG13">
            <v>2417832.5190307922</v>
          </cell>
        </row>
        <row r="14">
          <cell r="B14" t="str">
            <v>            Prepaid Insurance</v>
          </cell>
          <cell r="C14" t="str">
            <v>Advances paid</v>
          </cell>
          <cell r="D14">
            <v>1059015.0275833334</v>
          </cell>
          <cell r="E14">
            <v>1059015.0275833334</v>
          </cell>
          <cell r="F14">
            <v>847212.02206666674</v>
          </cell>
          <cell r="G14">
            <v>847212.02206666674</v>
          </cell>
          <cell r="H14">
            <v>847212.02206666674</v>
          </cell>
          <cell r="I14">
            <v>847212.02206666674</v>
          </cell>
          <cell r="J14">
            <v>847212.02206666674</v>
          </cell>
          <cell r="K14">
            <v>847212.02206666674</v>
          </cell>
          <cell r="L14">
            <v>847212.02206666674</v>
          </cell>
          <cell r="M14">
            <v>847212.02206666674</v>
          </cell>
          <cell r="N14">
            <v>847212.02206666674</v>
          </cell>
          <cell r="O14">
            <v>847212.02206666674</v>
          </cell>
          <cell r="P14">
            <v>847212.02206666674</v>
          </cell>
          <cell r="R14">
            <v>847212.02206666674</v>
          </cell>
          <cell r="S14">
            <v>861571.54786440684</v>
          </cell>
          <cell r="T14">
            <v>847212.02206666674</v>
          </cell>
          <cell r="U14">
            <v>861571.54786440684</v>
          </cell>
          <cell r="V14">
            <v>847212.02206666674</v>
          </cell>
          <cell r="W14">
            <v>861571.54786440684</v>
          </cell>
          <cell r="X14">
            <v>847212.02206666674</v>
          </cell>
          <cell r="Y14">
            <v>861571.54786440684</v>
          </cell>
          <cell r="Z14">
            <v>847212.02206666674</v>
          </cell>
          <cell r="AA14">
            <v>861571.54786440684</v>
          </cell>
          <cell r="AB14">
            <v>847212.02206666674</v>
          </cell>
          <cell r="AC14">
            <v>861571.54786440684</v>
          </cell>
          <cell r="AE14">
            <v>911638.42091085797</v>
          </cell>
          <cell r="AF14">
            <v>875373.66835119296</v>
          </cell>
          <cell r="AG14">
            <v>836618.75538596953</v>
          </cell>
        </row>
        <row r="15">
          <cell r="B15" t="str">
            <v>            Prepaid Non-Income Taxes</v>
          </cell>
          <cell r="C15" t="str">
            <v>Advances paid</v>
          </cell>
          <cell r="D15">
            <v>-514625.69952083356</v>
          </cell>
          <cell r="E15">
            <v>0</v>
          </cell>
          <cell r="F15">
            <v>0</v>
          </cell>
          <cell r="G15">
            <v>19414.318764292984</v>
          </cell>
          <cell r="H15">
            <v>0</v>
          </cell>
          <cell r="I15">
            <v>0</v>
          </cell>
          <cell r="J15">
            <v>0</v>
          </cell>
          <cell r="K15">
            <v>0</v>
          </cell>
          <cell r="L15">
            <v>0</v>
          </cell>
          <cell r="M15">
            <v>0</v>
          </cell>
          <cell r="N15">
            <v>0</v>
          </cell>
          <cell r="O15">
            <v>25885.758352389872</v>
          </cell>
          <cell r="P15">
            <v>51771.516704779933</v>
          </cell>
          <cell r="Q15">
            <v>-1108058.1494952203</v>
          </cell>
          <cell r="R15" t="e">
            <v>#REF!</v>
          </cell>
          <cell r="S15" t="e">
            <v>#REF!</v>
          </cell>
          <cell r="T15" t="e">
            <v>#REF!</v>
          </cell>
          <cell r="U15" t="e">
            <v>#REF!</v>
          </cell>
          <cell r="V15" t="e">
            <v>#REF!</v>
          </cell>
          <cell r="W15" t="e">
            <v>#REF!</v>
          </cell>
          <cell r="X15" t="e">
            <v>#REF!</v>
          </cell>
          <cell r="Y15" t="e">
            <v>#REF!</v>
          </cell>
          <cell r="Z15" t="e">
            <v>#REF!</v>
          </cell>
          <cell r="AA15" t="e">
            <v>#REF!</v>
          </cell>
          <cell r="AB15" t="e">
            <v>#REF!</v>
          </cell>
          <cell r="AC15" t="e">
            <v>#REF!</v>
          </cell>
          <cell r="AD15" t="e">
            <v>#REF!</v>
          </cell>
          <cell r="AE15" t="e">
            <v>#REF!</v>
          </cell>
          <cell r="AF15" t="e">
            <v>#REF!</v>
          </cell>
          <cell r="AG15" t="e">
            <v>#REF!</v>
          </cell>
        </row>
        <row r="16">
          <cell r="B16" t="str">
            <v>            Prepaid Other</v>
          </cell>
          <cell r="C16" t="str">
            <v>Advances paid</v>
          </cell>
          <cell r="D16">
            <v>3139614.9717500005</v>
          </cell>
          <cell r="E16">
            <v>3139614.9717500005</v>
          </cell>
          <cell r="F16">
            <v>2511691.9774000007</v>
          </cell>
          <cell r="G16">
            <v>2511691.9774000007</v>
          </cell>
          <cell r="H16">
            <v>2511691.9774000007</v>
          </cell>
          <cell r="I16">
            <v>2511691.9774000007</v>
          </cell>
          <cell r="J16">
            <v>2511691.9774000007</v>
          </cell>
          <cell r="K16">
            <v>2511691.9774000007</v>
          </cell>
          <cell r="L16">
            <v>2511691.9774000007</v>
          </cell>
          <cell r="M16">
            <v>2511691.9774000007</v>
          </cell>
          <cell r="N16">
            <v>2511691.9774000007</v>
          </cell>
          <cell r="O16">
            <v>2511691.9774000007</v>
          </cell>
          <cell r="P16">
            <v>2511691.9774000007</v>
          </cell>
          <cell r="R16">
            <v>2511691.9774000007</v>
          </cell>
          <cell r="S16">
            <v>2554263.0278644073</v>
          </cell>
          <cell r="T16">
            <v>2511691.9774000007</v>
          </cell>
          <cell r="U16">
            <v>2554263.0278644073</v>
          </cell>
          <cell r="V16">
            <v>2511691.9774000007</v>
          </cell>
          <cell r="W16">
            <v>2554263.0278644073</v>
          </cell>
          <cell r="X16">
            <v>2511691.9774000007</v>
          </cell>
          <cell r="Y16">
            <v>2554263.0278644073</v>
          </cell>
          <cell r="Z16">
            <v>2511691.9774000007</v>
          </cell>
          <cell r="AA16">
            <v>2554263.0278644073</v>
          </cell>
          <cell r="AB16">
            <v>2511691.9774000007</v>
          </cell>
          <cell r="AC16">
            <v>2554263.0278644073</v>
          </cell>
          <cell r="AE16">
            <v>2702694.0700225653</v>
          </cell>
          <cell r="AF16">
            <v>2595181.5634786724</v>
          </cell>
          <cell r="AG16">
            <v>2480286.5886149579</v>
          </cell>
        </row>
        <row r="17">
          <cell r="B17" t="str">
            <v>            Deferred Tax Asset Foreign Current</v>
          </cell>
          <cell r="C17" t="str">
            <v>Other accounts receivable</v>
          </cell>
          <cell r="D17">
            <v>0</v>
          </cell>
          <cell r="E17">
            <v>0</v>
          </cell>
          <cell r="F17">
            <v>0</v>
          </cell>
          <cell r="G17">
            <v>0</v>
          </cell>
          <cell r="H17">
            <v>0</v>
          </cell>
          <cell r="I17">
            <v>0</v>
          </cell>
          <cell r="J17">
            <v>0</v>
          </cell>
          <cell r="K17">
            <v>0</v>
          </cell>
          <cell r="L17">
            <v>0</v>
          </cell>
          <cell r="M17">
            <v>0</v>
          </cell>
          <cell r="N17">
            <v>0</v>
          </cell>
          <cell r="O17">
            <v>0</v>
          </cell>
          <cell r="P17">
            <v>0</v>
          </cell>
          <cell r="R17">
            <v>0</v>
          </cell>
          <cell r="S17">
            <v>0</v>
          </cell>
          <cell r="T17">
            <v>0</v>
          </cell>
          <cell r="U17">
            <v>0</v>
          </cell>
          <cell r="V17">
            <v>0</v>
          </cell>
          <cell r="W17">
            <v>0</v>
          </cell>
          <cell r="X17">
            <v>0</v>
          </cell>
          <cell r="Y17">
            <v>0</v>
          </cell>
          <cell r="Z17">
            <v>0</v>
          </cell>
          <cell r="AA17">
            <v>0</v>
          </cell>
          <cell r="AB17">
            <v>0</v>
          </cell>
          <cell r="AC17">
            <v>0</v>
          </cell>
          <cell r="AE17" t="e">
            <v>#REF!</v>
          </cell>
          <cell r="AF17" t="e">
            <v>#REF!</v>
          </cell>
          <cell r="AG17" t="e">
            <v>#REF!</v>
          </cell>
        </row>
        <row r="18">
          <cell r="B18" t="str">
            <v>            Income Tax Receivable - Foreign</v>
          </cell>
          <cell r="C18" t="str">
            <v>Other accounts receivable</v>
          </cell>
          <cell r="D18">
            <v>0</v>
          </cell>
          <cell r="E18">
            <v>0</v>
          </cell>
          <cell r="F18">
            <v>0</v>
          </cell>
          <cell r="G18">
            <v>0</v>
          </cell>
          <cell r="H18">
            <v>0</v>
          </cell>
          <cell r="I18">
            <v>0</v>
          </cell>
          <cell r="J18">
            <v>0</v>
          </cell>
          <cell r="K18">
            <v>0</v>
          </cell>
          <cell r="L18">
            <v>0</v>
          </cell>
          <cell r="M18">
            <v>0</v>
          </cell>
          <cell r="N18">
            <v>0</v>
          </cell>
          <cell r="O18">
            <v>0</v>
          </cell>
          <cell r="P18">
            <v>0</v>
          </cell>
          <cell r="Q18">
            <v>12347030.978446171</v>
          </cell>
          <cell r="R18">
            <v>0</v>
          </cell>
          <cell r="S18">
            <v>0</v>
          </cell>
          <cell r="T18">
            <v>0</v>
          </cell>
          <cell r="U18">
            <v>0</v>
          </cell>
          <cell r="V18">
            <v>0</v>
          </cell>
          <cell r="W18">
            <v>0</v>
          </cell>
          <cell r="X18">
            <v>0</v>
          </cell>
          <cell r="Y18">
            <v>0</v>
          </cell>
          <cell r="Z18">
            <v>0</v>
          </cell>
          <cell r="AA18">
            <v>0</v>
          </cell>
          <cell r="AB18">
            <v>0</v>
          </cell>
          <cell r="AC18">
            <v>0</v>
          </cell>
          <cell r="AD18" t="e">
            <v>#REF!</v>
          </cell>
          <cell r="AE18">
            <v>0</v>
          </cell>
          <cell r="AF18">
            <v>0</v>
          </cell>
          <cell r="AG18">
            <v>0</v>
          </cell>
        </row>
        <row r="19">
          <cell r="B19" t="str">
            <v>            Accounts Receivable VAT</v>
          </cell>
          <cell r="C19" t="str">
            <v>Other current assets</v>
          </cell>
          <cell r="D19">
            <v>-3505.0079999999998</v>
          </cell>
          <cell r="E19">
            <v>-880182.34752450744</v>
          </cell>
          <cell r="F19">
            <v>-377324.12720247766</v>
          </cell>
          <cell r="G19">
            <v>-556210.32765676314</v>
          </cell>
          <cell r="H19">
            <v>-1829.1705088466795</v>
          </cell>
          <cell r="I19">
            <v>50216.870262731682</v>
          </cell>
          <cell r="J19">
            <v>-54939.151048948603</v>
          </cell>
          <cell r="K19">
            <v>155877.24020570167</v>
          </cell>
          <cell r="L19">
            <v>-779.16369122938102</v>
          </cell>
          <cell r="M19">
            <v>294064.0078078059</v>
          </cell>
          <cell r="N19">
            <v>734531.11955623515</v>
          </cell>
          <cell r="O19">
            <v>73968.975167418248</v>
          </cell>
          <cell r="P19">
            <v>-385704.95256446942</v>
          </cell>
          <cell r="R19" t="e">
            <v>#REF!</v>
          </cell>
          <cell r="S19" t="e">
            <v>#REF!</v>
          </cell>
          <cell r="T19" t="e">
            <v>#REF!</v>
          </cell>
          <cell r="U19" t="e">
            <v>#REF!</v>
          </cell>
          <cell r="V19" t="e">
            <v>#REF!</v>
          </cell>
          <cell r="W19" t="e">
            <v>#REF!</v>
          </cell>
          <cell r="X19" t="e">
            <v>#REF!</v>
          </cell>
          <cell r="Y19" t="e">
            <v>#REF!</v>
          </cell>
          <cell r="Z19" t="e">
            <v>#REF!</v>
          </cell>
          <cell r="AA19" t="e">
            <v>#REF!</v>
          </cell>
          <cell r="AB19" t="e">
            <v>#REF!</v>
          </cell>
          <cell r="AC19" t="e">
            <v>#REF!</v>
          </cell>
          <cell r="AE19" t="e">
            <v>#REF!</v>
          </cell>
          <cell r="AF19" t="e">
            <v>#REF!</v>
          </cell>
          <cell r="AG19" t="e">
            <v>#REF!</v>
          </cell>
        </row>
        <row r="20">
          <cell r="B20" t="str">
            <v>            Derivative Asset Short-Term</v>
          </cell>
          <cell r="C20" t="str">
            <v>Other current assets</v>
          </cell>
          <cell r="D20">
            <v>0</v>
          </cell>
          <cell r="E20">
            <v>0</v>
          </cell>
          <cell r="F20">
            <v>0</v>
          </cell>
          <cell r="G20">
            <v>0</v>
          </cell>
          <cell r="H20">
            <v>0</v>
          </cell>
          <cell r="I20">
            <v>0</v>
          </cell>
          <cell r="J20">
            <v>0</v>
          </cell>
          <cell r="K20">
            <v>0</v>
          </cell>
          <cell r="L20">
            <v>0</v>
          </cell>
          <cell r="M20">
            <v>0</v>
          </cell>
          <cell r="N20">
            <v>0</v>
          </cell>
          <cell r="O20">
            <v>0</v>
          </cell>
          <cell r="P20">
            <v>0</v>
          </cell>
          <cell r="R20">
            <v>0</v>
          </cell>
          <cell r="S20">
            <v>0</v>
          </cell>
          <cell r="T20">
            <v>0</v>
          </cell>
          <cell r="U20">
            <v>0</v>
          </cell>
          <cell r="V20">
            <v>0</v>
          </cell>
          <cell r="W20">
            <v>0</v>
          </cell>
          <cell r="X20">
            <v>0</v>
          </cell>
          <cell r="Y20">
            <v>0</v>
          </cell>
          <cell r="Z20">
            <v>0</v>
          </cell>
          <cell r="AA20">
            <v>0</v>
          </cell>
          <cell r="AB20">
            <v>0</v>
          </cell>
          <cell r="AC20">
            <v>0</v>
          </cell>
          <cell r="AE20">
            <v>0</v>
          </cell>
          <cell r="AF20">
            <v>0</v>
          </cell>
          <cell r="AG20">
            <v>0</v>
          </cell>
        </row>
        <row r="21">
          <cell r="B21" t="str">
            <v>            Other Current Assets</v>
          </cell>
          <cell r="C21" t="str">
            <v>Other current assets</v>
          </cell>
          <cell r="D21">
            <v>6674.8060833333329</v>
          </cell>
          <cell r="E21">
            <v>6674.8060833333329</v>
          </cell>
          <cell r="F21">
            <v>5339.8448666666663</v>
          </cell>
          <cell r="G21">
            <v>5339.8448666666663</v>
          </cell>
          <cell r="H21">
            <v>5339.8448666666663</v>
          </cell>
          <cell r="I21">
            <v>5339.8448666666663</v>
          </cell>
          <cell r="J21">
            <v>5339.8448666666663</v>
          </cell>
          <cell r="K21">
            <v>5339.8448666666663</v>
          </cell>
          <cell r="L21">
            <v>5339.8448666666663</v>
          </cell>
          <cell r="M21">
            <v>5339.8448666666663</v>
          </cell>
          <cell r="N21">
            <v>5339.8448666666663</v>
          </cell>
          <cell r="O21">
            <v>5339.8448666666663</v>
          </cell>
          <cell r="P21">
            <v>5339.8448666666663</v>
          </cell>
          <cell r="R21">
            <v>5339.8448666666663</v>
          </cell>
          <cell r="S21">
            <v>5430.3507118644065</v>
          </cell>
          <cell r="T21">
            <v>5339.8448666666663</v>
          </cell>
          <cell r="U21">
            <v>5430.3507118644065</v>
          </cell>
          <cell r="V21">
            <v>5339.8448666666663</v>
          </cell>
          <cell r="W21">
            <v>5430.3507118644065</v>
          </cell>
          <cell r="X21">
            <v>5339.8448666666663</v>
          </cell>
          <cell r="Y21">
            <v>5430.3507118644065</v>
          </cell>
          <cell r="Z21">
            <v>5339.8448666666663</v>
          </cell>
          <cell r="AA21">
            <v>5430.3507118644065</v>
          </cell>
          <cell r="AB21">
            <v>5339.8448666666663</v>
          </cell>
          <cell r="AC21">
            <v>5430.3507118644065</v>
          </cell>
          <cell r="AE21">
            <v>5745.9143819537176</v>
          </cell>
          <cell r="AF21">
            <v>5517.343318568328</v>
          </cell>
          <cell r="AG21">
            <v>5273.0771636208983</v>
          </cell>
        </row>
        <row r="22">
          <cell r="B22" t="str">
            <v>            Prepaid and other current assets</v>
          </cell>
          <cell r="C22" t="str">
            <v>Advances paid</v>
          </cell>
          <cell r="D22">
            <v>0</v>
          </cell>
          <cell r="E22">
            <v>0</v>
          </cell>
          <cell r="F22">
            <v>0</v>
          </cell>
          <cell r="G22">
            <v>0</v>
          </cell>
          <cell r="H22">
            <v>0</v>
          </cell>
          <cell r="I22">
            <v>0</v>
          </cell>
          <cell r="J22">
            <v>0</v>
          </cell>
          <cell r="K22">
            <v>0</v>
          </cell>
          <cell r="L22">
            <v>0</v>
          </cell>
          <cell r="M22">
            <v>0</v>
          </cell>
          <cell r="N22">
            <v>0</v>
          </cell>
          <cell r="O22">
            <v>0</v>
          </cell>
          <cell r="P22">
            <v>0</v>
          </cell>
          <cell r="R22">
            <v>0</v>
          </cell>
          <cell r="S22">
            <v>0</v>
          </cell>
          <cell r="T22">
            <v>0</v>
          </cell>
          <cell r="U22">
            <v>0</v>
          </cell>
          <cell r="V22">
            <v>0</v>
          </cell>
          <cell r="W22">
            <v>0</v>
          </cell>
          <cell r="X22">
            <v>0</v>
          </cell>
          <cell r="Y22">
            <v>0</v>
          </cell>
          <cell r="Z22">
            <v>0</v>
          </cell>
          <cell r="AA22">
            <v>0</v>
          </cell>
          <cell r="AB22">
            <v>0</v>
          </cell>
          <cell r="AC22">
            <v>0</v>
          </cell>
          <cell r="AE22">
            <v>0</v>
          </cell>
          <cell r="AF22">
            <v>0</v>
          </cell>
          <cell r="AG22">
            <v>0</v>
          </cell>
        </row>
        <row r="23">
          <cell r="B23" t="str">
            <v>Receivable Charges - AES Electric LTD</v>
          </cell>
          <cell r="C23" t="str">
            <v>Trade debtors</v>
          </cell>
          <cell r="D23">
            <v>0</v>
          </cell>
          <cell r="E23">
            <v>0</v>
          </cell>
          <cell r="F23">
            <v>0</v>
          </cell>
          <cell r="G23">
            <v>0</v>
          </cell>
          <cell r="H23">
            <v>0</v>
          </cell>
          <cell r="I23">
            <v>0</v>
          </cell>
          <cell r="J23">
            <v>0</v>
          </cell>
          <cell r="K23">
            <v>0</v>
          </cell>
          <cell r="L23">
            <v>0</v>
          </cell>
          <cell r="M23">
            <v>0</v>
          </cell>
          <cell r="N23">
            <v>0</v>
          </cell>
          <cell r="O23">
            <v>0</v>
          </cell>
          <cell r="P23">
            <v>0</v>
          </cell>
          <cell r="R23">
            <v>0</v>
          </cell>
          <cell r="S23">
            <v>0</v>
          </cell>
          <cell r="T23">
            <v>0</v>
          </cell>
          <cell r="U23">
            <v>0</v>
          </cell>
          <cell r="V23">
            <v>0</v>
          </cell>
          <cell r="W23">
            <v>0</v>
          </cell>
          <cell r="X23">
            <v>0</v>
          </cell>
          <cell r="Y23">
            <v>0</v>
          </cell>
          <cell r="Z23">
            <v>0</v>
          </cell>
          <cell r="AA23">
            <v>0</v>
          </cell>
          <cell r="AB23">
            <v>0</v>
          </cell>
          <cell r="AC23">
            <v>0</v>
          </cell>
          <cell r="AE23">
            <v>0</v>
          </cell>
          <cell r="AF23">
            <v>0</v>
          </cell>
          <cell r="AG23">
            <v>0</v>
          </cell>
        </row>
        <row r="24">
          <cell r="B24" t="str">
            <v>Receivable Charges - AES Tisza II</v>
          </cell>
          <cell r="C24" t="str">
            <v>Trade debtors</v>
          </cell>
          <cell r="D24">
            <v>0</v>
          </cell>
          <cell r="E24">
            <v>0</v>
          </cell>
          <cell r="F24">
            <v>0</v>
          </cell>
          <cell r="G24">
            <v>0</v>
          </cell>
          <cell r="H24">
            <v>0</v>
          </cell>
          <cell r="I24">
            <v>0</v>
          </cell>
          <cell r="J24">
            <v>0</v>
          </cell>
          <cell r="K24">
            <v>0</v>
          </cell>
          <cell r="L24">
            <v>0</v>
          </cell>
          <cell r="M24">
            <v>0</v>
          </cell>
          <cell r="N24">
            <v>0</v>
          </cell>
          <cell r="O24">
            <v>0</v>
          </cell>
          <cell r="P24">
            <v>0</v>
          </cell>
          <cell r="R24">
            <v>0</v>
          </cell>
          <cell r="S24">
            <v>0</v>
          </cell>
          <cell r="T24">
            <v>0</v>
          </cell>
          <cell r="U24">
            <v>0</v>
          </cell>
          <cell r="V24">
            <v>0</v>
          </cell>
          <cell r="W24">
            <v>0</v>
          </cell>
          <cell r="X24">
            <v>0</v>
          </cell>
          <cell r="Y24">
            <v>0</v>
          </cell>
          <cell r="Z24">
            <v>0</v>
          </cell>
          <cell r="AA24">
            <v>0</v>
          </cell>
          <cell r="AB24">
            <v>0</v>
          </cell>
          <cell r="AC24">
            <v>0</v>
          </cell>
          <cell r="AE24">
            <v>0</v>
          </cell>
          <cell r="AF24">
            <v>0</v>
          </cell>
          <cell r="AG24">
            <v>0</v>
          </cell>
        </row>
        <row r="25">
          <cell r="B25" t="str">
            <v>Receivable Charges - AES Rivneoblenergo</v>
          </cell>
          <cell r="C25" t="str">
            <v>Trade debtors</v>
          </cell>
          <cell r="D25">
            <v>0</v>
          </cell>
          <cell r="E25">
            <v>0</v>
          </cell>
          <cell r="F25">
            <v>0</v>
          </cell>
          <cell r="G25">
            <v>0</v>
          </cell>
          <cell r="H25">
            <v>0</v>
          </cell>
          <cell r="I25">
            <v>0</v>
          </cell>
          <cell r="J25">
            <v>0</v>
          </cell>
          <cell r="K25">
            <v>0</v>
          </cell>
          <cell r="L25">
            <v>0</v>
          </cell>
          <cell r="M25">
            <v>0</v>
          </cell>
          <cell r="N25">
            <v>0</v>
          </cell>
          <cell r="O25">
            <v>0</v>
          </cell>
          <cell r="P25">
            <v>0</v>
          </cell>
          <cell r="R25">
            <v>0</v>
          </cell>
          <cell r="S25">
            <v>0</v>
          </cell>
          <cell r="T25">
            <v>0</v>
          </cell>
          <cell r="U25">
            <v>0</v>
          </cell>
          <cell r="V25">
            <v>0</v>
          </cell>
          <cell r="W25">
            <v>0</v>
          </cell>
          <cell r="X25">
            <v>0</v>
          </cell>
          <cell r="Y25">
            <v>0</v>
          </cell>
          <cell r="Z25">
            <v>0</v>
          </cell>
          <cell r="AA25">
            <v>0</v>
          </cell>
          <cell r="AB25">
            <v>0</v>
          </cell>
          <cell r="AC25">
            <v>0</v>
          </cell>
          <cell r="AE25">
            <v>0</v>
          </cell>
          <cell r="AF25">
            <v>0</v>
          </cell>
          <cell r="AG25">
            <v>0</v>
          </cell>
        </row>
        <row r="26">
          <cell r="B26" t="str">
            <v>Receivable Charges - Sogrinsk TETS LLP</v>
          </cell>
          <cell r="C26" t="str">
            <v>Trade debtors</v>
          </cell>
          <cell r="D26">
            <v>0</v>
          </cell>
          <cell r="E26">
            <v>0</v>
          </cell>
          <cell r="F26">
            <v>0</v>
          </cell>
          <cell r="G26">
            <v>0</v>
          </cell>
          <cell r="H26">
            <v>0</v>
          </cell>
          <cell r="I26">
            <v>0</v>
          </cell>
          <cell r="J26">
            <v>0</v>
          </cell>
          <cell r="K26">
            <v>0</v>
          </cell>
          <cell r="L26">
            <v>0</v>
          </cell>
          <cell r="M26">
            <v>0</v>
          </cell>
          <cell r="N26">
            <v>0</v>
          </cell>
          <cell r="O26">
            <v>0</v>
          </cell>
          <cell r="P26">
            <v>0</v>
          </cell>
          <cell r="R26">
            <v>0</v>
          </cell>
          <cell r="S26">
            <v>0</v>
          </cell>
          <cell r="T26">
            <v>0</v>
          </cell>
          <cell r="U26">
            <v>0</v>
          </cell>
          <cell r="V26">
            <v>0</v>
          </cell>
          <cell r="W26">
            <v>0</v>
          </cell>
          <cell r="X26">
            <v>0</v>
          </cell>
          <cell r="Y26">
            <v>0</v>
          </cell>
          <cell r="Z26">
            <v>0</v>
          </cell>
          <cell r="AA26">
            <v>0</v>
          </cell>
          <cell r="AB26">
            <v>0</v>
          </cell>
          <cell r="AC26">
            <v>0</v>
          </cell>
          <cell r="AE26">
            <v>0</v>
          </cell>
          <cell r="AF26">
            <v>0</v>
          </cell>
          <cell r="AG26">
            <v>0</v>
          </cell>
        </row>
        <row r="27">
          <cell r="B27" t="str">
            <v>Receivable Charges - UstKamenogorsk TETS LLP</v>
          </cell>
          <cell r="C27" t="str">
            <v>Trade debtors</v>
          </cell>
          <cell r="D27">
            <v>0</v>
          </cell>
          <cell r="E27">
            <v>0</v>
          </cell>
          <cell r="F27">
            <v>0</v>
          </cell>
          <cell r="G27">
            <v>0</v>
          </cell>
          <cell r="H27">
            <v>0</v>
          </cell>
          <cell r="I27">
            <v>0</v>
          </cell>
          <cell r="J27">
            <v>0</v>
          </cell>
          <cell r="K27">
            <v>0</v>
          </cell>
          <cell r="L27">
            <v>0</v>
          </cell>
          <cell r="M27">
            <v>0</v>
          </cell>
          <cell r="N27">
            <v>0</v>
          </cell>
          <cell r="O27">
            <v>0</v>
          </cell>
          <cell r="P27">
            <v>0</v>
          </cell>
          <cell r="R27">
            <v>0</v>
          </cell>
          <cell r="S27">
            <v>0</v>
          </cell>
          <cell r="T27">
            <v>0</v>
          </cell>
          <cell r="U27">
            <v>0</v>
          </cell>
          <cell r="V27">
            <v>0</v>
          </cell>
          <cell r="W27">
            <v>0</v>
          </cell>
          <cell r="X27">
            <v>0</v>
          </cell>
          <cell r="Y27">
            <v>0</v>
          </cell>
          <cell r="Z27">
            <v>0</v>
          </cell>
          <cell r="AA27">
            <v>0</v>
          </cell>
          <cell r="AB27">
            <v>0</v>
          </cell>
          <cell r="AC27">
            <v>0</v>
          </cell>
          <cell r="AE27">
            <v>0</v>
          </cell>
          <cell r="AF27">
            <v>0</v>
          </cell>
          <cell r="AG27">
            <v>0</v>
          </cell>
        </row>
        <row r="28">
          <cell r="B28" t="str">
            <v>Receivable Charges - NurEnergoService LLP</v>
          </cell>
          <cell r="C28" t="str">
            <v>Trade debtors</v>
          </cell>
          <cell r="D28">
            <v>0</v>
          </cell>
          <cell r="E28">
            <v>0</v>
          </cell>
          <cell r="F28">
            <v>0</v>
          </cell>
          <cell r="G28">
            <v>0</v>
          </cell>
          <cell r="H28">
            <v>0</v>
          </cell>
          <cell r="I28">
            <v>0</v>
          </cell>
          <cell r="J28">
            <v>0</v>
          </cell>
          <cell r="K28">
            <v>0</v>
          </cell>
          <cell r="L28">
            <v>0</v>
          </cell>
          <cell r="M28">
            <v>0</v>
          </cell>
          <cell r="N28">
            <v>0</v>
          </cell>
          <cell r="O28">
            <v>0</v>
          </cell>
          <cell r="P28">
            <v>0</v>
          </cell>
          <cell r="R28">
            <v>0</v>
          </cell>
          <cell r="S28">
            <v>0</v>
          </cell>
          <cell r="T28">
            <v>0</v>
          </cell>
          <cell r="U28">
            <v>0</v>
          </cell>
          <cell r="V28">
            <v>0</v>
          </cell>
          <cell r="W28">
            <v>0</v>
          </cell>
          <cell r="X28">
            <v>0</v>
          </cell>
          <cell r="Y28">
            <v>0</v>
          </cell>
          <cell r="Z28">
            <v>0</v>
          </cell>
          <cell r="AA28">
            <v>0</v>
          </cell>
          <cell r="AB28">
            <v>0</v>
          </cell>
          <cell r="AC28">
            <v>0</v>
          </cell>
          <cell r="AE28">
            <v>0</v>
          </cell>
          <cell r="AF28">
            <v>0</v>
          </cell>
          <cell r="AG28">
            <v>0</v>
          </cell>
        </row>
        <row r="29">
          <cell r="B29" t="str">
            <v>Receivable Charges - Altail Power LLP (KAZ)</v>
          </cell>
          <cell r="C29" t="str">
            <v>Trade debtors</v>
          </cell>
          <cell r="D29">
            <v>0</v>
          </cell>
          <cell r="E29">
            <v>0</v>
          </cell>
          <cell r="F29">
            <v>0</v>
          </cell>
          <cell r="G29">
            <v>0</v>
          </cell>
          <cell r="H29">
            <v>0</v>
          </cell>
          <cell r="I29">
            <v>0</v>
          </cell>
          <cell r="J29">
            <v>0</v>
          </cell>
          <cell r="K29">
            <v>0</v>
          </cell>
          <cell r="L29">
            <v>0</v>
          </cell>
          <cell r="M29">
            <v>0</v>
          </cell>
          <cell r="N29">
            <v>0</v>
          </cell>
          <cell r="O29">
            <v>0</v>
          </cell>
          <cell r="P29">
            <v>0</v>
          </cell>
          <cell r="R29">
            <v>0</v>
          </cell>
          <cell r="S29">
            <v>0</v>
          </cell>
          <cell r="T29">
            <v>0</v>
          </cell>
          <cell r="U29">
            <v>0</v>
          </cell>
          <cell r="V29">
            <v>0</v>
          </cell>
          <cell r="W29">
            <v>0</v>
          </cell>
          <cell r="X29">
            <v>0</v>
          </cell>
          <cell r="Y29">
            <v>0</v>
          </cell>
          <cell r="Z29">
            <v>0</v>
          </cell>
          <cell r="AA29">
            <v>0</v>
          </cell>
          <cell r="AB29">
            <v>0</v>
          </cell>
          <cell r="AC29">
            <v>0</v>
          </cell>
          <cell r="AE29">
            <v>0</v>
          </cell>
          <cell r="AF29">
            <v>0</v>
          </cell>
          <cell r="AG29">
            <v>0</v>
          </cell>
        </row>
        <row r="30">
          <cell r="B30" t="str">
            <v>Receivable Charges - Maikuben West CJSC</v>
          </cell>
          <cell r="C30" t="str">
            <v>Trade debtors</v>
          </cell>
          <cell r="D30">
            <v>30181257.905416667</v>
          </cell>
          <cell r="E30">
            <v>30181257.905416667</v>
          </cell>
          <cell r="F30">
            <v>24145006.324333336</v>
          </cell>
          <cell r="G30">
            <v>24145006.324333336</v>
          </cell>
          <cell r="H30">
            <v>24145006.324333336</v>
          </cell>
          <cell r="I30">
            <v>24145006.324333336</v>
          </cell>
          <cell r="J30">
            <v>24145006.324333336</v>
          </cell>
          <cell r="K30">
            <v>24145006.324333336</v>
          </cell>
          <cell r="L30">
            <v>24145006.324333336</v>
          </cell>
          <cell r="M30">
            <v>24145006.324333336</v>
          </cell>
          <cell r="N30">
            <v>24145006.324333336</v>
          </cell>
          <cell r="O30">
            <v>24145006.324333336</v>
          </cell>
          <cell r="P30">
            <v>24145006.324333336</v>
          </cell>
          <cell r="Q30">
            <v>24145006.324333336</v>
          </cell>
          <cell r="R30">
            <v>24145006.324333336</v>
          </cell>
          <cell r="S30">
            <v>24554243.71966102</v>
          </cell>
          <cell r="T30">
            <v>24145006.324333332</v>
          </cell>
          <cell r="U30">
            <v>24554243.719661016</v>
          </cell>
          <cell r="V30">
            <v>24145006.324333332</v>
          </cell>
          <cell r="W30">
            <v>24554243.719661016</v>
          </cell>
          <cell r="X30">
            <v>24145006.324333332</v>
          </cell>
          <cell r="Y30">
            <v>24554243.719661016</v>
          </cell>
          <cell r="Z30">
            <v>24145006.324333332</v>
          </cell>
          <cell r="AA30">
            <v>24554243.719661016</v>
          </cell>
          <cell r="AB30">
            <v>24145006.324333332</v>
          </cell>
          <cell r="AC30">
            <v>24554243.719661016</v>
          </cell>
          <cell r="AD30">
            <v>24554243.719661016</v>
          </cell>
          <cell r="AE30">
            <v>25981117.908010338</v>
          </cell>
          <cell r="AF30">
            <v>24947595.41647682</v>
          </cell>
          <cell r="AG30">
            <v>23843104.929713309</v>
          </cell>
        </row>
        <row r="31">
          <cell r="B31" t="str">
            <v>Total: Current Assets</v>
          </cell>
          <cell r="D31">
            <v>69249416.958366513</v>
          </cell>
          <cell r="E31">
            <v>68930597.934877768</v>
          </cell>
          <cell r="F31">
            <v>51239748.086766988</v>
          </cell>
          <cell r="G31">
            <v>52637254.550884038</v>
          </cell>
          <cell r="H31">
            <v>49813333.582751438</v>
          </cell>
          <cell r="I31">
            <v>50798295.293946534</v>
          </cell>
          <cell r="J31">
            <v>51687855.914193943</v>
          </cell>
          <cell r="K31">
            <v>52704993.144920722</v>
          </cell>
          <cell r="L31">
            <v>51561011.684769019</v>
          </cell>
          <cell r="M31">
            <v>52686466.684407584</v>
          </cell>
          <cell r="N31">
            <v>48421571.901177131</v>
          </cell>
          <cell r="O31">
            <v>51618582.407041937</v>
          </cell>
          <cell r="P31">
            <v>51579373.76810082</v>
          </cell>
          <cell r="R31" t="e">
            <v>#REF!</v>
          </cell>
          <cell r="S31" t="e">
            <v>#REF!</v>
          </cell>
          <cell r="T31" t="e">
            <v>#REF!</v>
          </cell>
          <cell r="U31" t="e">
            <v>#REF!</v>
          </cell>
          <cell r="V31" t="e">
            <v>#REF!</v>
          </cell>
          <cell r="W31" t="e">
            <v>#REF!</v>
          </cell>
          <cell r="X31" t="e">
            <v>#REF!</v>
          </cell>
          <cell r="Y31" t="e">
            <v>#REF!</v>
          </cell>
          <cell r="Z31" t="e">
            <v>#REF!</v>
          </cell>
          <cell r="AA31" t="e">
            <v>#REF!</v>
          </cell>
          <cell r="AB31" t="e">
            <v>#REF!</v>
          </cell>
          <cell r="AC31" t="e">
            <v>#REF!</v>
          </cell>
          <cell r="AE31" t="e">
            <v>#REF!</v>
          </cell>
          <cell r="AF31" t="e">
            <v>#REF!</v>
          </cell>
          <cell r="AG31" t="e">
            <v>#REF!</v>
          </cell>
        </row>
        <row r="32">
          <cell r="B32" t="str">
            <v>Property, Plant and Equipment:</v>
          </cell>
          <cell r="AE32">
            <v>-1468538.6748356589</v>
          </cell>
          <cell r="AF32">
            <v>-3457839.6579127917</v>
          </cell>
          <cell r="AG32">
            <v>-2568222.0223738598</v>
          </cell>
        </row>
        <row r="33">
          <cell r="B33" t="str">
            <v>            Land</v>
          </cell>
          <cell r="C33" t="str">
            <v>Land and buildings</v>
          </cell>
          <cell r="D33">
            <v>7343662.8997499999</v>
          </cell>
          <cell r="E33">
            <v>7343662.8997499999</v>
          </cell>
          <cell r="F33">
            <v>5874930.3198000006</v>
          </cell>
          <cell r="G33">
            <v>5874930.3198000006</v>
          </cell>
          <cell r="H33">
            <v>5874930.3198000006</v>
          </cell>
          <cell r="I33">
            <v>5874930.3198000006</v>
          </cell>
          <cell r="J33">
            <v>5874930.3198000006</v>
          </cell>
          <cell r="K33">
            <v>5874930.3198000006</v>
          </cell>
          <cell r="L33">
            <v>5874930.3198000006</v>
          </cell>
          <cell r="M33">
            <v>5874930.3198000006</v>
          </cell>
          <cell r="N33">
            <v>5874930.3198000006</v>
          </cell>
          <cell r="O33">
            <v>5874930.3198000006</v>
          </cell>
          <cell r="P33">
            <v>5874930.3198000006</v>
          </cell>
          <cell r="R33">
            <v>5874930.3198000006</v>
          </cell>
          <cell r="S33">
            <v>5974505.4099661019</v>
          </cell>
          <cell r="T33">
            <v>5874930.3198000006</v>
          </cell>
          <cell r="U33">
            <v>5974505.4099661019</v>
          </cell>
          <cell r="V33">
            <v>5874930.3198000006</v>
          </cell>
          <cell r="W33">
            <v>5974505.4099661019</v>
          </cell>
          <cell r="X33">
            <v>5874930.3198000006</v>
          </cell>
          <cell r="Y33">
            <v>5974505.4099661019</v>
          </cell>
          <cell r="Z33">
            <v>5874930.3198000006</v>
          </cell>
          <cell r="AA33">
            <v>5974505.4099661019</v>
          </cell>
          <cell r="AB33">
            <v>5874930.3198000006</v>
          </cell>
          <cell r="AC33">
            <v>5974505.4099661019</v>
          </cell>
          <cell r="AE33">
            <v>6321690.5098194508</v>
          </cell>
          <cell r="AF33">
            <v>6070215.2134312978</v>
          </cell>
          <cell r="AG33">
            <v>5801472.0803190013</v>
          </cell>
        </row>
        <row r="34">
          <cell r="B34" t="str">
            <v>            PP&amp;E Generation</v>
          </cell>
          <cell r="C34" t="str">
            <v>Plant &amp; Equipment</v>
          </cell>
          <cell r="D34">
            <v>716159487.14560843</v>
          </cell>
          <cell r="E34">
            <v>716159487.14560843</v>
          </cell>
          <cell r="F34">
            <v>572927589.71648669</v>
          </cell>
          <cell r="G34">
            <v>572927589.71648669</v>
          </cell>
          <cell r="H34">
            <v>572927589.71648669</v>
          </cell>
          <cell r="I34">
            <v>572927589.71648669</v>
          </cell>
          <cell r="J34">
            <v>572927589.71648669</v>
          </cell>
          <cell r="K34">
            <v>572927589.71648669</v>
          </cell>
          <cell r="L34">
            <v>572927589.71648669</v>
          </cell>
          <cell r="M34">
            <v>572927589.71648669</v>
          </cell>
          <cell r="N34">
            <v>583309620.17470491</v>
          </cell>
          <cell r="O34">
            <v>612586210.22076273</v>
          </cell>
          <cell r="P34">
            <v>613300997.18571866</v>
          </cell>
          <cell r="Q34">
            <v>-102858489.95988977</v>
          </cell>
          <cell r="R34">
            <v>613300997.18571866</v>
          </cell>
          <cell r="S34">
            <v>623695929.34140873</v>
          </cell>
          <cell r="T34">
            <v>640869606.51663136</v>
          </cell>
          <cell r="U34">
            <v>651731803.23725212</v>
          </cell>
          <cell r="V34">
            <v>640869606.51663136</v>
          </cell>
          <cell r="W34">
            <v>651731803.23725212</v>
          </cell>
          <cell r="X34">
            <v>640869606.51663136</v>
          </cell>
          <cell r="Y34">
            <v>651731803.23725212</v>
          </cell>
          <cell r="Z34">
            <v>640869606.51663136</v>
          </cell>
          <cell r="AA34">
            <v>754705847.13797867</v>
          </cell>
          <cell r="AB34">
            <v>742306750.06663132</v>
          </cell>
          <cell r="AC34">
            <v>767671050.63071465</v>
          </cell>
          <cell r="AE34">
            <v>941309653.54324985</v>
          </cell>
          <cell r="AF34">
            <v>977329476.0722816</v>
          </cell>
          <cell r="AG34">
            <v>969718380.59977067</v>
          </cell>
        </row>
        <row r="35">
          <cell r="B35" t="str">
            <v>            PP&amp;E Buildings</v>
          </cell>
          <cell r="C35" t="str">
            <v>Land and buildings</v>
          </cell>
          <cell r="D35">
            <v>1030230616.7251484</v>
          </cell>
          <cell r="E35">
            <v>1030230616.7251484</v>
          </cell>
          <cell r="F35">
            <v>824362823.55174577</v>
          </cell>
          <cell r="G35">
            <v>824527106.10432506</v>
          </cell>
          <cell r="H35">
            <v>824691388.65690446</v>
          </cell>
          <cell r="I35">
            <v>824855671.20948374</v>
          </cell>
          <cell r="J35">
            <v>825019953.76206303</v>
          </cell>
          <cell r="K35">
            <v>825088998.21940434</v>
          </cell>
          <cell r="L35">
            <v>825158042.67674553</v>
          </cell>
          <cell r="M35">
            <v>825227087.13408673</v>
          </cell>
          <cell r="N35">
            <v>825296131.59142804</v>
          </cell>
          <cell r="O35">
            <v>825365176.04876924</v>
          </cell>
          <cell r="P35">
            <v>825434220.50611043</v>
          </cell>
          <cell r="Q35">
            <v>-12343018795.186771</v>
          </cell>
          <cell r="R35">
            <v>825503264.96345174</v>
          </cell>
          <cell r="S35">
            <v>839826020.05968451</v>
          </cell>
          <cell r="T35">
            <v>825863741.15392804</v>
          </cell>
          <cell r="U35">
            <v>839861431.68196058</v>
          </cell>
          <cell r="V35">
            <v>825944098.296785</v>
          </cell>
          <cell r="W35">
            <v>840276685.9192487</v>
          </cell>
          <cell r="X35">
            <v>826590318.53488028</v>
          </cell>
          <cell r="Y35">
            <v>840883102.38413966</v>
          </cell>
          <cell r="Z35">
            <v>826985050.67773736</v>
          </cell>
          <cell r="AA35">
            <v>841120390.51973295</v>
          </cell>
          <cell r="AB35">
            <v>827121062.58249927</v>
          </cell>
          <cell r="AC35">
            <v>841140063.64321959</v>
          </cell>
          <cell r="AE35">
            <v>892859885.66050744</v>
          </cell>
          <cell r="AF35">
            <v>857342138.62262213</v>
          </cell>
          <cell r="AG35">
            <v>819385525.16140008</v>
          </cell>
        </row>
        <row r="36">
          <cell r="B36" t="str">
            <v>            PP&amp;E Office Furniture and Equip</v>
          </cell>
          <cell r="C36" t="str">
            <v>Mine development costs &amp; other</v>
          </cell>
          <cell r="D36">
            <v>7635369.3303020857</v>
          </cell>
          <cell r="E36">
            <v>7635369.3303020857</v>
          </cell>
          <cell r="F36">
            <v>8860858.8553170618</v>
          </cell>
          <cell r="G36">
            <v>10966310.993789278</v>
          </cell>
          <cell r="H36">
            <v>11955385.735852767</v>
          </cell>
          <cell r="I36">
            <v>14452079.84879891</v>
          </cell>
          <cell r="J36">
            <v>17552544.687637914</v>
          </cell>
          <cell r="K36">
            <v>18462605.505941201</v>
          </cell>
          <cell r="L36">
            <v>20770108.326030206</v>
          </cell>
          <cell r="M36">
            <v>22127166.318559684</v>
          </cell>
          <cell r="N36">
            <v>23186343.596476056</v>
          </cell>
          <cell r="O36">
            <v>24119940.201197993</v>
          </cell>
          <cell r="P36">
            <v>24554759.749809105</v>
          </cell>
          <cell r="R36">
            <v>25110498.941277359</v>
          </cell>
          <cell r="S36">
            <v>26448803.917279638</v>
          </cell>
          <cell r="T36">
            <v>28099455.072229739</v>
          </cell>
          <cell r="U36">
            <v>30160383.820427343</v>
          </cell>
          <cell r="V36">
            <v>30824863.613896415</v>
          </cell>
          <cell r="W36">
            <v>32801723.772001192</v>
          </cell>
          <cell r="X36">
            <v>33600970.994848788</v>
          </cell>
          <cell r="Y36">
            <v>36691041.689676732</v>
          </cell>
          <cell r="Z36">
            <v>38141105.774610706</v>
          </cell>
          <cell r="AA36">
            <v>40273429.885802642</v>
          </cell>
          <cell r="AB36">
            <v>40243111.560324982</v>
          </cell>
          <cell r="AC36">
            <v>40997819.262315966</v>
          </cell>
          <cell r="AE36">
            <v>43380247.764366217</v>
          </cell>
          <cell r="AF36">
            <v>41654592.15895649</v>
          </cell>
          <cell r="AG36">
            <v>39810442.452279925</v>
          </cell>
        </row>
        <row r="37">
          <cell r="B37" t="str">
            <v>            PP&amp;E Spare Parts</v>
          </cell>
          <cell r="C37" t="str">
            <v>Mine development costs &amp; other</v>
          </cell>
          <cell r="D37">
            <v>0</v>
          </cell>
          <cell r="E37">
            <v>0</v>
          </cell>
          <cell r="F37">
            <v>0</v>
          </cell>
          <cell r="G37">
            <v>0</v>
          </cell>
          <cell r="H37">
            <v>0</v>
          </cell>
          <cell r="I37">
            <v>0</v>
          </cell>
          <cell r="J37">
            <v>0</v>
          </cell>
          <cell r="K37">
            <v>0</v>
          </cell>
          <cell r="L37">
            <v>0</v>
          </cell>
          <cell r="M37">
            <v>0</v>
          </cell>
          <cell r="N37">
            <v>0</v>
          </cell>
          <cell r="O37">
            <v>0</v>
          </cell>
          <cell r="P37">
            <v>0</v>
          </cell>
          <cell r="R37">
            <v>0</v>
          </cell>
          <cell r="S37">
            <v>0</v>
          </cell>
          <cell r="T37">
            <v>0</v>
          </cell>
          <cell r="U37">
            <v>0</v>
          </cell>
          <cell r="V37">
            <v>0</v>
          </cell>
          <cell r="W37">
            <v>0</v>
          </cell>
          <cell r="X37">
            <v>0</v>
          </cell>
          <cell r="Y37">
            <v>0</v>
          </cell>
          <cell r="Z37">
            <v>0</v>
          </cell>
          <cell r="AA37">
            <v>0</v>
          </cell>
          <cell r="AB37">
            <v>0</v>
          </cell>
          <cell r="AC37">
            <v>0</v>
          </cell>
          <cell r="AE37">
            <v>0</v>
          </cell>
          <cell r="AF37">
            <v>0</v>
          </cell>
          <cell r="AG37">
            <v>0</v>
          </cell>
        </row>
        <row r="38">
          <cell r="B38" t="str">
            <v>            PP&amp;E Asset Retirement Costs</v>
          </cell>
          <cell r="C38" t="str">
            <v>Mine development costs &amp; other</v>
          </cell>
          <cell r="D38">
            <v>0</v>
          </cell>
          <cell r="E38">
            <v>0</v>
          </cell>
          <cell r="F38">
            <v>0</v>
          </cell>
          <cell r="G38">
            <v>0</v>
          </cell>
          <cell r="H38">
            <v>0</v>
          </cell>
          <cell r="I38">
            <v>0</v>
          </cell>
          <cell r="J38">
            <v>0</v>
          </cell>
          <cell r="K38">
            <v>0</v>
          </cell>
          <cell r="L38">
            <v>0</v>
          </cell>
          <cell r="M38">
            <v>0</v>
          </cell>
          <cell r="N38">
            <v>0</v>
          </cell>
          <cell r="O38">
            <v>0</v>
          </cell>
          <cell r="P38">
            <v>0</v>
          </cell>
          <cell r="R38">
            <v>0</v>
          </cell>
          <cell r="S38">
            <v>0</v>
          </cell>
          <cell r="T38">
            <v>0</v>
          </cell>
          <cell r="U38">
            <v>0</v>
          </cell>
          <cell r="V38">
            <v>0</v>
          </cell>
          <cell r="W38">
            <v>0</v>
          </cell>
          <cell r="X38">
            <v>0</v>
          </cell>
          <cell r="Y38">
            <v>0</v>
          </cell>
          <cell r="Z38">
            <v>0</v>
          </cell>
          <cell r="AA38">
            <v>0</v>
          </cell>
          <cell r="AB38">
            <v>0</v>
          </cell>
          <cell r="AC38">
            <v>0</v>
          </cell>
          <cell r="AE38">
            <v>0</v>
          </cell>
          <cell r="AF38">
            <v>0</v>
          </cell>
          <cell r="AG38">
            <v>0</v>
          </cell>
        </row>
        <row r="39">
          <cell r="B39" t="str">
            <v>            Accum Dep &amp; Amort Generation</v>
          </cell>
          <cell r="C39" t="str">
            <v>Plant &amp; Equipment - depreciation</v>
          </cell>
          <cell r="D39">
            <v>-499280999.98477805</v>
          </cell>
          <cell r="E39">
            <v>-502106925.95712858</v>
          </cell>
          <cell r="F39">
            <v>-403946281.41808331</v>
          </cell>
          <cell r="G39">
            <v>-406207022.07046378</v>
          </cell>
          <cell r="H39">
            <v>-408467762.72284418</v>
          </cell>
          <cell r="I39">
            <v>-410728503.37522459</v>
          </cell>
          <cell r="J39">
            <v>-412989244.02760506</v>
          </cell>
          <cell r="K39">
            <v>-415249984.67998552</v>
          </cell>
          <cell r="L39">
            <v>-417510725.33236593</v>
          </cell>
          <cell r="M39">
            <v>-419771465.98474634</v>
          </cell>
          <cell r="N39">
            <v>-422032206.6371268</v>
          </cell>
          <cell r="O39">
            <v>-424440026.05433202</v>
          </cell>
          <cell r="P39">
            <v>-427262597.16385639</v>
          </cell>
          <cell r="R39">
            <v>-430095294.42205095</v>
          </cell>
          <cell r="S39">
            <v>-440265754.25109702</v>
          </cell>
          <cell r="T39">
            <v>-435760688.93844002</v>
          </cell>
          <cell r="U39">
            <v>-446260804.68582249</v>
          </cell>
          <cell r="V39">
            <v>-441885560.27701104</v>
          </cell>
          <cell r="W39">
            <v>-452489487.40301341</v>
          </cell>
          <cell r="X39">
            <v>-448010431.61558205</v>
          </cell>
          <cell r="Y39">
            <v>-458718170.12020421</v>
          </cell>
          <cell r="Z39">
            <v>-454135302.95415294</v>
          </cell>
          <cell r="AA39">
            <v>-464946852.83739495</v>
          </cell>
          <cell r="AB39">
            <v>-461694659.93206316</v>
          </cell>
          <cell r="AC39">
            <v>-474095717.08641386</v>
          </cell>
          <cell r="AE39">
            <v>-562652871.20260382</v>
          </cell>
          <cell r="AF39">
            <v>-612908405.15642512</v>
          </cell>
          <cell r="AG39">
            <v>-658401504.9311657</v>
          </cell>
        </row>
        <row r="40">
          <cell r="B40" t="str">
            <v>            Accum Dep &amp; Amort Buildings</v>
          </cell>
          <cell r="C40" t="str">
            <v>Land and buildings - depreciation</v>
          </cell>
          <cell r="D40">
            <v>-395053662.53454268</v>
          </cell>
          <cell r="E40">
            <v>-396338647.14400482</v>
          </cell>
          <cell r="F40">
            <v>-318098905.40277356</v>
          </cell>
          <cell r="G40">
            <v>-319126893.0903433</v>
          </cell>
          <cell r="H40">
            <v>-320154880.77791297</v>
          </cell>
          <cell r="I40">
            <v>-321182868.46548265</v>
          </cell>
          <cell r="J40">
            <v>-322210856.15305239</v>
          </cell>
          <cell r="K40">
            <v>-323238843.84062213</v>
          </cell>
          <cell r="L40">
            <v>-324266831.5281918</v>
          </cell>
          <cell r="M40">
            <v>-325294819.21576148</v>
          </cell>
          <cell r="N40">
            <v>-326322806.90333122</v>
          </cell>
          <cell r="O40">
            <v>-327350794.59090096</v>
          </cell>
          <cell r="P40">
            <v>-328378782.27847064</v>
          </cell>
          <cell r="R40">
            <v>-329406769.96604031</v>
          </cell>
          <cell r="S40">
            <v>-336035346.76638311</v>
          </cell>
          <cell r="T40">
            <v>-331462745.34117979</v>
          </cell>
          <cell r="U40">
            <v>-338126169.18177915</v>
          </cell>
          <cell r="V40">
            <v>-333518720.71631914</v>
          </cell>
          <cell r="W40">
            <v>-340216991.59717512</v>
          </cell>
          <cell r="X40">
            <v>-335574696.09145862</v>
          </cell>
          <cell r="Y40">
            <v>-342307814.01257116</v>
          </cell>
          <cell r="Z40">
            <v>-337630671.46659797</v>
          </cell>
          <cell r="AA40">
            <v>-344398636.42796719</v>
          </cell>
          <cell r="AB40">
            <v>-339686646.84173745</v>
          </cell>
          <cell r="AC40">
            <v>-346489458.84336323</v>
          </cell>
          <cell r="AE40">
            <v>-379945575.67185056</v>
          </cell>
          <cell r="AF40">
            <v>-385786912.56023431</v>
          </cell>
          <cell r="AG40">
            <v>-388734920.14015812</v>
          </cell>
        </row>
        <row r="41">
          <cell r="B41" t="str">
            <v>            Accum Dep &amp; Amort Office Furn &amp; Equip</v>
          </cell>
          <cell r="C41" t="str">
            <v>Mine development costs &amp; other - depreciation</v>
          </cell>
          <cell r="D41">
            <v>-6111414.38013326</v>
          </cell>
          <cell r="E41">
            <v>-6217456.4327956364</v>
          </cell>
          <cell r="F41">
            <v>-5058798.788366409</v>
          </cell>
          <cell r="G41">
            <v>-5143632.4304963099</v>
          </cell>
          <cell r="H41">
            <v>-5228466.0726262098</v>
          </cell>
          <cell r="I41">
            <v>-5313299.7147561107</v>
          </cell>
          <cell r="J41">
            <v>-5398133.3568860106</v>
          </cell>
          <cell r="K41">
            <v>-5482966.9990159106</v>
          </cell>
          <cell r="L41">
            <v>-5567800.6411458114</v>
          </cell>
          <cell r="M41">
            <v>-5652634.2832757123</v>
          </cell>
          <cell r="N41">
            <v>-5737467.9254056131</v>
          </cell>
          <cell r="O41">
            <v>-5822301.5675355131</v>
          </cell>
          <cell r="P41">
            <v>-5907135.2096654139</v>
          </cell>
          <cell r="Q41" t="e">
            <v>#DIV/0!</v>
          </cell>
          <cell r="R41">
            <v>-5991968.8517953139</v>
          </cell>
          <cell r="S41">
            <v>-6179799.1463646246</v>
          </cell>
          <cell r="T41">
            <v>-6161636.1360551147</v>
          </cell>
          <cell r="U41">
            <v>-6352342.1473067943</v>
          </cell>
          <cell r="V41">
            <v>-6331303.4203149155</v>
          </cell>
          <cell r="W41">
            <v>-6524885.1482489649</v>
          </cell>
          <cell r="X41">
            <v>-6500970.7045747163</v>
          </cell>
          <cell r="Y41">
            <v>-6697428.1491911355</v>
          </cell>
          <cell r="Z41">
            <v>-6670637.9888345171</v>
          </cell>
          <cell r="AA41">
            <v>-6869971.1501333062</v>
          </cell>
          <cell r="AB41">
            <v>-6840305.2730943169</v>
          </cell>
          <cell r="AC41">
            <v>-7042514.1510754758</v>
          </cell>
          <cell r="AE41">
            <v>-14780820.627281174</v>
          </cell>
          <cell r="AF41">
            <v>-22529114.02282232</v>
          </cell>
          <cell r="AG41">
            <v>-29498899.473326359</v>
          </cell>
        </row>
        <row r="42">
          <cell r="B42" t="str">
            <v>            Accum Dep &amp; Amort Spare Parts</v>
          </cell>
          <cell r="C42" t="str">
            <v>Mine development costs &amp; other - depreciation</v>
          </cell>
          <cell r="D42">
            <v>0</v>
          </cell>
          <cell r="E42">
            <v>0</v>
          </cell>
          <cell r="F42">
            <v>0</v>
          </cell>
          <cell r="G42">
            <v>0</v>
          </cell>
          <cell r="H42">
            <v>0</v>
          </cell>
          <cell r="I42">
            <v>0</v>
          </cell>
          <cell r="J42">
            <v>0</v>
          </cell>
          <cell r="K42">
            <v>0</v>
          </cell>
          <cell r="L42">
            <v>0</v>
          </cell>
          <cell r="M42">
            <v>0</v>
          </cell>
          <cell r="N42">
            <v>0</v>
          </cell>
          <cell r="O42">
            <v>0</v>
          </cell>
          <cell r="P42">
            <v>0</v>
          </cell>
          <cell r="Q42" t="e">
            <v>#DIV/0!</v>
          </cell>
          <cell r="R42">
            <v>0</v>
          </cell>
          <cell r="S42">
            <v>0</v>
          </cell>
          <cell r="T42">
            <v>0</v>
          </cell>
          <cell r="U42">
            <v>0</v>
          </cell>
          <cell r="V42">
            <v>0</v>
          </cell>
          <cell r="W42">
            <v>0</v>
          </cell>
          <cell r="X42">
            <v>0</v>
          </cell>
          <cell r="Y42">
            <v>0</v>
          </cell>
          <cell r="Z42">
            <v>0</v>
          </cell>
          <cell r="AA42">
            <v>0</v>
          </cell>
          <cell r="AB42">
            <v>0</v>
          </cell>
          <cell r="AC42">
            <v>0</v>
          </cell>
          <cell r="AE42">
            <v>0</v>
          </cell>
          <cell r="AF42">
            <v>0</v>
          </cell>
          <cell r="AG42">
            <v>0</v>
          </cell>
        </row>
        <row r="43">
          <cell r="B43" t="str">
            <v>            Accum Dep &amp; Amort Asset Retirement</v>
          </cell>
          <cell r="C43" t="str">
            <v>Mine development costs &amp; other - depreciation</v>
          </cell>
          <cell r="D43">
            <v>0</v>
          </cell>
          <cell r="E43">
            <v>0</v>
          </cell>
          <cell r="F43">
            <v>0</v>
          </cell>
          <cell r="G43">
            <v>0</v>
          </cell>
          <cell r="H43">
            <v>0</v>
          </cell>
          <cell r="I43">
            <v>0</v>
          </cell>
          <cell r="J43">
            <v>0</v>
          </cell>
          <cell r="K43">
            <v>0</v>
          </cell>
          <cell r="L43">
            <v>0</v>
          </cell>
          <cell r="M43">
            <v>0</v>
          </cell>
          <cell r="N43">
            <v>0</v>
          </cell>
          <cell r="O43">
            <v>0</v>
          </cell>
          <cell r="P43">
            <v>0</v>
          </cell>
          <cell r="Q43" t="e">
            <v>#DIV/0!</v>
          </cell>
          <cell r="R43">
            <v>0</v>
          </cell>
          <cell r="S43">
            <v>0</v>
          </cell>
          <cell r="T43">
            <v>0</v>
          </cell>
          <cell r="U43">
            <v>0</v>
          </cell>
          <cell r="V43">
            <v>0</v>
          </cell>
          <cell r="W43">
            <v>0</v>
          </cell>
          <cell r="X43">
            <v>0</v>
          </cell>
          <cell r="Y43">
            <v>0</v>
          </cell>
          <cell r="Z43">
            <v>0</v>
          </cell>
          <cell r="AA43">
            <v>0</v>
          </cell>
          <cell r="AB43">
            <v>0</v>
          </cell>
          <cell r="AC43">
            <v>0</v>
          </cell>
          <cell r="AE43">
            <v>0</v>
          </cell>
          <cell r="AF43">
            <v>0</v>
          </cell>
          <cell r="AG43">
            <v>0</v>
          </cell>
        </row>
        <row r="44">
          <cell r="B44" t="str">
            <v>            CWIP - Generation Assets</v>
          </cell>
          <cell r="C44" t="str">
            <v>Construction in Progress</v>
          </cell>
          <cell r="D44">
            <v>58548603.065923341</v>
          </cell>
          <cell r="E44">
            <v>62327767.719336234</v>
          </cell>
          <cell r="F44">
            <v>52978553.780262813</v>
          </cell>
          <cell r="G44">
            <v>53540222.607520916</v>
          </cell>
          <cell r="H44">
            <v>58893243.541048862</v>
          </cell>
          <cell r="I44">
            <v>60487177.83187978</v>
          </cell>
          <cell r="J44">
            <v>60486432.792750373</v>
          </cell>
          <cell r="K44">
            <v>62664289.565327331</v>
          </cell>
          <cell r="L44">
            <v>64728659.405528814</v>
          </cell>
          <cell r="M44">
            <v>67536262.23302649</v>
          </cell>
          <cell r="N44">
            <v>66260390.685873643</v>
          </cell>
          <cell r="O44">
            <v>37771115.173462398</v>
          </cell>
          <cell r="P44">
            <v>40284190.452131569</v>
          </cell>
          <cell r="Q44" t="e">
            <v>#DIV/0!</v>
          </cell>
          <cell r="R44">
            <v>59271759.476232693</v>
          </cell>
          <cell r="S44">
            <v>87220390.949639082</v>
          </cell>
          <cell r="T44">
            <v>77373173.441815078</v>
          </cell>
          <cell r="U44">
            <v>94055747.200466514</v>
          </cell>
          <cell r="V44">
            <v>108508331.99853678</v>
          </cell>
          <cell r="W44">
            <v>123255610.30410944</v>
          </cell>
          <cell r="X44">
            <v>131480181.42391209</v>
          </cell>
          <cell r="Y44">
            <v>141393875.87805158</v>
          </cell>
          <cell r="Z44">
            <v>159501592.74798378</v>
          </cell>
          <cell r="AA44">
            <v>76696773.340524063</v>
          </cell>
          <cell r="AB44">
            <v>83135812.460281193</v>
          </cell>
          <cell r="AC44">
            <v>77975798.392185301</v>
          </cell>
          <cell r="AE44">
            <v>-89572630.685699373</v>
          </cell>
          <cell r="AF44">
            <v>-86009453.428767189</v>
          </cell>
          <cell r="AG44">
            <v>-82201606.560244501</v>
          </cell>
        </row>
        <row r="45">
          <cell r="B45" t="str">
            <v>            CWIP - Capitalized Interest</v>
          </cell>
          <cell r="C45" t="str">
            <v>Construction in Progress</v>
          </cell>
          <cell r="D45">
            <v>0</v>
          </cell>
          <cell r="E45">
            <v>0</v>
          </cell>
          <cell r="F45">
            <v>0</v>
          </cell>
          <cell r="G45">
            <v>0</v>
          </cell>
          <cell r="H45">
            <v>0</v>
          </cell>
          <cell r="I45">
            <v>0</v>
          </cell>
          <cell r="J45">
            <v>0</v>
          </cell>
          <cell r="K45">
            <v>0</v>
          </cell>
          <cell r="L45">
            <v>0</v>
          </cell>
          <cell r="M45">
            <v>0</v>
          </cell>
          <cell r="N45">
            <v>0</v>
          </cell>
          <cell r="O45">
            <v>0</v>
          </cell>
          <cell r="P45">
            <v>0</v>
          </cell>
          <cell r="Q45" t="e">
            <v>#DIV/0!</v>
          </cell>
          <cell r="R45">
            <v>0</v>
          </cell>
          <cell r="S45">
            <v>0</v>
          </cell>
          <cell r="T45">
            <v>0</v>
          </cell>
          <cell r="U45">
            <v>0</v>
          </cell>
          <cell r="V45">
            <v>0</v>
          </cell>
          <cell r="W45">
            <v>0</v>
          </cell>
          <cell r="X45">
            <v>0</v>
          </cell>
          <cell r="Y45">
            <v>0</v>
          </cell>
          <cell r="Z45">
            <v>0</v>
          </cell>
          <cell r="AA45">
            <v>0</v>
          </cell>
          <cell r="AB45">
            <v>0</v>
          </cell>
          <cell r="AC45">
            <v>0</v>
          </cell>
          <cell r="AE45">
            <v>3503591.5283910166</v>
          </cell>
          <cell r="AF45">
            <v>6432385.1047204323</v>
          </cell>
          <cell r="AG45">
            <v>9071926.4649623558</v>
          </cell>
        </row>
        <row r="46">
          <cell r="B46" t="str">
            <v>            CWIP - Buildings</v>
          </cell>
          <cell r="C46" t="str">
            <v>Construction in Progress</v>
          </cell>
          <cell r="D46">
            <v>0</v>
          </cell>
          <cell r="E46">
            <v>0</v>
          </cell>
          <cell r="F46">
            <v>0</v>
          </cell>
          <cell r="G46">
            <v>0</v>
          </cell>
          <cell r="H46">
            <v>0</v>
          </cell>
          <cell r="I46">
            <v>0</v>
          </cell>
          <cell r="J46">
            <v>0</v>
          </cell>
          <cell r="K46">
            <v>0</v>
          </cell>
          <cell r="L46">
            <v>0</v>
          </cell>
          <cell r="M46">
            <v>0</v>
          </cell>
          <cell r="N46">
            <v>0</v>
          </cell>
          <cell r="O46">
            <v>0</v>
          </cell>
          <cell r="P46">
            <v>0</v>
          </cell>
          <cell r="Q46" t="e">
            <v>#DIV/0!</v>
          </cell>
          <cell r="R46">
            <v>0</v>
          </cell>
          <cell r="S46">
            <v>0</v>
          </cell>
          <cell r="T46">
            <v>0</v>
          </cell>
          <cell r="U46">
            <v>0</v>
          </cell>
          <cell r="V46">
            <v>0</v>
          </cell>
          <cell r="W46">
            <v>0</v>
          </cell>
          <cell r="X46">
            <v>0</v>
          </cell>
          <cell r="Y46">
            <v>0</v>
          </cell>
          <cell r="Z46">
            <v>0</v>
          </cell>
          <cell r="AA46">
            <v>0</v>
          </cell>
          <cell r="AB46">
            <v>0</v>
          </cell>
          <cell r="AC46">
            <v>0</v>
          </cell>
          <cell r="AE46">
            <v>0</v>
          </cell>
          <cell r="AF46">
            <v>0</v>
          </cell>
          <cell r="AG46">
            <v>0</v>
          </cell>
        </row>
        <row r="47">
          <cell r="B47" t="str">
            <v>Total: Property, Plant and Equipment</v>
          </cell>
          <cell r="D47">
            <v>919471662.26727808</v>
          </cell>
          <cell r="E47">
            <v>919033874.28621614</v>
          </cell>
          <cell r="F47">
            <v>737900770.61438918</v>
          </cell>
          <cell r="G47">
            <v>737358612.15061831</v>
          </cell>
          <cell r="H47">
            <v>740491428.39670932</v>
          </cell>
          <cell r="I47">
            <v>741372777.37098575</v>
          </cell>
          <cell r="J47">
            <v>741263217.74119461</v>
          </cell>
          <cell r="K47">
            <v>741046617.80733585</v>
          </cell>
          <cell r="L47">
            <v>742113972.94288766</v>
          </cell>
          <cell r="M47">
            <v>742974116.23817599</v>
          </cell>
          <cell r="N47">
            <v>749834934.90241909</v>
          </cell>
          <cell r="O47">
            <v>748104249.75122416</v>
          </cell>
          <cell r="P47">
            <v>747900583.56157732</v>
          </cell>
          <cell r="R47">
            <v>763567417.64659357</v>
          </cell>
          <cell r="S47">
            <v>800684749.51413357</v>
          </cell>
          <cell r="T47">
            <v>804695836.0887289</v>
          </cell>
          <cell r="U47">
            <v>831044555.33516431</v>
          </cell>
          <cell r="V47">
            <v>830286246.33200443</v>
          </cell>
          <cell r="W47">
            <v>854808964.49414003</v>
          </cell>
          <cell r="X47">
            <v>848329909.37845719</v>
          </cell>
          <cell r="Y47">
            <v>868950916.3171196</v>
          </cell>
          <cell r="Z47">
            <v>872935673.62717795</v>
          </cell>
          <cell r="AA47">
            <v>902555485.87850916</v>
          </cell>
          <cell r="AB47">
            <v>890460054.94264197</v>
          </cell>
          <cell r="AC47">
            <v>906131547.25754905</v>
          </cell>
          <cell r="AE47">
            <v>840423170.81889904</v>
          </cell>
          <cell r="AF47">
            <v>781594922.00376284</v>
          </cell>
          <cell r="AG47">
            <v>684950815.65383756</v>
          </cell>
        </row>
        <row r="48">
          <cell r="B48" t="str">
            <v>Other Assets:</v>
          </cell>
        </row>
        <row r="49">
          <cell r="B49" t="str">
            <v>            Other Intangible Assets</v>
          </cell>
          <cell r="C49" t="str">
            <v>Intangible assets</v>
          </cell>
          <cell r="D49">
            <v>9451860.6683605704</v>
          </cell>
          <cell r="E49">
            <v>9451860.6683605704</v>
          </cell>
          <cell r="F49">
            <v>7561488.534688456</v>
          </cell>
          <cell r="G49">
            <v>7561488.534688456</v>
          </cell>
          <cell r="H49">
            <v>7561488.534688456</v>
          </cell>
          <cell r="I49">
            <v>7561488.534688456</v>
          </cell>
          <cell r="J49">
            <v>7561488.534688456</v>
          </cell>
          <cell r="K49">
            <v>7561488.534688456</v>
          </cell>
          <cell r="L49">
            <v>7561488.534688456</v>
          </cell>
          <cell r="M49">
            <v>7561488.534688456</v>
          </cell>
          <cell r="N49">
            <v>7561488.534688456</v>
          </cell>
          <cell r="O49">
            <v>7561488.534688456</v>
          </cell>
          <cell r="P49">
            <v>7561488.534688456</v>
          </cell>
          <cell r="R49">
            <v>7561488.534688456</v>
          </cell>
          <cell r="S49">
            <v>7689649.3573102942</v>
          </cell>
          <cell r="T49">
            <v>7561488.534688456</v>
          </cell>
          <cell r="U49">
            <v>7689649.3573102942</v>
          </cell>
          <cell r="V49">
            <v>7561488.534688456</v>
          </cell>
          <cell r="W49">
            <v>7689649.3573102942</v>
          </cell>
          <cell r="X49">
            <v>7561488.534688456</v>
          </cell>
          <cell r="Y49">
            <v>7689649.3573102942</v>
          </cell>
          <cell r="Z49">
            <v>7561488.534688456</v>
          </cell>
          <cell r="AA49">
            <v>7689649.3573102942</v>
          </cell>
          <cell r="AB49">
            <v>7561488.534688456</v>
          </cell>
          <cell r="AC49">
            <v>7689649.3573102942</v>
          </cell>
          <cell r="AE49">
            <v>8136503.3639200497</v>
          </cell>
          <cell r="AF49">
            <v>7812835.2577660475</v>
          </cell>
          <cell r="AG49">
            <v>7466942.1136454763</v>
          </cell>
        </row>
        <row r="50">
          <cell r="B50" t="str">
            <v>            Amortization of Other Intangibles</v>
          </cell>
          <cell r="C50" t="str">
            <v>Intangible assets - amortization</v>
          </cell>
          <cell r="D50">
            <v>-9445587.8186315298</v>
          </cell>
          <cell r="E50">
            <v>-9447806.5686315298</v>
          </cell>
          <cell r="F50">
            <v>-7560020.2549052238</v>
          </cell>
          <cell r="G50">
            <v>-7561795.2549052238</v>
          </cell>
          <cell r="H50">
            <v>-7563570.2549052238</v>
          </cell>
          <cell r="I50">
            <v>-7565345.2549052238</v>
          </cell>
          <cell r="J50">
            <v>-7567120.2549052238</v>
          </cell>
          <cell r="K50">
            <v>-7568895.2549052238</v>
          </cell>
          <cell r="L50">
            <v>-7570670.2549052238</v>
          </cell>
          <cell r="M50">
            <v>-7572445.2549052238</v>
          </cell>
          <cell r="N50">
            <v>-7574220.2549052238</v>
          </cell>
          <cell r="O50">
            <v>-7575995.2549052238</v>
          </cell>
          <cell r="P50">
            <v>-7577770.2549052238</v>
          </cell>
          <cell r="R50">
            <v>-7579545.2549052238</v>
          </cell>
          <cell r="S50">
            <v>-7709817.2083781939</v>
          </cell>
          <cell r="T50">
            <v>-7583095.2549052238</v>
          </cell>
          <cell r="U50">
            <v>-7713427.3778697187</v>
          </cell>
          <cell r="V50">
            <v>-7586645.2549052238</v>
          </cell>
          <cell r="W50">
            <v>-7716449.4117680239</v>
          </cell>
          <cell r="X50">
            <v>-7589029.4215718908</v>
          </cell>
          <cell r="Y50">
            <v>-7718864.6660053125</v>
          </cell>
          <cell r="Z50">
            <v>-7591404.4215718908</v>
          </cell>
          <cell r="AA50">
            <v>-7721279.9202426001</v>
          </cell>
          <cell r="AB50">
            <v>-7593779.4215718908</v>
          </cell>
          <cell r="AC50">
            <v>-7723695.1744798888</v>
          </cell>
          <cell r="AE50">
            <v>-8187861.2650330402</v>
          </cell>
          <cell r="AF50">
            <v>-7871407.9879523041</v>
          </cell>
          <cell r="AG50">
            <v>-7522921.6871689567</v>
          </cell>
        </row>
        <row r="51">
          <cell r="B51" t="str">
            <v>            Other Assets</v>
          </cell>
          <cell r="C51" t="str">
            <v>Other current assets</v>
          </cell>
          <cell r="D51">
            <v>0</v>
          </cell>
          <cell r="E51">
            <v>0</v>
          </cell>
          <cell r="F51">
            <v>0</v>
          </cell>
          <cell r="G51">
            <v>0</v>
          </cell>
          <cell r="H51">
            <v>0</v>
          </cell>
          <cell r="I51">
            <v>0</v>
          </cell>
          <cell r="J51">
            <v>0</v>
          </cell>
          <cell r="K51">
            <v>0</v>
          </cell>
          <cell r="L51">
            <v>0</v>
          </cell>
          <cell r="M51">
            <v>0</v>
          </cell>
          <cell r="N51">
            <v>0</v>
          </cell>
          <cell r="O51">
            <v>0</v>
          </cell>
          <cell r="P51">
            <v>0</v>
          </cell>
          <cell r="R51">
            <v>0</v>
          </cell>
          <cell r="S51">
            <v>0</v>
          </cell>
          <cell r="T51">
            <v>0</v>
          </cell>
          <cell r="U51">
            <v>0</v>
          </cell>
          <cell r="V51">
            <v>0</v>
          </cell>
          <cell r="W51">
            <v>0</v>
          </cell>
          <cell r="X51">
            <v>0</v>
          </cell>
          <cell r="Y51">
            <v>0</v>
          </cell>
          <cell r="Z51">
            <v>0</v>
          </cell>
          <cell r="AA51">
            <v>0</v>
          </cell>
          <cell r="AB51">
            <v>0</v>
          </cell>
          <cell r="AC51">
            <v>0</v>
          </cell>
          <cell r="AE51">
            <v>0</v>
          </cell>
          <cell r="AF51">
            <v>0</v>
          </cell>
          <cell r="AG51">
            <v>0</v>
          </cell>
        </row>
        <row r="52">
          <cell r="B52" t="str">
            <v>            Deferred Tax Asset Foreign</v>
          </cell>
          <cell r="C52" t="str">
            <v>Other current assets</v>
          </cell>
          <cell r="D52">
            <v>0</v>
          </cell>
          <cell r="E52">
            <v>0</v>
          </cell>
          <cell r="F52">
            <v>0</v>
          </cell>
          <cell r="G52">
            <v>0</v>
          </cell>
          <cell r="H52">
            <v>0</v>
          </cell>
          <cell r="I52">
            <v>0</v>
          </cell>
          <cell r="J52">
            <v>0</v>
          </cell>
          <cell r="K52">
            <v>0</v>
          </cell>
          <cell r="L52">
            <v>0</v>
          </cell>
          <cell r="M52">
            <v>0</v>
          </cell>
          <cell r="N52">
            <v>0</v>
          </cell>
          <cell r="O52">
            <v>0</v>
          </cell>
          <cell r="P52">
            <v>0</v>
          </cell>
          <cell r="R52">
            <v>0</v>
          </cell>
          <cell r="S52">
            <v>0</v>
          </cell>
          <cell r="T52">
            <v>0</v>
          </cell>
          <cell r="U52">
            <v>0</v>
          </cell>
          <cell r="V52">
            <v>0</v>
          </cell>
          <cell r="W52">
            <v>0</v>
          </cell>
          <cell r="X52">
            <v>0</v>
          </cell>
          <cell r="Y52">
            <v>0</v>
          </cell>
          <cell r="Z52">
            <v>0</v>
          </cell>
          <cell r="AA52">
            <v>0</v>
          </cell>
          <cell r="AB52">
            <v>0</v>
          </cell>
          <cell r="AC52">
            <v>0</v>
          </cell>
          <cell r="AE52">
            <v>0</v>
          </cell>
          <cell r="AF52">
            <v>0</v>
          </cell>
          <cell r="AG52">
            <v>0</v>
          </cell>
        </row>
        <row r="53">
          <cell r="B53" t="str">
            <v>            Deferred Financing Costs</v>
          </cell>
          <cell r="C53" t="str">
            <v>Other current assets</v>
          </cell>
          <cell r="D53">
            <v>0</v>
          </cell>
          <cell r="E53">
            <v>0</v>
          </cell>
          <cell r="F53">
            <v>0</v>
          </cell>
          <cell r="G53">
            <v>0</v>
          </cell>
          <cell r="H53">
            <v>0</v>
          </cell>
          <cell r="I53">
            <v>0</v>
          </cell>
          <cell r="J53">
            <v>0</v>
          </cell>
          <cell r="K53">
            <v>0</v>
          </cell>
          <cell r="L53">
            <v>0</v>
          </cell>
          <cell r="M53">
            <v>0</v>
          </cell>
          <cell r="N53">
            <v>0</v>
          </cell>
          <cell r="O53">
            <v>0</v>
          </cell>
          <cell r="P53">
            <v>0</v>
          </cell>
          <cell r="R53">
            <v>0</v>
          </cell>
          <cell r="S53">
            <v>0</v>
          </cell>
          <cell r="T53">
            <v>0</v>
          </cell>
          <cell r="U53">
            <v>0</v>
          </cell>
          <cell r="V53">
            <v>0</v>
          </cell>
          <cell r="W53">
            <v>0</v>
          </cell>
          <cell r="X53">
            <v>0</v>
          </cell>
          <cell r="Y53">
            <v>0</v>
          </cell>
          <cell r="Z53">
            <v>0</v>
          </cell>
          <cell r="AA53">
            <v>0</v>
          </cell>
          <cell r="AB53">
            <v>0</v>
          </cell>
          <cell r="AC53">
            <v>0</v>
          </cell>
          <cell r="AE53">
            <v>0</v>
          </cell>
          <cell r="AF53">
            <v>0</v>
          </cell>
          <cell r="AG53">
            <v>0</v>
          </cell>
        </row>
        <row r="54">
          <cell r="B54" t="str">
            <v>            Accum Amort Defd Financing Costs</v>
          </cell>
          <cell r="C54" t="str">
            <v>Other current assets</v>
          </cell>
          <cell r="D54">
            <v>0</v>
          </cell>
          <cell r="E54">
            <v>0</v>
          </cell>
          <cell r="F54">
            <v>0</v>
          </cell>
          <cell r="G54">
            <v>0</v>
          </cell>
          <cell r="H54">
            <v>0</v>
          </cell>
          <cell r="I54">
            <v>0</v>
          </cell>
          <cell r="J54">
            <v>0</v>
          </cell>
          <cell r="K54">
            <v>0</v>
          </cell>
          <cell r="L54">
            <v>0</v>
          </cell>
          <cell r="M54">
            <v>0</v>
          </cell>
          <cell r="N54">
            <v>0</v>
          </cell>
          <cell r="O54">
            <v>0</v>
          </cell>
          <cell r="P54">
            <v>0</v>
          </cell>
          <cell r="R54">
            <v>0</v>
          </cell>
          <cell r="S54">
            <v>0</v>
          </cell>
          <cell r="T54">
            <v>0</v>
          </cell>
          <cell r="U54">
            <v>0</v>
          </cell>
          <cell r="V54">
            <v>0</v>
          </cell>
          <cell r="W54">
            <v>0</v>
          </cell>
          <cell r="X54">
            <v>0</v>
          </cell>
          <cell r="Y54">
            <v>0</v>
          </cell>
          <cell r="Z54">
            <v>0</v>
          </cell>
          <cell r="AA54">
            <v>0</v>
          </cell>
          <cell r="AB54">
            <v>0</v>
          </cell>
          <cell r="AC54">
            <v>0</v>
          </cell>
          <cell r="AE54" t="e">
            <v>#REF!</v>
          </cell>
          <cell r="AF54" t="e">
            <v>#REF!</v>
          </cell>
          <cell r="AG54" t="e">
            <v>#REF!</v>
          </cell>
        </row>
        <row r="55">
          <cell r="B55" t="str">
            <v>            Goodwill</v>
          </cell>
          <cell r="C55" t="str">
            <v>Goodwill</v>
          </cell>
          <cell r="D55">
            <v>0</v>
          </cell>
          <cell r="E55">
            <v>0</v>
          </cell>
          <cell r="F55">
            <v>0</v>
          </cell>
          <cell r="G55">
            <v>0</v>
          </cell>
          <cell r="H55">
            <v>0</v>
          </cell>
          <cell r="I55">
            <v>0</v>
          </cell>
          <cell r="J55">
            <v>0</v>
          </cell>
          <cell r="K55">
            <v>0</v>
          </cell>
          <cell r="L55">
            <v>0</v>
          </cell>
          <cell r="M55">
            <v>0</v>
          </cell>
          <cell r="N55">
            <v>0</v>
          </cell>
          <cell r="O55">
            <v>0</v>
          </cell>
          <cell r="P55">
            <v>0</v>
          </cell>
          <cell r="R55">
            <v>0</v>
          </cell>
          <cell r="S55">
            <v>0</v>
          </cell>
          <cell r="T55">
            <v>0</v>
          </cell>
          <cell r="U55">
            <v>0</v>
          </cell>
          <cell r="V55">
            <v>0</v>
          </cell>
          <cell r="W55">
            <v>0</v>
          </cell>
          <cell r="X55">
            <v>0</v>
          </cell>
          <cell r="Y55">
            <v>0</v>
          </cell>
          <cell r="Z55">
            <v>0</v>
          </cell>
          <cell r="AA55">
            <v>0</v>
          </cell>
          <cell r="AB55">
            <v>0</v>
          </cell>
          <cell r="AC55">
            <v>0</v>
          </cell>
          <cell r="AE55">
            <v>0</v>
          </cell>
          <cell r="AF55">
            <v>0</v>
          </cell>
          <cell r="AG55">
            <v>0</v>
          </cell>
        </row>
        <row r="56">
          <cell r="B56" t="str">
            <v>            Other Long Term Restricted Cash Deposits</v>
          </cell>
          <cell r="C56" t="str">
            <v>Other current assets</v>
          </cell>
          <cell r="D56">
            <v>0</v>
          </cell>
          <cell r="E56">
            <v>0</v>
          </cell>
          <cell r="F56">
            <v>0</v>
          </cell>
          <cell r="G56">
            <v>0</v>
          </cell>
          <cell r="H56">
            <v>0</v>
          </cell>
          <cell r="I56">
            <v>0</v>
          </cell>
          <cell r="J56">
            <v>0</v>
          </cell>
          <cell r="K56">
            <v>0</v>
          </cell>
          <cell r="L56">
            <v>0</v>
          </cell>
          <cell r="M56">
            <v>0</v>
          </cell>
          <cell r="N56">
            <v>0</v>
          </cell>
          <cell r="O56">
            <v>0</v>
          </cell>
          <cell r="P56">
            <v>0</v>
          </cell>
          <cell r="R56">
            <v>0</v>
          </cell>
          <cell r="S56">
            <v>0</v>
          </cell>
          <cell r="T56">
            <v>0</v>
          </cell>
          <cell r="U56">
            <v>0</v>
          </cell>
          <cell r="V56">
            <v>0</v>
          </cell>
          <cell r="W56">
            <v>0</v>
          </cell>
          <cell r="X56">
            <v>0</v>
          </cell>
          <cell r="Y56">
            <v>0</v>
          </cell>
          <cell r="Z56">
            <v>0</v>
          </cell>
          <cell r="AA56">
            <v>0</v>
          </cell>
          <cell r="AB56">
            <v>0</v>
          </cell>
          <cell r="AC56">
            <v>0</v>
          </cell>
          <cell r="AE56">
            <v>0</v>
          </cell>
          <cell r="AF56">
            <v>0</v>
          </cell>
          <cell r="AG56">
            <v>0</v>
          </cell>
        </row>
        <row r="57">
          <cell r="B57" t="str">
            <v>Loans Rec - LT - Maikuben West CJSC</v>
          </cell>
          <cell r="C57" t="str">
            <v>Other current assets</v>
          </cell>
          <cell r="D57">
            <v>0</v>
          </cell>
          <cell r="E57">
            <v>0</v>
          </cell>
          <cell r="F57">
            <v>0</v>
          </cell>
          <cell r="G57">
            <v>0</v>
          </cell>
          <cell r="H57">
            <v>0</v>
          </cell>
          <cell r="I57">
            <v>0</v>
          </cell>
          <cell r="J57">
            <v>0</v>
          </cell>
          <cell r="K57">
            <v>0</v>
          </cell>
          <cell r="L57">
            <v>0</v>
          </cell>
          <cell r="M57">
            <v>0</v>
          </cell>
          <cell r="N57">
            <v>0</v>
          </cell>
          <cell r="O57">
            <v>0</v>
          </cell>
          <cell r="P57">
            <v>0</v>
          </cell>
          <cell r="R57">
            <v>0</v>
          </cell>
          <cell r="S57">
            <v>0</v>
          </cell>
          <cell r="T57">
            <v>0</v>
          </cell>
          <cell r="U57">
            <v>0</v>
          </cell>
          <cell r="V57">
            <v>0</v>
          </cell>
          <cell r="W57">
            <v>0</v>
          </cell>
          <cell r="X57">
            <v>0</v>
          </cell>
          <cell r="Y57">
            <v>0</v>
          </cell>
          <cell r="Z57">
            <v>0</v>
          </cell>
          <cell r="AA57">
            <v>0</v>
          </cell>
          <cell r="AB57">
            <v>0</v>
          </cell>
          <cell r="AC57">
            <v>0</v>
          </cell>
          <cell r="AE57">
            <v>0</v>
          </cell>
          <cell r="AF57">
            <v>0</v>
          </cell>
          <cell r="AG57">
            <v>0</v>
          </cell>
        </row>
        <row r="58">
          <cell r="B58" t="str">
            <v>Cap Contribution Inv - Shygys Energy LLP (Kaz)Op</v>
          </cell>
          <cell r="C58" t="str">
            <v>subsidiaries and associates</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row>
        <row r="59">
          <cell r="B59" t="str">
            <v>Total: Other Assets</v>
          </cell>
          <cell r="D59">
            <v>6272.8497290406376</v>
          </cell>
          <cell r="E59">
            <v>4054.0997290406376</v>
          </cell>
          <cell r="F59">
            <v>1468.2797832321376</v>
          </cell>
          <cell r="G59">
            <v>-306.72021676786244</v>
          </cell>
          <cell r="H59">
            <v>-2081.7202167678624</v>
          </cell>
          <cell r="I59">
            <v>-3856.7202167678624</v>
          </cell>
          <cell r="J59">
            <v>-5631.7202167678624</v>
          </cell>
          <cell r="K59">
            <v>-7406.7202167678624</v>
          </cell>
          <cell r="L59">
            <v>-9181.7202167678624</v>
          </cell>
          <cell r="M59">
            <v>-10956.720216767862</v>
          </cell>
          <cell r="N59">
            <v>-12731.720216767862</v>
          </cell>
          <cell r="O59">
            <v>-14506.720216767862</v>
          </cell>
          <cell r="P59">
            <v>-16281.720216767862</v>
          </cell>
          <cell r="R59">
            <v>-18056.720216767862</v>
          </cell>
          <cell r="S59">
            <v>-20167.851067899726</v>
          </cell>
          <cell r="T59">
            <v>-21606.720216767862</v>
          </cell>
          <cell r="U59">
            <v>-23778.020559424534</v>
          </cell>
          <cell r="V59">
            <v>-25156.720216767862</v>
          </cell>
          <cell r="W59">
            <v>-26800.054457729682</v>
          </cell>
          <cell r="X59">
            <v>-27540.88688343484</v>
          </cell>
          <cell r="Y59">
            <v>-29215.308695018291</v>
          </cell>
          <cell r="Z59">
            <v>-29915.88688343484</v>
          </cell>
          <cell r="AA59">
            <v>-31630.562932305969</v>
          </cell>
          <cell r="AB59">
            <v>-32290.88688343484</v>
          </cell>
          <cell r="AC59">
            <v>-34045.817169594578</v>
          </cell>
          <cell r="AE59" t="e">
            <v>#REF!</v>
          </cell>
          <cell r="AF59" t="e">
            <v>#REF!</v>
          </cell>
          <cell r="AG59" t="e">
            <v>#REF!</v>
          </cell>
        </row>
        <row r="60">
          <cell r="B60" t="str">
            <v>Total: Assets</v>
          </cell>
          <cell r="D60">
            <v>988727352.07537365</v>
          </cell>
          <cell r="E60">
            <v>987968526.32082295</v>
          </cell>
          <cell r="F60">
            <v>789141986.98093939</v>
          </cell>
          <cell r="G60">
            <v>789995559.98128557</v>
          </cell>
          <cell r="H60">
            <v>790302680.25924397</v>
          </cell>
          <cell r="I60">
            <v>792167215.9447155</v>
          </cell>
          <cell r="J60">
            <v>792945441.93517184</v>
          </cell>
          <cell r="K60">
            <v>793744204.23203981</v>
          </cell>
          <cell r="L60">
            <v>793665802.90743995</v>
          </cell>
          <cell r="M60">
            <v>795649626.20236683</v>
          </cell>
          <cell r="N60">
            <v>798243775.08337951</v>
          </cell>
          <cell r="O60">
            <v>799708325.43804932</v>
          </cell>
          <cell r="P60">
            <v>799463675.60946143</v>
          </cell>
          <cell r="R60" t="e">
            <v>#REF!</v>
          </cell>
          <cell r="S60" t="e">
            <v>#REF!</v>
          </cell>
          <cell r="T60" t="e">
            <v>#REF!</v>
          </cell>
          <cell r="U60" t="e">
            <v>#REF!</v>
          </cell>
          <cell r="V60" t="e">
            <v>#REF!</v>
          </cell>
          <cell r="W60" t="e">
            <v>#REF!</v>
          </cell>
          <cell r="X60" t="e">
            <v>#REF!</v>
          </cell>
          <cell r="Y60" t="e">
            <v>#REF!</v>
          </cell>
          <cell r="Z60" t="e">
            <v>#REF!</v>
          </cell>
          <cell r="AA60" t="e">
            <v>#REF!</v>
          </cell>
          <cell r="AB60" t="e">
            <v>#REF!</v>
          </cell>
          <cell r="AC60" t="e">
            <v>#REF!</v>
          </cell>
          <cell r="AE60" t="e">
            <v>#REF!</v>
          </cell>
          <cell r="AF60" t="e">
            <v>#REF!</v>
          </cell>
          <cell r="AG60" t="e">
            <v>#REF!</v>
          </cell>
        </row>
        <row r="62">
          <cell r="B62" t="str">
            <v>LIABILITIES AND STOCKHOLDERS EQUITY</v>
          </cell>
        </row>
        <row r="63">
          <cell r="B63" t="str">
            <v>Current Liabilities:</v>
          </cell>
        </row>
        <row r="64">
          <cell r="B64" t="str">
            <v>            Accounts Payable</v>
          </cell>
          <cell r="C64" t="str">
            <v>Trade payables</v>
          </cell>
          <cell r="D64">
            <v>3334096.8755873153</v>
          </cell>
          <cell r="E64">
            <v>4112568.8083847826</v>
          </cell>
          <cell r="F64">
            <v>1985084.7915947358</v>
          </cell>
          <cell r="G64">
            <v>2607862.3378327116</v>
          </cell>
          <cell r="H64">
            <v>3230784.6117481682</v>
          </cell>
          <cell r="I64">
            <v>1926427.7533815831</v>
          </cell>
          <cell r="J64">
            <v>2549557.0135226813</v>
          </cell>
          <cell r="K64">
            <v>3172334.9605939304</v>
          </cell>
          <cell r="L64">
            <v>1867551.0563941146</v>
          </cell>
          <cell r="M64">
            <v>2490473.6189670581</v>
          </cell>
          <cell r="N64">
            <v>3113678.1258245278</v>
          </cell>
          <cell r="O64">
            <v>1809245.0000639276</v>
          </cell>
          <cell r="P64">
            <v>2432449.5547354049</v>
          </cell>
          <cell r="R64" t="e">
            <v>#REF!</v>
          </cell>
          <cell r="S64" t="e">
            <v>#REF!</v>
          </cell>
          <cell r="T64" t="e">
            <v>#REF!</v>
          </cell>
          <cell r="U64" t="e">
            <v>#REF!</v>
          </cell>
          <cell r="V64" t="e">
            <v>#REF!</v>
          </cell>
          <cell r="W64" t="e">
            <v>#REF!</v>
          </cell>
          <cell r="X64" t="e">
            <v>#REF!</v>
          </cell>
          <cell r="Y64" t="e">
            <v>#REF!</v>
          </cell>
          <cell r="Z64" t="e">
            <v>#REF!</v>
          </cell>
          <cell r="AA64" t="e">
            <v>#REF!</v>
          </cell>
          <cell r="AB64" t="e">
            <v>#REF!</v>
          </cell>
          <cell r="AC64" t="e">
            <v>#REF!</v>
          </cell>
          <cell r="AE64" t="e">
            <v>#REF!</v>
          </cell>
          <cell r="AF64" t="e">
            <v>#REF!</v>
          </cell>
          <cell r="AG64" t="e">
            <v>#REF!</v>
          </cell>
        </row>
        <row r="65">
          <cell r="B65" t="str">
            <v>            Accrued Interest</v>
          </cell>
          <cell r="C65" t="str">
            <v>Other payables</v>
          </cell>
          <cell r="D65">
            <v>0</v>
          </cell>
          <cell r="E65">
            <v>0</v>
          </cell>
          <cell r="F65">
            <v>70094.534430555592</v>
          </cell>
          <cell r="G65">
            <v>70094.534430555592</v>
          </cell>
          <cell r="H65">
            <v>70094.534430555592</v>
          </cell>
          <cell r="I65">
            <v>70094.534430555592</v>
          </cell>
          <cell r="J65">
            <v>70094.534430555592</v>
          </cell>
          <cell r="K65">
            <v>70094.534430555592</v>
          </cell>
          <cell r="L65">
            <v>70094.534430555592</v>
          </cell>
          <cell r="M65">
            <v>70094.534430555592</v>
          </cell>
          <cell r="N65">
            <v>70094.534430555592</v>
          </cell>
          <cell r="O65">
            <v>70094.534430555592</v>
          </cell>
          <cell r="P65">
            <v>70094.534430555592</v>
          </cell>
          <cell r="R65" t="e">
            <v>#REF!</v>
          </cell>
          <cell r="S65" t="e">
            <v>#REF!</v>
          </cell>
          <cell r="T65" t="e">
            <v>#REF!</v>
          </cell>
          <cell r="U65" t="e">
            <v>#REF!</v>
          </cell>
          <cell r="V65" t="e">
            <v>#REF!</v>
          </cell>
          <cell r="W65" t="e">
            <v>#REF!</v>
          </cell>
          <cell r="X65" t="e">
            <v>#REF!</v>
          </cell>
          <cell r="Y65" t="e">
            <v>#REF!</v>
          </cell>
          <cell r="Z65" t="e">
            <v>#REF!</v>
          </cell>
          <cell r="AA65" t="e">
            <v>#REF!</v>
          </cell>
          <cell r="AB65" t="e">
            <v>#REF!</v>
          </cell>
          <cell r="AC65" t="e">
            <v>#REF!</v>
          </cell>
          <cell r="AE65" t="e">
            <v>#REF!</v>
          </cell>
          <cell r="AF65" t="e">
            <v>#REF!</v>
          </cell>
          <cell r="AG65" t="e">
            <v>#REF!</v>
          </cell>
        </row>
        <row r="66">
          <cell r="B66" t="str">
            <v>            VAT Payable</v>
          </cell>
          <cell r="C66" t="str">
            <v>Other payables</v>
          </cell>
          <cell r="D66">
            <v>1449787.0827500001</v>
          </cell>
          <cell r="E66">
            <v>1449787.0827500001</v>
          </cell>
          <cell r="F66">
            <v>1159829.6662000001</v>
          </cell>
          <cell r="G66">
            <v>1159829.6662000001</v>
          </cell>
          <cell r="H66">
            <v>1159829.6662000001</v>
          </cell>
          <cell r="I66">
            <v>1159829.6662000001</v>
          </cell>
          <cell r="J66">
            <v>1159829.6662000001</v>
          </cell>
          <cell r="K66">
            <v>1159829.6662000001</v>
          </cell>
          <cell r="L66">
            <v>1159829.6662000001</v>
          </cell>
          <cell r="M66">
            <v>1159829.6662000001</v>
          </cell>
          <cell r="N66">
            <v>1159829.6662000001</v>
          </cell>
          <cell r="O66">
            <v>1159829.6662000001</v>
          </cell>
          <cell r="P66">
            <v>1159829.6662000001</v>
          </cell>
          <cell r="R66">
            <v>1159829.6662000001</v>
          </cell>
          <cell r="S66">
            <v>1179487.7961355932</v>
          </cell>
          <cell r="T66">
            <v>1159829.6662000001</v>
          </cell>
          <cell r="U66">
            <v>1179487.7961355932</v>
          </cell>
          <cell r="V66">
            <v>1159829.6662000001</v>
          </cell>
          <cell r="W66">
            <v>1179487.7961355932</v>
          </cell>
          <cell r="X66">
            <v>1159829.6662000001</v>
          </cell>
          <cell r="Y66">
            <v>1179487.7961355932</v>
          </cell>
          <cell r="Z66">
            <v>1159829.6662000001</v>
          </cell>
          <cell r="AA66">
            <v>1179487.7961355932</v>
          </cell>
          <cell r="AB66">
            <v>1159829.6662000001</v>
          </cell>
          <cell r="AC66">
            <v>1179487.7961355932</v>
          </cell>
          <cell r="AE66">
            <v>1248029.1330626721</v>
          </cell>
          <cell r="AF66">
            <v>1198382.8405637774</v>
          </cell>
          <cell r="AG66">
            <v>1145327.5290274543</v>
          </cell>
        </row>
        <row r="67">
          <cell r="B67" t="str">
            <v>            Income Taxes Payable Foreign</v>
          </cell>
          <cell r="C67" t="str">
            <v>Other payables</v>
          </cell>
          <cell r="D67">
            <v>-6078132.9086562367</v>
          </cell>
          <cell r="E67">
            <v>-6747860.1483164029</v>
          </cell>
          <cell r="F67">
            <v>-17702122.922163732</v>
          </cell>
          <cell r="G67">
            <v>-17955207.319253143</v>
          </cell>
          <cell r="H67">
            <v>-18097429.957930136</v>
          </cell>
          <cell r="I67">
            <v>-17127358.647011995</v>
          </cell>
          <cell r="J67">
            <v>-16322450.451970851</v>
          </cell>
          <cell r="K67">
            <v>-15693724.647198649</v>
          </cell>
          <cell r="L67">
            <v>-15079578.475764016</v>
          </cell>
          <cell r="M67">
            <v>-14439524.327302404</v>
          </cell>
          <cell r="N67">
            <v>-13983915.294029098</v>
          </cell>
          <cell r="O67">
            <v>-13058088.711802829</v>
          </cell>
          <cell r="P67">
            <v>-12347030.978446171</v>
          </cell>
          <cell r="R67" t="e">
            <v>#REF!</v>
          </cell>
          <cell r="S67" t="e">
            <v>#REF!</v>
          </cell>
          <cell r="T67" t="e">
            <v>#REF!</v>
          </cell>
          <cell r="U67" t="e">
            <v>#REF!</v>
          </cell>
          <cell r="V67" t="e">
            <v>#REF!</v>
          </cell>
          <cell r="W67" t="e">
            <v>#REF!</v>
          </cell>
          <cell r="X67" t="e">
            <v>#REF!</v>
          </cell>
          <cell r="Y67" t="e">
            <v>#REF!</v>
          </cell>
          <cell r="Z67" t="e">
            <v>#REF!</v>
          </cell>
          <cell r="AA67" t="e">
            <v>#REF!</v>
          </cell>
          <cell r="AB67" t="e">
            <v>#REF!</v>
          </cell>
          <cell r="AC67" t="e">
            <v>#REF!</v>
          </cell>
          <cell r="AE67" t="e">
            <v>#REF!</v>
          </cell>
          <cell r="AF67" t="e">
            <v>#REF!</v>
          </cell>
          <cell r="AG67" t="e">
            <v>#REF!</v>
          </cell>
        </row>
        <row r="68">
          <cell r="B68" t="str">
            <v>            Other Non-Income Taxes Payable - Current</v>
          </cell>
          <cell r="C68" t="str">
            <v>Other payables</v>
          </cell>
          <cell r="D68">
            <v>2500466.4750780668</v>
          </cell>
          <cell r="E68">
            <v>2500466.4750780668</v>
          </cell>
          <cell r="F68">
            <v>2000373.1800624535</v>
          </cell>
          <cell r="G68">
            <v>2000373.1800624535</v>
          </cell>
          <cell r="H68">
            <v>2000373.1800624535</v>
          </cell>
          <cell r="I68">
            <v>2000373.1800624535</v>
          </cell>
          <cell r="J68">
            <v>2000373.1800624535</v>
          </cell>
          <cell r="K68">
            <v>2000373.1800624535</v>
          </cell>
          <cell r="L68">
            <v>2000373.1800624535</v>
          </cell>
          <cell r="M68">
            <v>2000373.1800624535</v>
          </cell>
          <cell r="N68">
            <v>2000373.1800624535</v>
          </cell>
          <cell r="O68">
            <v>2000373.1800624535</v>
          </cell>
          <cell r="P68">
            <v>2000373.1800624535</v>
          </cell>
          <cell r="R68">
            <v>2000373.1800624535</v>
          </cell>
          <cell r="S68">
            <v>2034277.8102330035</v>
          </cell>
          <cell r="T68">
            <v>2000373.1800624535</v>
          </cell>
          <cell r="U68">
            <v>2034277.8102330035</v>
          </cell>
          <cell r="V68">
            <v>2000373.1800624535</v>
          </cell>
          <cell r="W68">
            <v>2034277.8102330035</v>
          </cell>
          <cell r="X68">
            <v>2000373.1800624535</v>
          </cell>
          <cell r="Y68">
            <v>2034277.8102330035</v>
          </cell>
          <cell r="Z68">
            <v>2000373.1800624535</v>
          </cell>
          <cell r="AA68">
            <v>2034277.8102330035</v>
          </cell>
          <cell r="AB68">
            <v>2000373.1800624535</v>
          </cell>
          <cell r="AC68">
            <v>2034277.8102330035</v>
          </cell>
          <cell r="AE68">
            <v>2152491.9377986197</v>
          </cell>
          <cell r="AF68">
            <v>2066866.3369897509</v>
          </cell>
          <cell r="AG68">
            <v>1975361.1570913624</v>
          </cell>
        </row>
        <row r="69">
          <cell r="B69" t="str">
            <v>            Derivative Liability - Short Term</v>
          </cell>
          <cell r="C69" t="str">
            <v>Other payables</v>
          </cell>
          <cell r="D69">
            <v>-2522.9132911183719</v>
          </cell>
          <cell r="E69">
            <v>-2522.9132911183719</v>
          </cell>
          <cell r="F69">
            <v>-2018.3306328946978</v>
          </cell>
          <cell r="G69">
            <v>-2018.3306328946978</v>
          </cell>
          <cell r="H69">
            <v>-2018.3306328946978</v>
          </cell>
          <cell r="I69">
            <v>-2018.3306328946978</v>
          </cell>
          <cell r="J69">
            <v>-2018.3306328946978</v>
          </cell>
          <cell r="K69">
            <v>-2018.3306328946978</v>
          </cell>
          <cell r="L69">
            <v>-2018.3306328946978</v>
          </cell>
          <cell r="M69">
            <v>-2018.3306328946978</v>
          </cell>
          <cell r="N69">
            <v>-2018.3306328946978</v>
          </cell>
          <cell r="O69">
            <v>-2018.3306328946978</v>
          </cell>
          <cell r="P69">
            <v>-2018.3306328946978</v>
          </cell>
          <cell r="R69">
            <v>-2018.3306328946978</v>
          </cell>
          <cell r="S69">
            <v>-2052.5396266725738</v>
          </cell>
          <cell r="T69">
            <v>-2018.3306328946978</v>
          </cell>
          <cell r="U69">
            <v>-2052.5396266725738</v>
          </cell>
          <cell r="V69">
            <v>-2018.3306328946978</v>
          </cell>
          <cell r="W69">
            <v>-2052.5396266725738</v>
          </cell>
          <cell r="X69">
            <v>-2018.3306328946978</v>
          </cell>
          <cell r="Y69">
            <v>-2052.5396266725738</v>
          </cell>
          <cell r="Z69">
            <v>-2018.3306328946978</v>
          </cell>
          <cell r="AA69">
            <v>-2052.5396266725738</v>
          </cell>
          <cell r="AB69">
            <v>-2018.3306328946978</v>
          </cell>
          <cell r="AC69">
            <v>-2052.5396266725738</v>
          </cell>
          <cell r="AE69">
            <v>-2171.8149685361136</v>
          </cell>
          <cell r="AF69">
            <v>-2085.4207023086701</v>
          </cell>
          <cell r="AG69">
            <v>-1993.0940757080816</v>
          </cell>
        </row>
        <row r="70">
          <cell r="B70" t="str">
            <v>            Accrued Other</v>
          </cell>
          <cell r="C70" t="str">
            <v>Other payables</v>
          </cell>
          <cell r="D70">
            <v>2419242.4012281415</v>
          </cell>
          <cell r="E70">
            <v>315868.07583364274</v>
          </cell>
          <cell r="F70">
            <v>549028.57607177121</v>
          </cell>
          <cell r="G70">
            <v>877106.88241286273</v>
          </cell>
          <cell r="H70">
            <v>277384.38695065223</v>
          </cell>
          <cell r="I70">
            <v>678356.76136754209</v>
          </cell>
          <cell r="J70">
            <v>1066396.3172548546</v>
          </cell>
          <cell r="K70">
            <v>252694.46066691418</v>
          </cell>
          <cell r="L70">
            <v>580772.76700800587</v>
          </cell>
          <cell r="M70">
            <v>933540.99963283562</v>
          </cell>
          <cell r="N70">
            <v>325588.52874271228</v>
          </cell>
          <cell r="O70">
            <v>713628.08463002497</v>
          </cell>
          <cell r="P70">
            <v>1114600.4590469149</v>
          </cell>
          <cell r="R70">
            <v>727559.45112159185</v>
          </cell>
          <cell r="S70">
            <v>1329853.08405002</v>
          </cell>
          <cell r="T70">
            <v>1869637.5851215336</v>
          </cell>
          <cell r="U70">
            <v>-3357622.5208006441</v>
          </cell>
          <cell r="V70">
            <v>-2779879.1892577456</v>
          </cell>
          <cell r="W70">
            <v>-2313484.2377617322</v>
          </cell>
          <cell r="X70">
            <v>-3462325.1972251362</v>
          </cell>
          <cell r="Y70">
            <v>-2990381.9400294051</v>
          </cell>
          <cell r="Z70">
            <v>-2435589.2189035397</v>
          </cell>
          <cell r="AA70">
            <v>-3316775.9822147526</v>
          </cell>
          <cell r="AB70">
            <v>-2562192.8945335764</v>
          </cell>
          <cell r="AC70">
            <v>-1789067.3875299734</v>
          </cell>
          <cell r="AE70">
            <v>-1893032.0669405628</v>
          </cell>
          <cell r="AF70">
            <v>-1817727.7160922086</v>
          </cell>
          <cell r="AG70">
            <v>-1737252.5065004968</v>
          </cell>
        </row>
        <row r="71">
          <cell r="B71" t="str">
            <v>            Proj Fin Debt - Cur - US$ Denom</v>
          </cell>
          <cell r="C71" t="str">
            <v>Short-term loans</v>
          </cell>
          <cell r="D71">
            <v>170581296.64001331</v>
          </cell>
          <cell r="E71">
            <v>170581296.64001331</v>
          </cell>
          <cell r="F71">
            <v>170581277.6400106</v>
          </cell>
          <cell r="G71">
            <v>170581277.6400106</v>
          </cell>
          <cell r="H71">
            <v>170581277.6400106</v>
          </cell>
          <cell r="I71">
            <v>170581277.6400106</v>
          </cell>
          <cell r="J71">
            <v>170581277.6400106</v>
          </cell>
          <cell r="K71">
            <v>170581277.6400106</v>
          </cell>
          <cell r="L71">
            <v>170581277.6400106</v>
          </cell>
          <cell r="M71">
            <v>170581277.6400106</v>
          </cell>
          <cell r="N71">
            <v>170581277.6400106</v>
          </cell>
          <cell r="O71">
            <v>170581277.6400106</v>
          </cell>
          <cell r="P71">
            <v>170581277.6400106</v>
          </cell>
          <cell r="R71" t="e">
            <v>#REF!</v>
          </cell>
          <cell r="S71" t="e">
            <v>#REF!</v>
          </cell>
          <cell r="T71" t="e">
            <v>#REF!</v>
          </cell>
          <cell r="U71" t="e">
            <v>#REF!</v>
          </cell>
          <cell r="V71" t="e">
            <v>#REF!</v>
          </cell>
          <cell r="W71" t="e">
            <v>#REF!</v>
          </cell>
          <cell r="X71" t="e">
            <v>#REF!</v>
          </cell>
          <cell r="Y71" t="e">
            <v>#REF!</v>
          </cell>
          <cell r="Z71" t="e">
            <v>#REF!</v>
          </cell>
          <cell r="AA71" t="e">
            <v>#REF!</v>
          </cell>
          <cell r="AB71" t="e">
            <v>#REF!</v>
          </cell>
          <cell r="AC71" t="e">
            <v>#REF!</v>
          </cell>
          <cell r="AE71" t="e">
            <v>#REF!</v>
          </cell>
          <cell r="AF71" t="e">
            <v>#REF!</v>
          </cell>
          <cell r="AG71" t="e">
            <v>#REF!</v>
          </cell>
        </row>
        <row r="72">
          <cell r="B72" t="str">
            <v>            Proj Fin Debt - Cur - Foreign Denom</v>
          </cell>
          <cell r="C72" t="str">
            <v>Short-term loans</v>
          </cell>
          <cell r="D72">
            <v>0</v>
          </cell>
          <cell r="E72">
            <v>0</v>
          </cell>
          <cell r="F72">
            <v>0</v>
          </cell>
          <cell r="G72">
            <v>0</v>
          </cell>
          <cell r="H72">
            <v>0</v>
          </cell>
          <cell r="I72">
            <v>0</v>
          </cell>
          <cell r="J72">
            <v>0</v>
          </cell>
          <cell r="K72">
            <v>0</v>
          </cell>
          <cell r="L72">
            <v>0</v>
          </cell>
          <cell r="M72">
            <v>0</v>
          </cell>
          <cell r="N72">
            <v>0</v>
          </cell>
          <cell r="O72">
            <v>0</v>
          </cell>
          <cell r="P72">
            <v>0</v>
          </cell>
          <cell r="R72">
            <v>0</v>
          </cell>
          <cell r="S72">
            <v>0</v>
          </cell>
          <cell r="T72">
            <v>0</v>
          </cell>
          <cell r="U72">
            <v>0</v>
          </cell>
          <cell r="V72">
            <v>0</v>
          </cell>
          <cell r="W72">
            <v>0</v>
          </cell>
          <cell r="X72">
            <v>0</v>
          </cell>
          <cell r="Y72">
            <v>0</v>
          </cell>
          <cell r="Z72">
            <v>0</v>
          </cell>
          <cell r="AA72">
            <v>0</v>
          </cell>
          <cell r="AB72">
            <v>0</v>
          </cell>
          <cell r="AC72">
            <v>0</v>
          </cell>
          <cell r="AE72">
            <v>0</v>
          </cell>
          <cell r="AF72">
            <v>0</v>
          </cell>
          <cell r="AG72">
            <v>0</v>
          </cell>
        </row>
        <row r="73">
          <cell r="B73" t="str">
            <v>            ST Portion of LT Incentive Compensatn Payable</v>
          </cell>
          <cell r="C73" t="str">
            <v>Other payables</v>
          </cell>
          <cell r="D73">
            <v>0</v>
          </cell>
          <cell r="E73">
            <v>0</v>
          </cell>
          <cell r="F73">
            <v>0</v>
          </cell>
          <cell r="G73">
            <v>0</v>
          </cell>
          <cell r="H73">
            <v>0</v>
          </cell>
          <cell r="I73">
            <v>0</v>
          </cell>
          <cell r="J73">
            <v>0</v>
          </cell>
          <cell r="K73">
            <v>0</v>
          </cell>
          <cell r="L73">
            <v>0</v>
          </cell>
          <cell r="M73">
            <v>0</v>
          </cell>
          <cell r="N73">
            <v>0</v>
          </cell>
          <cell r="O73">
            <v>0</v>
          </cell>
          <cell r="P73">
            <v>0</v>
          </cell>
          <cell r="R73">
            <v>0</v>
          </cell>
          <cell r="S73">
            <v>0</v>
          </cell>
          <cell r="T73">
            <v>0</v>
          </cell>
          <cell r="U73">
            <v>0</v>
          </cell>
          <cell r="V73">
            <v>0</v>
          </cell>
          <cell r="W73">
            <v>0</v>
          </cell>
          <cell r="X73">
            <v>0</v>
          </cell>
          <cell r="Y73">
            <v>0</v>
          </cell>
          <cell r="Z73">
            <v>0</v>
          </cell>
          <cell r="AA73">
            <v>0</v>
          </cell>
          <cell r="AB73">
            <v>0</v>
          </cell>
          <cell r="AC73">
            <v>0</v>
          </cell>
          <cell r="AE73">
            <v>0</v>
          </cell>
          <cell r="AF73">
            <v>0</v>
          </cell>
          <cell r="AG73">
            <v>0</v>
          </cell>
        </row>
        <row r="74">
          <cell r="B74" t="str">
            <v>            Deferred Tax Liability - Foreign Current</v>
          </cell>
          <cell r="C74" t="str">
            <v>Deferred tax liabilities</v>
          </cell>
          <cell r="D74">
            <v>0</v>
          </cell>
          <cell r="E74">
            <v>0</v>
          </cell>
          <cell r="F74">
            <v>0</v>
          </cell>
          <cell r="G74">
            <v>0</v>
          </cell>
          <cell r="H74">
            <v>0</v>
          </cell>
          <cell r="I74">
            <v>0</v>
          </cell>
          <cell r="J74">
            <v>0</v>
          </cell>
          <cell r="K74">
            <v>0</v>
          </cell>
          <cell r="L74">
            <v>0</v>
          </cell>
          <cell r="M74">
            <v>0</v>
          </cell>
          <cell r="N74">
            <v>0</v>
          </cell>
          <cell r="O74">
            <v>0</v>
          </cell>
          <cell r="P74">
            <v>0</v>
          </cell>
          <cell r="R74">
            <v>0</v>
          </cell>
          <cell r="S74">
            <v>0</v>
          </cell>
          <cell r="T74">
            <v>0</v>
          </cell>
          <cell r="U74">
            <v>0</v>
          </cell>
          <cell r="V74">
            <v>0</v>
          </cell>
          <cell r="W74">
            <v>0</v>
          </cell>
          <cell r="X74">
            <v>0</v>
          </cell>
          <cell r="Y74">
            <v>0</v>
          </cell>
          <cell r="Z74">
            <v>0</v>
          </cell>
          <cell r="AA74">
            <v>0</v>
          </cell>
          <cell r="AB74">
            <v>0</v>
          </cell>
          <cell r="AC74">
            <v>0</v>
          </cell>
          <cell r="AE74">
            <v>0</v>
          </cell>
          <cell r="AF74">
            <v>0</v>
          </cell>
          <cell r="AG74">
            <v>0</v>
          </cell>
        </row>
        <row r="75">
          <cell r="B75" t="str">
            <v>            Contingent Legal Reserves - ST</v>
          </cell>
          <cell r="C75" t="str">
            <v>Short-term provisions</v>
          </cell>
          <cell r="D75">
            <v>8671808.1661552507</v>
          </cell>
          <cell r="E75">
            <v>8671808.1661552507</v>
          </cell>
          <cell r="F75">
            <v>6937446.5329242013</v>
          </cell>
          <cell r="G75">
            <v>6937446.5329242013</v>
          </cell>
          <cell r="H75">
            <v>6937446.5329242013</v>
          </cell>
          <cell r="I75">
            <v>6937446.5329242013</v>
          </cell>
          <cell r="J75">
            <v>6937446.5329242013</v>
          </cell>
          <cell r="K75">
            <v>6937446.5329242013</v>
          </cell>
          <cell r="L75">
            <v>6937446.5329242013</v>
          </cell>
          <cell r="M75">
            <v>6937446.5329242013</v>
          </cell>
          <cell r="N75">
            <v>6937446.5329242013</v>
          </cell>
          <cell r="O75">
            <v>6937446.5329242013</v>
          </cell>
          <cell r="P75">
            <v>6937446.5329242013</v>
          </cell>
          <cell r="R75">
            <v>6937446.5329242013</v>
          </cell>
          <cell r="S75">
            <v>7055030.3724652892</v>
          </cell>
          <cell r="T75">
            <v>6937446.5329242013</v>
          </cell>
          <cell r="U75">
            <v>7055030.3724652892</v>
          </cell>
          <cell r="V75">
            <v>6937446.5329242013</v>
          </cell>
          <cell r="W75">
            <v>7055030.3724652892</v>
          </cell>
          <cell r="X75">
            <v>6937446.5329242013</v>
          </cell>
          <cell r="Y75">
            <v>7055030.3724652892</v>
          </cell>
          <cell r="Z75">
            <v>6937446.5329242013</v>
          </cell>
          <cell r="AA75">
            <v>7055030.3724652892</v>
          </cell>
          <cell r="AB75">
            <v>6937446.5329242013</v>
          </cell>
          <cell r="AC75">
            <v>7055030.3724652892</v>
          </cell>
          <cell r="AE75">
            <v>7465005.9698171485</v>
          </cell>
          <cell r="AF75">
            <v>7168049.8651354741</v>
          </cell>
          <cell r="AG75">
            <v>6850702.9323942242</v>
          </cell>
        </row>
        <row r="76">
          <cell r="B76" t="str">
            <v>Charges Payable - NurEnergoService LLP</v>
          </cell>
          <cell r="C76" t="str">
            <v>Trade payables</v>
          </cell>
          <cell r="D76">
            <v>0</v>
          </cell>
          <cell r="E76">
            <v>0</v>
          </cell>
          <cell r="F76">
            <v>0</v>
          </cell>
          <cell r="G76">
            <v>0</v>
          </cell>
          <cell r="H76">
            <v>0</v>
          </cell>
          <cell r="I76">
            <v>0</v>
          </cell>
          <cell r="J76">
            <v>0</v>
          </cell>
          <cell r="K76">
            <v>0</v>
          </cell>
          <cell r="L76">
            <v>0</v>
          </cell>
          <cell r="M76">
            <v>0</v>
          </cell>
          <cell r="N76">
            <v>0</v>
          </cell>
          <cell r="O76">
            <v>0</v>
          </cell>
          <cell r="P76">
            <v>0</v>
          </cell>
          <cell r="R76">
            <v>0</v>
          </cell>
          <cell r="S76">
            <v>0</v>
          </cell>
          <cell r="T76">
            <v>0</v>
          </cell>
          <cell r="U76">
            <v>0</v>
          </cell>
          <cell r="V76">
            <v>0</v>
          </cell>
          <cell r="W76">
            <v>0</v>
          </cell>
          <cell r="X76">
            <v>0</v>
          </cell>
          <cell r="Y76">
            <v>0</v>
          </cell>
          <cell r="Z76">
            <v>0</v>
          </cell>
          <cell r="AA76">
            <v>0</v>
          </cell>
          <cell r="AB76">
            <v>0</v>
          </cell>
          <cell r="AC76">
            <v>0</v>
          </cell>
          <cell r="AE76">
            <v>0</v>
          </cell>
          <cell r="AF76">
            <v>0</v>
          </cell>
          <cell r="AG76">
            <v>0</v>
          </cell>
        </row>
        <row r="77">
          <cell r="B77" t="str">
            <v>Charges Payable - AES Electric LTD</v>
          </cell>
          <cell r="C77" t="str">
            <v>Trade payables</v>
          </cell>
          <cell r="D77">
            <v>0</v>
          </cell>
          <cell r="E77">
            <v>0</v>
          </cell>
          <cell r="F77">
            <v>0</v>
          </cell>
          <cell r="G77">
            <v>0</v>
          </cell>
          <cell r="H77">
            <v>0</v>
          </cell>
          <cell r="I77">
            <v>0</v>
          </cell>
          <cell r="J77">
            <v>0</v>
          </cell>
          <cell r="K77">
            <v>0</v>
          </cell>
          <cell r="L77">
            <v>0</v>
          </cell>
          <cell r="M77">
            <v>0</v>
          </cell>
          <cell r="N77">
            <v>0</v>
          </cell>
          <cell r="O77">
            <v>0</v>
          </cell>
          <cell r="P77">
            <v>0</v>
          </cell>
          <cell r="R77">
            <v>0</v>
          </cell>
          <cell r="S77">
            <v>0</v>
          </cell>
          <cell r="T77">
            <v>0</v>
          </cell>
          <cell r="U77">
            <v>0</v>
          </cell>
          <cell r="V77">
            <v>0</v>
          </cell>
          <cell r="W77">
            <v>0</v>
          </cell>
          <cell r="X77">
            <v>0</v>
          </cell>
          <cell r="Y77">
            <v>0</v>
          </cell>
          <cell r="Z77">
            <v>0</v>
          </cell>
          <cell r="AA77">
            <v>0</v>
          </cell>
          <cell r="AB77">
            <v>0</v>
          </cell>
          <cell r="AC77">
            <v>0</v>
          </cell>
          <cell r="AE77">
            <v>0</v>
          </cell>
          <cell r="AF77">
            <v>0</v>
          </cell>
          <cell r="AG77">
            <v>0</v>
          </cell>
        </row>
        <row r="78">
          <cell r="B78" t="str">
            <v>Charges Payable - Lal Pir LTD</v>
          </cell>
          <cell r="C78" t="str">
            <v>Trade payables</v>
          </cell>
          <cell r="D78">
            <v>0</v>
          </cell>
          <cell r="E78">
            <v>0</v>
          </cell>
          <cell r="F78">
            <v>0</v>
          </cell>
          <cell r="G78">
            <v>0</v>
          </cell>
          <cell r="H78">
            <v>0</v>
          </cell>
          <cell r="I78">
            <v>0</v>
          </cell>
          <cell r="J78">
            <v>0</v>
          </cell>
          <cell r="K78">
            <v>0</v>
          </cell>
          <cell r="L78">
            <v>0</v>
          </cell>
          <cell r="M78">
            <v>0</v>
          </cell>
          <cell r="N78">
            <v>0</v>
          </cell>
          <cell r="O78">
            <v>0</v>
          </cell>
          <cell r="P78">
            <v>0</v>
          </cell>
          <cell r="R78">
            <v>0</v>
          </cell>
          <cell r="S78">
            <v>0</v>
          </cell>
          <cell r="T78">
            <v>0</v>
          </cell>
          <cell r="U78">
            <v>0</v>
          </cell>
          <cell r="V78">
            <v>0</v>
          </cell>
          <cell r="W78">
            <v>0</v>
          </cell>
          <cell r="X78">
            <v>0</v>
          </cell>
          <cell r="Y78">
            <v>0</v>
          </cell>
          <cell r="Z78">
            <v>0</v>
          </cell>
          <cell r="AA78">
            <v>0</v>
          </cell>
          <cell r="AB78">
            <v>0</v>
          </cell>
          <cell r="AC78">
            <v>0</v>
          </cell>
          <cell r="AE78">
            <v>0</v>
          </cell>
          <cell r="AF78">
            <v>0</v>
          </cell>
          <cell r="AG78">
            <v>0</v>
          </cell>
        </row>
        <row r="79">
          <cell r="B79" t="str">
            <v>Charges Payable - AES Great Britain</v>
          </cell>
          <cell r="C79" t="str">
            <v>Trade payables</v>
          </cell>
          <cell r="D79">
            <v>0</v>
          </cell>
          <cell r="E79">
            <v>0</v>
          </cell>
          <cell r="F79">
            <v>0</v>
          </cell>
          <cell r="G79">
            <v>0</v>
          </cell>
          <cell r="H79">
            <v>0</v>
          </cell>
          <cell r="I79">
            <v>0</v>
          </cell>
          <cell r="J79">
            <v>0</v>
          </cell>
          <cell r="K79">
            <v>0</v>
          </cell>
          <cell r="L79">
            <v>0</v>
          </cell>
          <cell r="M79">
            <v>0</v>
          </cell>
          <cell r="N79">
            <v>0</v>
          </cell>
          <cell r="O79">
            <v>0</v>
          </cell>
          <cell r="P79">
            <v>0</v>
          </cell>
          <cell r="R79">
            <v>0</v>
          </cell>
          <cell r="S79">
            <v>0</v>
          </cell>
          <cell r="T79">
            <v>0</v>
          </cell>
          <cell r="U79">
            <v>0</v>
          </cell>
          <cell r="V79">
            <v>0</v>
          </cell>
          <cell r="W79">
            <v>0</v>
          </cell>
          <cell r="X79">
            <v>0</v>
          </cell>
          <cell r="Y79">
            <v>0</v>
          </cell>
          <cell r="Z79">
            <v>0</v>
          </cell>
          <cell r="AA79">
            <v>0</v>
          </cell>
          <cell r="AB79">
            <v>0</v>
          </cell>
          <cell r="AC79">
            <v>0</v>
          </cell>
          <cell r="AE79">
            <v>0</v>
          </cell>
          <cell r="AF79">
            <v>0</v>
          </cell>
          <cell r="AG79">
            <v>0</v>
          </cell>
        </row>
        <row r="80">
          <cell r="B80" t="str">
            <v>Charges Payable - Maikuben West CJSC</v>
          </cell>
          <cell r="C80" t="str">
            <v>Trade payables</v>
          </cell>
          <cell r="D80">
            <v>0</v>
          </cell>
          <cell r="E80">
            <v>0</v>
          </cell>
          <cell r="F80">
            <v>0</v>
          </cell>
          <cell r="G80">
            <v>0</v>
          </cell>
          <cell r="H80">
            <v>0</v>
          </cell>
          <cell r="I80">
            <v>0</v>
          </cell>
          <cell r="J80">
            <v>0</v>
          </cell>
          <cell r="K80">
            <v>0</v>
          </cell>
          <cell r="L80">
            <v>0</v>
          </cell>
          <cell r="M80">
            <v>0</v>
          </cell>
          <cell r="N80">
            <v>0</v>
          </cell>
          <cell r="O80">
            <v>0</v>
          </cell>
          <cell r="P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row>
        <row r="81">
          <cell r="B81" t="str">
            <v>Charges Payable - Shulbinsk GES LSC</v>
          </cell>
          <cell r="C81" t="str">
            <v>Trade payables</v>
          </cell>
          <cell r="D81">
            <v>0</v>
          </cell>
          <cell r="E81">
            <v>0</v>
          </cell>
          <cell r="F81">
            <v>0</v>
          </cell>
          <cell r="G81">
            <v>0</v>
          </cell>
          <cell r="H81">
            <v>0</v>
          </cell>
          <cell r="I81">
            <v>0</v>
          </cell>
          <cell r="J81">
            <v>0</v>
          </cell>
          <cell r="K81">
            <v>0</v>
          </cell>
          <cell r="L81">
            <v>0</v>
          </cell>
          <cell r="M81">
            <v>0</v>
          </cell>
          <cell r="N81">
            <v>0</v>
          </cell>
          <cell r="O81">
            <v>0</v>
          </cell>
          <cell r="P81">
            <v>0</v>
          </cell>
          <cell r="R81">
            <v>0</v>
          </cell>
          <cell r="S81">
            <v>0</v>
          </cell>
          <cell r="T81">
            <v>0</v>
          </cell>
          <cell r="U81">
            <v>0</v>
          </cell>
          <cell r="V81">
            <v>0</v>
          </cell>
          <cell r="W81">
            <v>0</v>
          </cell>
          <cell r="X81">
            <v>0</v>
          </cell>
          <cell r="Y81">
            <v>0</v>
          </cell>
          <cell r="Z81">
            <v>0</v>
          </cell>
          <cell r="AA81">
            <v>0</v>
          </cell>
          <cell r="AB81">
            <v>0</v>
          </cell>
          <cell r="AC81">
            <v>0</v>
          </cell>
          <cell r="AE81">
            <v>0</v>
          </cell>
          <cell r="AF81">
            <v>0</v>
          </cell>
          <cell r="AG81">
            <v>0</v>
          </cell>
        </row>
        <row r="82">
          <cell r="B82" t="str">
            <v>Charges Payable - UstKamenogorsk GES LLP</v>
          </cell>
          <cell r="C82" t="str">
            <v>Trade payables</v>
          </cell>
          <cell r="D82">
            <v>0</v>
          </cell>
          <cell r="E82">
            <v>0</v>
          </cell>
          <cell r="F82">
            <v>0</v>
          </cell>
          <cell r="G82">
            <v>0</v>
          </cell>
          <cell r="H82">
            <v>0</v>
          </cell>
          <cell r="I82">
            <v>0</v>
          </cell>
          <cell r="J82">
            <v>0</v>
          </cell>
          <cell r="K82">
            <v>0</v>
          </cell>
          <cell r="L82">
            <v>0</v>
          </cell>
          <cell r="M82">
            <v>0</v>
          </cell>
          <cell r="N82">
            <v>0</v>
          </cell>
          <cell r="O82">
            <v>0</v>
          </cell>
          <cell r="P82">
            <v>0</v>
          </cell>
          <cell r="R82">
            <v>0</v>
          </cell>
          <cell r="S82">
            <v>0</v>
          </cell>
          <cell r="T82">
            <v>0</v>
          </cell>
          <cell r="U82">
            <v>0</v>
          </cell>
          <cell r="V82">
            <v>0</v>
          </cell>
          <cell r="W82">
            <v>0</v>
          </cell>
          <cell r="X82">
            <v>0</v>
          </cell>
          <cell r="Y82">
            <v>0</v>
          </cell>
          <cell r="Z82">
            <v>0</v>
          </cell>
          <cell r="AA82">
            <v>0</v>
          </cell>
          <cell r="AB82">
            <v>0</v>
          </cell>
          <cell r="AC82">
            <v>0</v>
          </cell>
          <cell r="AE82">
            <v>0</v>
          </cell>
          <cell r="AF82">
            <v>0</v>
          </cell>
          <cell r="AG82">
            <v>0</v>
          </cell>
        </row>
        <row r="83">
          <cell r="B83" t="str">
            <v>Charges Payable - AES Corp</v>
          </cell>
          <cell r="C83" t="str">
            <v>Trade payables</v>
          </cell>
          <cell r="D83">
            <v>0</v>
          </cell>
          <cell r="E83">
            <v>0</v>
          </cell>
          <cell r="F83">
            <v>0</v>
          </cell>
          <cell r="G83">
            <v>0</v>
          </cell>
          <cell r="H83">
            <v>0</v>
          </cell>
          <cell r="I83">
            <v>0</v>
          </cell>
          <cell r="J83">
            <v>0</v>
          </cell>
          <cell r="K83">
            <v>0</v>
          </cell>
          <cell r="L83">
            <v>0</v>
          </cell>
          <cell r="M83">
            <v>0</v>
          </cell>
          <cell r="N83">
            <v>0</v>
          </cell>
          <cell r="O83">
            <v>0</v>
          </cell>
          <cell r="P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row>
        <row r="84">
          <cell r="B84" t="str">
            <v>Charges Payable - Silk Road Inc</v>
          </cell>
          <cell r="C84" t="str">
            <v>Trade payables</v>
          </cell>
          <cell r="D84">
            <v>0</v>
          </cell>
          <cell r="E84">
            <v>0</v>
          </cell>
          <cell r="F84">
            <v>0</v>
          </cell>
          <cell r="G84">
            <v>0</v>
          </cell>
          <cell r="H84">
            <v>0</v>
          </cell>
          <cell r="I84">
            <v>0</v>
          </cell>
          <cell r="J84">
            <v>0</v>
          </cell>
          <cell r="K84">
            <v>0</v>
          </cell>
          <cell r="L84">
            <v>0</v>
          </cell>
          <cell r="M84">
            <v>0</v>
          </cell>
          <cell r="N84">
            <v>0</v>
          </cell>
          <cell r="O84">
            <v>0</v>
          </cell>
          <cell r="P84">
            <v>0</v>
          </cell>
          <cell r="R84">
            <v>0</v>
          </cell>
          <cell r="S84">
            <v>0</v>
          </cell>
          <cell r="T84">
            <v>0</v>
          </cell>
          <cell r="U84">
            <v>0</v>
          </cell>
          <cell r="V84">
            <v>0</v>
          </cell>
          <cell r="W84">
            <v>0</v>
          </cell>
          <cell r="X84">
            <v>0</v>
          </cell>
          <cell r="Y84">
            <v>0</v>
          </cell>
          <cell r="Z84">
            <v>0</v>
          </cell>
          <cell r="AA84">
            <v>0</v>
          </cell>
          <cell r="AB84">
            <v>0</v>
          </cell>
          <cell r="AC84">
            <v>0</v>
          </cell>
          <cell r="AE84">
            <v>0</v>
          </cell>
          <cell r="AF84">
            <v>0</v>
          </cell>
          <cell r="AG84">
            <v>0</v>
          </cell>
        </row>
        <row r="85">
          <cell r="B85" t="str">
            <v>Charges Payable - Borsod Energetikia Kft</v>
          </cell>
          <cell r="C85" t="str">
            <v>Trade payables</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102862</v>
          </cell>
          <cell r="AE85">
            <v>0</v>
          </cell>
          <cell r="AF85">
            <v>0</v>
          </cell>
          <cell r="AG85">
            <v>0</v>
          </cell>
        </row>
        <row r="86">
          <cell r="B86" t="str">
            <v>Total: Current Liabilities</v>
          </cell>
          <cell r="D86">
            <v>182876041.81886473</v>
          </cell>
          <cell r="E86">
            <v>180881412.18660754</v>
          </cell>
          <cell r="F86">
            <v>165578993.66849768</v>
          </cell>
          <cell r="G86">
            <v>166276765.12398735</v>
          </cell>
          <cell r="H86">
            <v>166157742.26376361</v>
          </cell>
          <cell r="I86">
            <v>166224429.09073204</v>
          </cell>
          <cell r="J86">
            <v>168040506.1018016</v>
          </cell>
          <cell r="K86">
            <v>168478307.99705711</v>
          </cell>
          <cell r="L86">
            <v>168115748.57063302</v>
          </cell>
          <cell r="M86">
            <v>169731493.51429239</v>
          </cell>
          <cell r="N86">
            <v>170202354.58353305</v>
          </cell>
          <cell r="O86">
            <v>170211787.59588605</v>
          </cell>
          <cell r="P86">
            <v>171947022.25833106</v>
          </cell>
          <cell r="R86" t="e">
            <v>#REF!</v>
          </cell>
          <cell r="S86" t="e">
            <v>#REF!</v>
          </cell>
          <cell r="T86" t="e">
            <v>#REF!</v>
          </cell>
          <cell r="U86" t="e">
            <v>#REF!</v>
          </cell>
          <cell r="V86" t="e">
            <v>#REF!</v>
          </cell>
          <cell r="W86" t="e">
            <v>#REF!</v>
          </cell>
          <cell r="X86" t="e">
            <v>#REF!</v>
          </cell>
          <cell r="Y86" t="e">
            <v>#REF!</v>
          </cell>
          <cell r="Z86" t="e">
            <v>#REF!</v>
          </cell>
          <cell r="AA86" t="e">
            <v>#REF!</v>
          </cell>
          <cell r="AB86" t="e">
            <v>#REF!</v>
          </cell>
          <cell r="AC86" t="e">
            <v>#REF!</v>
          </cell>
          <cell r="AE86" t="e">
            <v>#REF!</v>
          </cell>
          <cell r="AF86" t="e">
            <v>#REF!</v>
          </cell>
          <cell r="AG86" t="e">
            <v>#REF!</v>
          </cell>
        </row>
        <row r="87">
          <cell r="B87" t="str">
            <v>Long-Term Liabilities:</v>
          </cell>
        </row>
        <row r="88">
          <cell r="B88" t="str">
            <v>            Proj Fin Debt - LT - Foreign Denominated</v>
          </cell>
          <cell r="C88" t="str">
            <v>Short-term loans</v>
          </cell>
          <cell r="D88">
            <v>0</v>
          </cell>
          <cell r="E88">
            <v>0</v>
          </cell>
          <cell r="F88">
            <v>0</v>
          </cell>
          <cell r="G88">
            <v>0</v>
          </cell>
          <cell r="H88">
            <v>0</v>
          </cell>
          <cell r="I88">
            <v>0</v>
          </cell>
          <cell r="J88">
            <v>0</v>
          </cell>
          <cell r="K88">
            <v>0</v>
          </cell>
          <cell r="L88">
            <v>0</v>
          </cell>
          <cell r="M88">
            <v>0</v>
          </cell>
          <cell r="N88">
            <v>0</v>
          </cell>
          <cell r="O88">
            <v>0</v>
          </cell>
          <cell r="P88">
            <v>0</v>
          </cell>
          <cell r="R88">
            <v>0</v>
          </cell>
          <cell r="S88">
            <v>0</v>
          </cell>
          <cell r="T88">
            <v>0</v>
          </cell>
          <cell r="U88">
            <v>0</v>
          </cell>
          <cell r="V88">
            <v>0</v>
          </cell>
          <cell r="W88">
            <v>0</v>
          </cell>
          <cell r="X88">
            <v>0</v>
          </cell>
          <cell r="Y88">
            <v>0</v>
          </cell>
          <cell r="Z88">
            <v>0</v>
          </cell>
          <cell r="AA88">
            <v>0</v>
          </cell>
          <cell r="AB88">
            <v>0</v>
          </cell>
          <cell r="AC88">
            <v>0</v>
          </cell>
          <cell r="AE88">
            <v>0</v>
          </cell>
          <cell r="AF88">
            <v>0</v>
          </cell>
          <cell r="AG88">
            <v>0</v>
          </cell>
        </row>
        <row r="89">
          <cell r="B89" t="str">
            <v>            Deferred Tax Liability Foreign</v>
          </cell>
          <cell r="C89" t="str">
            <v>Deferred tax liabilities</v>
          </cell>
          <cell r="D89">
            <v>247669198.53918272</v>
          </cell>
          <cell r="E89" t="e">
            <v>#REF!</v>
          </cell>
          <cell r="F89" t="e">
            <v>#REF!</v>
          </cell>
          <cell r="G89" t="e">
            <v>#REF!</v>
          </cell>
          <cell r="H89" t="e">
            <v>#REF!</v>
          </cell>
          <cell r="I89" t="e">
            <v>#REF!</v>
          </cell>
          <cell r="J89" t="e">
            <v>#REF!</v>
          </cell>
          <cell r="K89" t="e">
            <v>#REF!</v>
          </cell>
          <cell r="L89" t="e">
            <v>#REF!</v>
          </cell>
          <cell r="M89" t="e">
            <v>#REF!</v>
          </cell>
          <cell r="N89" t="e">
            <v>#REF!</v>
          </cell>
          <cell r="O89" t="e">
            <v>#REF!</v>
          </cell>
          <cell r="P89" t="e">
            <v>#REF!</v>
          </cell>
          <cell r="R89" t="e">
            <v>#REF!</v>
          </cell>
          <cell r="S89" t="e">
            <v>#REF!</v>
          </cell>
          <cell r="T89" t="e">
            <v>#REF!</v>
          </cell>
          <cell r="U89" t="e">
            <v>#REF!</v>
          </cell>
          <cell r="V89" t="e">
            <v>#REF!</v>
          </cell>
          <cell r="W89" t="e">
            <v>#REF!</v>
          </cell>
          <cell r="X89" t="e">
            <v>#REF!</v>
          </cell>
          <cell r="Y89" t="e">
            <v>#REF!</v>
          </cell>
          <cell r="Z89" t="e">
            <v>#REF!</v>
          </cell>
          <cell r="AA89" t="e">
            <v>#REF!</v>
          </cell>
          <cell r="AB89" t="e">
            <v>#REF!</v>
          </cell>
          <cell r="AC89" t="e">
            <v>#REF!</v>
          </cell>
          <cell r="AE89" t="e">
            <v>#REF!</v>
          </cell>
          <cell r="AF89" t="e">
            <v>#REF!</v>
          </cell>
          <cell r="AG89" t="e">
            <v>#REF!</v>
          </cell>
        </row>
        <row r="90">
          <cell r="B90" t="str">
            <v>            Contingent Legal Reserves - LT</v>
          </cell>
          <cell r="C90" t="str">
            <v>Long-term provisions</v>
          </cell>
          <cell r="D90">
            <v>0</v>
          </cell>
          <cell r="E90">
            <v>0</v>
          </cell>
          <cell r="F90">
            <v>0</v>
          </cell>
          <cell r="G90">
            <v>0</v>
          </cell>
          <cell r="H90">
            <v>0</v>
          </cell>
          <cell r="I90">
            <v>0</v>
          </cell>
          <cell r="J90">
            <v>0</v>
          </cell>
          <cell r="K90">
            <v>0</v>
          </cell>
          <cell r="L90">
            <v>0</v>
          </cell>
          <cell r="M90">
            <v>0</v>
          </cell>
          <cell r="N90">
            <v>0</v>
          </cell>
          <cell r="O90">
            <v>0</v>
          </cell>
          <cell r="P90">
            <v>0</v>
          </cell>
          <cell r="R90">
            <v>0</v>
          </cell>
          <cell r="S90">
            <v>0</v>
          </cell>
          <cell r="T90">
            <v>0</v>
          </cell>
          <cell r="U90">
            <v>0</v>
          </cell>
          <cell r="V90">
            <v>0</v>
          </cell>
          <cell r="W90">
            <v>0</v>
          </cell>
          <cell r="X90">
            <v>0</v>
          </cell>
          <cell r="Y90">
            <v>0</v>
          </cell>
          <cell r="Z90">
            <v>0</v>
          </cell>
          <cell r="AA90">
            <v>0</v>
          </cell>
          <cell r="AB90">
            <v>0</v>
          </cell>
          <cell r="AC90">
            <v>0</v>
          </cell>
          <cell r="AE90">
            <v>0</v>
          </cell>
          <cell r="AF90">
            <v>0</v>
          </cell>
          <cell r="AG90">
            <v>0</v>
          </cell>
        </row>
        <row r="91">
          <cell r="B91" t="str">
            <v>            LT Derivative Liability</v>
          </cell>
          <cell r="C91" t="str">
            <v>Deferred tax liabilities</v>
          </cell>
          <cell r="D91">
            <v>0</v>
          </cell>
          <cell r="E91">
            <v>0</v>
          </cell>
          <cell r="F91">
            <v>0</v>
          </cell>
          <cell r="G91">
            <v>0</v>
          </cell>
          <cell r="H91">
            <v>0</v>
          </cell>
          <cell r="I91">
            <v>0</v>
          </cell>
          <cell r="J91">
            <v>0</v>
          </cell>
          <cell r="K91">
            <v>0</v>
          </cell>
          <cell r="L91">
            <v>0</v>
          </cell>
          <cell r="M91">
            <v>0</v>
          </cell>
          <cell r="N91">
            <v>0</v>
          </cell>
          <cell r="O91">
            <v>0</v>
          </cell>
          <cell r="P91">
            <v>0</v>
          </cell>
          <cell r="R91">
            <v>0</v>
          </cell>
          <cell r="S91">
            <v>0</v>
          </cell>
          <cell r="T91">
            <v>0</v>
          </cell>
          <cell r="U91">
            <v>0</v>
          </cell>
          <cell r="V91">
            <v>0</v>
          </cell>
          <cell r="W91">
            <v>0</v>
          </cell>
          <cell r="X91">
            <v>0</v>
          </cell>
          <cell r="Y91">
            <v>0</v>
          </cell>
          <cell r="Z91">
            <v>0</v>
          </cell>
          <cell r="AA91">
            <v>0</v>
          </cell>
          <cell r="AB91">
            <v>0</v>
          </cell>
          <cell r="AC91">
            <v>0</v>
          </cell>
          <cell r="AE91">
            <v>0</v>
          </cell>
          <cell r="AF91">
            <v>0</v>
          </cell>
          <cell r="AG91">
            <v>0</v>
          </cell>
        </row>
        <row r="92">
          <cell r="B92" t="str">
            <v>            LT Incentive Compensation Payable</v>
          </cell>
          <cell r="C92" t="str">
            <v>Employee benefits</v>
          </cell>
          <cell r="D92">
            <v>0</v>
          </cell>
          <cell r="E92">
            <v>0</v>
          </cell>
          <cell r="F92">
            <v>0</v>
          </cell>
          <cell r="G92">
            <v>0</v>
          </cell>
          <cell r="H92">
            <v>0</v>
          </cell>
          <cell r="I92">
            <v>0</v>
          </cell>
          <cell r="J92">
            <v>0</v>
          </cell>
          <cell r="K92">
            <v>0</v>
          </cell>
          <cell r="L92">
            <v>0</v>
          </cell>
          <cell r="M92">
            <v>0</v>
          </cell>
          <cell r="N92">
            <v>0</v>
          </cell>
          <cell r="O92">
            <v>0</v>
          </cell>
          <cell r="P92">
            <v>0</v>
          </cell>
          <cell r="Q92" t="e">
            <v>#DIV/0!</v>
          </cell>
          <cell r="R92">
            <v>0</v>
          </cell>
          <cell r="S92">
            <v>0</v>
          </cell>
          <cell r="T92">
            <v>0</v>
          </cell>
          <cell r="U92">
            <v>0</v>
          </cell>
          <cell r="V92">
            <v>0</v>
          </cell>
          <cell r="W92">
            <v>0</v>
          </cell>
          <cell r="X92">
            <v>0</v>
          </cell>
          <cell r="Y92">
            <v>0</v>
          </cell>
          <cell r="Z92">
            <v>0</v>
          </cell>
          <cell r="AA92">
            <v>0</v>
          </cell>
          <cell r="AB92">
            <v>0</v>
          </cell>
          <cell r="AC92">
            <v>0</v>
          </cell>
          <cell r="AD92">
            <v>7242116</v>
          </cell>
          <cell r="AE92">
            <v>0</v>
          </cell>
          <cell r="AF92">
            <v>0</v>
          </cell>
          <cell r="AG92">
            <v>0</v>
          </cell>
        </row>
        <row r="93">
          <cell r="B93" t="str">
            <v>            LT Accrued Asset Retirement Obligations</v>
          </cell>
          <cell r="C93" t="str">
            <v>Long-term provisions</v>
          </cell>
          <cell r="D93">
            <v>0</v>
          </cell>
          <cell r="E93">
            <v>0</v>
          </cell>
          <cell r="F93">
            <v>0</v>
          </cell>
          <cell r="G93">
            <v>0</v>
          </cell>
          <cell r="H93">
            <v>0</v>
          </cell>
          <cell r="I93">
            <v>0</v>
          </cell>
          <cell r="J93">
            <v>0</v>
          </cell>
          <cell r="K93">
            <v>0</v>
          </cell>
          <cell r="L93">
            <v>0</v>
          </cell>
          <cell r="M93">
            <v>0</v>
          </cell>
          <cell r="N93">
            <v>0</v>
          </cell>
          <cell r="O93">
            <v>0</v>
          </cell>
          <cell r="P93">
            <v>0</v>
          </cell>
          <cell r="Q93" t="e">
            <v>#DIV/0!</v>
          </cell>
          <cell r="R93">
            <v>0</v>
          </cell>
          <cell r="S93">
            <v>0</v>
          </cell>
          <cell r="T93">
            <v>0</v>
          </cell>
          <cell r="U93">
            <v>0</v>
          </cell>
          <cell r="V93">
            <v>0</v>
          </cell>
          <cell r="W93">
            <v>0</v>
          </cell>
          <cell r="X93">
            <v>0</v>
          </cell>
          <cell r="Y93">
            <v>0</v>
          </cell>
          <cell r="Z93">
            <v>0</v>
          </cell>
          <cell r="AA93">
            <v>0</v>
          </cell>
          <cell r="AB93">
            <v>0</v>
          </cell>
          <cell r="AC93">
            <v>0</v>
          </cell>
          <cell r="AE93" t="e">
            <v>#REF!</v>
          </cell>
          <cell r="AF93" t="e">
            <v>#REF!</v>
          </cell>
          <cell r="AG93" t="e">
            <v>#REF!</v>
          </cell>
        </row>
        <row r="94">
          <cell r="B94" t="str">
            <v>Loans Payable - LT - AES Corp</v>
          </cell>
          <cell r="C94" t="str">
            <v>Long-term loans</v>
          </cell>
          <cell r="D94">
            <v>0</v>
          </cell>
          <cell r="E94">
            <v>0</v>
          </cell>
          <cell r="F94">
            <v>0</v>
          </cell>
          <cell r="G94">
            <v>0</v>
          </cell>
          <cell r="H94">
            <v>0</v>
          </cell>
          <cell r="I94">
            <v>0</v>
          </cell>
          <cell r="J94">
            <v>0</v>
          </cell>
          <cell r="K94">
            <v>0</v>
          </cell>
          <cell r="L94">
            <v>0</v>
          </cell>
          <cell r="M94">
            <v>0</v>
          </cell>
          <cell r="N94">
            <v>0</v>
          </cell>
          <cell r="O94">
            <v>0</v>
          </cell>
          <cell r="P94">
            <v>0</v>
          </cell>
          <cell r="Q94" t="e">
            <v>#DIV/0!</v>
          </cell>
          <cell r="R94">
            <v>0</v>
          </cell>
          <cell r="S94">
            <v>0</v>
          </cell>
          <cell r="T94">
            <v>0</v>
          </cell>
          <cell r="U94">
            <v>0</v>
          </cell>
          <cell r="V94">
            <v>0</v>
          </cell>
          <cell r="W94">
            <v>0</v>
          </cell>
          <cell r="X94">
            <v>0</v>
          </cell>
          <cell r="Y94">
            <v>0</v>
          </cell>
          <cell r="Z94">
            <v>0</v>
          </cell>
          <cell r="AA94">
            <v>0</v>
          </cell>
          <cell r="AB94">
            <v>0</v>
          </cell>
          <cell r="AC94">
            <v>0</v>
          </cell>
          <cell r="AE94">
            <v>0</v>
          </cell>
          <cell r="AF94">
            <v>0</v>
          </cell>
          <cell r="AG94">
            <v>0</v>
          </cell>
        </row>
        <row r="95">
          <cell r="B95" t="str">
            <v>Loans Payable - LT - AES Global Power Holdings BV</v>
          </cell>
          <cell r="C95" t="str">
            <v>Long-term loans</v>
          </cell>
          <cell r="D95">
            <v>0</v>
          </cell>
          <cell r="E95">
            <v>0</v>
          </cell>
          <cell r="F95">
            <v>0</v>
          </cell>
          <cell r="G95">
            <v>0</v>
          </cell>
          <cell r="H95">
            <v>0</v>
          </cell>
          <cell r="I95">
            <v>0</v>
          </cell>
          <cell r="J95">
            <v>0</v>
          </cell>
          <cell r="K95">
            <v>0</v>
          </cell>
          <cell r="L95">
            <v>0</v>
          </cell>
          <cell r="M95">
            <v>0</v>
          </cell>
          <cell r="N95">
            <v>0</v>
          </cell>
          <cell r="O95">
            <v>0</v>
          </cell>
          <cell r="P95">
            <v>0</v>
          </cell>
          <cell r="Q95" t="e">
            <v>#DIV/0!</v>
          </cell>
          <cell r="R95">
            <v>0</v>
          </cell>
          <cell r="S95">
            <v>0</v>
          </cell>
          <cell r="T95">
            <v>0</v>
          </cell>
          <cell r="U95">
            <v>0</v>
          </cell>
          <cell r="V95">
            <v>0</v>
          </cell>
          <cell r="W95">
            <v>0</v>
          </cell>
          <cell r="X95">
            <v>0</v>
          </cell>
          <cell r="Y95">
            <v>0</v>
          </cell>
          <cell r="Z95">
            <v>0</v>
          </cell>
          <cell r="AA95">
            <v>0</v>
          </cell>
          <cell r="AB95">
            <v>0</v>
          </cell>
          <cell r="AC95">
            <v>0</v>
          </cell>
          <cell r="AD95">
            <v>101994786.19382574</v>
          </cell>
          <cell r="AE95">
            <v>0</v>
          </cell>
          <cell r="AF95">
            <v>0</v>
          </cell>
          <cell r="AG95">
            <v>0</v>
          </cell>
        </row>
        <row r="96">
          <cell r="B96" t="str">
            <v>Int Payable - LT - Kazakhmys</v>
          </cell>
          <cell r="C96" t="str">
            <v>Other payables</v>
          </cell>
          <cell r="D96">
            <v>103624129.62264748</v>
          </cell>
          <cell r="E96">
            <v>103974602.29480027</v>
          </cell>
          <cell r="F96">
            <v>104157752.52992526</v>
          </cell>
          <cell r="G96">
            <v>104438130.66764748</v>
          </cell>
          <cell r="H96">
            <v>104709464.34931415</v>
          </cell>
          <cell r="I96">
            <v>104989842.48703638</v>
          </cell>
          <cell r="J96">
            <v>103214867.98613361</v>
          </cell>
          <cell r="K96">
            <v>103495246.12385581</v>
          </cell>
          <cell r="L96">
            <v>103775624.26157805</v>
          </cell>
          <cell r="M96">
            <v>104046957.94324471</v>
          </cell>
          <cell r="N96">
            <v>104327336.08096693</v>
          </cell>
          <cell r="O96">
            <v>104598669.76263361</v>
          </cell>
          <cell r="P96">
            <v>102798823.00757806</v>
          </cell>
          <cell r="Q96" t="e">
            <v>#DIV/0!</v>
          </cell>
          <cell r="R96">
            <v>103149295.67973083</v>
          </cell>
          <cell r="S96">
            <v>103457803.60874449</v>
          </cell>
          <cell r="T96">
            <v>103811048.38112898</v>
          </cell>
          <cell r="U96">
            <v>104153383.59776287</v>
          </cell>
          <cell r="V96">
            <v>104495035.37033036</v>
          </cell>
          <cell r="W96">
            <v>102393393.7676979</v>
          </cell>
          <cell r="X96">
            <v>102764378.70409983</v>
          </cell>
          <cell r="Y96">
            <v>103100279.3267857</v>
          </cell>
          <cell r="Z96">
            <v>103448177.26713338</v>
          </cell>
          <cell r="AA96">
            <v>103795667.69597238</v>
          </cell>
          <cell r="AB96">
            <v>104131975.83016697</v>
          </cell>
          <cell r="AC96">
            <v>101994786.19382574</v>
          </cell>
          <cell r="AE96">
            <v>101900103.24984726</v>
          </cell>
          <cell r="AF96">
            <v>101968684.59567676</v>
          </cell>
          <cell r="AG96">
            <v>102041975.15747742</v>
          </cell>
        </row>
        <row r="97">
          <cell r="B97" t="str">
            <v>Int Payable - LT - AES Global Power Holdings BV</v>
          </cell>
          <cell r="C97" t="str">
            <v>Long-term loans</v>
          </cell>
          <cell r="D97">
            <v>0</v>
          </cell>
          <cell r="E97">
            <v>0</v>
          </cell>
          <cell r="F97">
            <v>0</v>
          </cell>
          <cell r="G97">
            <v>0</v>
          </cell>
          <cell r="H97">
            <v>0</v>
          </cell>
          <cell r="I97">
            <v>0</v>
          </cell>
          <cell r="J97">
            <v>0</v>
          </cell>
          <cell r="K97">
            <v>0</v>
          </cell>
          <cell r="L97">
            <v>0</v>
          </cell>
          <cell r="M97">
            <v>0</v>
          </cell>
          <cell r="N97">
            <v>0</v>
          </cell>
          <cell r="O97">
            <v>0</v>
          </cell>
          <cell r="P97">
            <v>0</v>
          </cell>
          <cell r="Q97" t="e">
            <v>#DIV/0!</v>
          </cell>
          <cell r="R97">
            <v>0</v>
          </cell>
          <cell r="S97">
            <v>0</v>
          </cell>
          <cell r="T97">
            <v>0</v>
          </cell>
          <cell r="U97">
            <v>0</v>
          </cell>
          <cell r="V97">
            <v>0</v>
          </cell>
          <cell r="W97">
            <v>0</v>
          </cell>
          <cell r="X97">
            <v>0</v>
          </cell>
          <cell r="Y97">
            <v>0</v>
          </cell>
          <cell r="Z97">
            <v>0</v>
          </cell>
          <cell r="AA97">
            <v>0</v>
          </cell>
          <cell r="AB97">
            <v>0</v>
          </cell>
          <cell r="AC97">
            <v>0</v>
          </cell>
          <cell r="AE97">
            <v>0</v>
          </cell>
          <cell r="AF97">
            <v>0</v>
          </cell>
          <cell r="AG97">
            <v>0</v>
          </cell>
        </row>
        <row r="98">
          <cell r="B98" t="str">
            <v>Int Payable - LT - AES Electric LTD</v>
          </cell>
          <cell r="C98" t="str">
            <v>Long-term loans</v>
          </cell>
          <cell r="D98">
            <v>0</v>
          </cell>
          <cell r="E98">
            <v>0</v>
          </cell>
          <cell r="F98">
            <v>0</v>
          </cell>
          <cell r="G98">
            <v>0</v>
          </cell>
          <cell r="H98">
            <v>0</v>
          </cell>
          <cell r="I98">
            <v>0</v>
          </cell>
          <cell r="J98">
            <v>0</v>
          </cell>
          <cell r="K98">
            <v>0</v>
          </cell>
          <cell r="L98">
            <v>0</v>
          </cell>
          <cell r="M98">
            <v>0</v>
          </cell>
          <cell r="N98">
            <v>0</v>
          </cell>
          <cell r="O98">
            <v>0</v>
          </cell>
          <cell r="P98">
            <v>0</v>
          </cell>
          <cell r="Q98" t="e">
            <v>#DIV/0!</v>
          </cell>
          <cell r="R98">
            <v>0</v>
          </cell>
          <cell r="S98">
            <v>0</v>
          </cell>
          <cell r="T98">
            <v>0</v>
          </cell>
          <cell r="U98">
            <v>0</v>
          </cell>
          <cell r="V98">
            <v>0</v>
          </cell>
          <cell r="W98">
            <v>0</v>
          </cell>
          <cell r="X98">
            <v>0</v>
          </cell>
          <cell r="Y98">
            <v>0</v>
          </cell>
          <cell r="Z98">
            <v>0</v>
          </cell>
          <cell r="AA98">
            <v>0</v>
          </cell>
          <cell r="AB98">
            <v>0</v>
          </cell>
          <cell r="AC98">
            <v>0</v>
          </cell>
          <cell r="AE98">
            <v>0</v>
          </cell>
          <cell r="AF98">
            <v>0</v>
          </cell>
          <cell r="AG98">
            <v>0</v>
          </cell>
        </row>
        <row r="99">
          <cell r="B99" t="str">
            <v>Total: Long-Term Liabilities</v>
          </cell>
          <cell r="D99">
            <v>351293328.16183019</v>
          </cell>
          <cell r="E99" t="e">
            <v>#REF!</v>
          </cell>
          <cell r="F99" t="e">
            <v>#REF!</v>
          </cell>
          <cell r="G99" t="e">
            <v>#REF!</v>
          </cell>
          <cell r="H99" t="e">
            <v>#REF!</v>
          </cell>
          <cell r="I99" t="e">
            <v>#REF!</v>
          </cell>
          <cell r="J99" t="e">
            <v>#REF!</v>
          </cell>
          <cell r="K99" t="e">
            <v>#REF!</v>
          </cell>
          <cell r="L99" t="e">
            <v>#REF!</v>
          </cell>
          <cell r="M99" t="e">
            <v>#REF!</v>
          </cell>
          <cell r="N99" t="e">
            <v>#REF!</v>
          </cell>
          <cell r="O99" t="e">
            <v>#REF!</v>
          </cell>
          <cell r="P99" t="e">
            <v>#REF!</v>
          </cell>
          <cell r="Q99">
            <v>102798823.00757806</v>
          </cell>
          <cell r="R99" t="e">
            <v>#REF!</v>
          </cell>
          <cell r="S99" t="e">
            <v>#REF!</v>
          </cell>
          <cell r="T99" t="e">
            <v>#REF!</v>
          </cell>
          <cell r="U99" t="e">
            <v>#REF!</v>
          </cell>
          <cell r="V99" t="e">
            <v>#REF!</v>
          </cell>
          <cell r="W99" t="e">
            <v>#REF!</v>
          </cell>
          <cell r="X99" t="e">
            <v>#REF!</v>
          </cell>
          <cell r="Y99" t="e">
            <v>#REF!</v>
          </cell>
          <cell r="Z99" t="e">
            <v>#REF!</v>
          </cell>
          <cell r="AA99" t="e">
            <v>#REF!</v>
          </cell>
          <cell r="AB99" t="e">
            <v>#REF!</v>
          </cell>
          <cell r="AC99" t="e">
            <v>#REF!</v>
          </cell>
          <cell r="AE99" t="e">
            <v>#REF!</v>
          </cell>
          <cell r="AF99" t="e">
            <v>#REF!</v>
          </cell>
          <cell r="AG99" t="e">
            <v>#REF!</v>
          </cell>
        </row>
        <row r="100">
          <cell r="B100" t="str">
            <v>Stockholders Equity:</v>
          </cell>
        </row>
        <row r="101">
          <cell r="B101" t="str">
            <v>Contributed Capital - Suntree Power LTD</v>
          </cell>
          <cell r="C101" t="str">
            <v>Shareholders capital</v>
          </cell>
          <cell r="D101">
            <v>0</v>
          </cell>
          <cell r="E101">
            <v>0</v>
          </cell>
          <cell r="F101">
            <v>0</v>
          </cell>
          <cell r="G101">
            <v>0</v>
          </cell>
          <cell r="H101">
            <v>0</v>
          </cell>
          <cell r="I101">
            <v>0</v>
          </cell>
          <cell r="J101">
            <v>0</v>
          </cell>
          <cell r="K101">
            <v>0</v>
          </cell>
          <cell r="L101">
            <v>0</v>
          </cell>
          <cell r="M101">
            <v>0</v>
          </cell>
          <cell r="N101">
            <v>0</v>
          </cell>
          <cell r="O101">
            <v>0</v>
          </cell>
          <cell r="P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row>
        <row r="102">
          <cell r="B102" t="str">
            <v>Contributed Capital - AES Corp</v>
          </cell>
          <cell r="C102" t="str">
            <v>Shareholders capital</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1640</v>
          </cell>
          <cell r="AE102">
            <v>0</v>
          </cell>
          <cell r="AF102">
            <v>0</v>
          </cell>
          <cell r="AG102">
            <v>0</v>
          </cell>
        </row>
        <row r="103">
          <cell r="B103" t="str">
            <v>            Common Stock</v>
          </cell>
          <cell r="C103" t="str">
            <v>Shareholders capital</v>
          </cell>
          <cell r="D103">
            <v>834650.69195995212</v>
          </cell>
          <cell r="E103">
            <v>834650.69195995212</v>
          </cell>
          <cell r="F103">
            <v>667720.55356796167</v>
          </cell>
          <cell r="G103">
            <v>667720.55356796167</v>
          </cell>
          <cell r="H103">
            <v>667720.55356796167</v>
          </cell>
          <cell r="I103">
            <v>667720.55356796167</v>
          </cell>
          <cell r="J103">
            <v>667720.55356796167</v>
          </cell>
          <cell r="K103">
            <v>667720.55356796167</v>
          </cell>
          <cell r="L103">
            <v>667720.55356796167</v>
          </cell>
          <cell r="M103">
            <v>667720.55356796167</v>
          </cell>
          <cell r="N103">
            <v>667720.55356796167</v>
          </cell>
          <cell r="O103">
            <v>667720.55356796167</v>
          </cell>
          <cell r="P103">
            <v>667720.55356796167</v>
          </cell>
          <cell r="R103">
            <v>667720.55356796167</v>
          </cell>
          <cell r="S103">
            <v>679037.85108606284</v>
          </cell>
          <cell r="T103">
            <v>667720.55356796167</v>
          </cell>
          <cell r="U103">
            <v>679037.85108606284</v>
          </cell>
          <cell r="V103">
            <v>667720.55356796167</v>
          </cell>
          <cell r="W103">
            <v>679037.85108606284</v>
          </cell>
          <cell r="X103">
            <v>667720.55356796167</v>
          </cell>
          <cell r="Y103">
            <v>679037.85108606284</v>
          </cell>
          <cell r="Z103">
            <v>667720.55356796167</v>
          </cell>
          <cell r="AA103">
            <v>679037.85108606284</v>
          </cell>
          <cell r="AB103">
            <v>667720.55356796167</v>
          </cell>
          <cell r="AC103">
            <v>679037.85108606284</v>
          </cell>
          <cell r="AE103">
            <v>718497.48965970252</v>
          </cell>
          <cell r="AF103">
            <v>689915.83592552156</v>
          </cell>
          <cell r="AG103">
            <v>659371.59048918763</v>
          </cell>
        </row>
        <row r="104">
          <cell r="B104" t="str">
            <v>            Beginning Retained Earnings</v>
          </cell>
          <cell r="C104" t="str">
            <v>Retained earnings</v>
          </cell>
          <cell r="D104">
            <v>438002556.80766648</v>
          </cell>
          <cell r="E104">
            <v>453569176.53206795</v>
          </cell>
          <cell r="F104">
            <v>453569176.53206789</v>
          </cell>
          <cell r="G104">
            <v>453569176.53206789</v>
          </cell>
          <cell r="H104">
            <v>453569176.53206789</v>
          </cell>
          <cell r="I104">
            <v>453569176.53206789</v>
          </cell>
          <cell r="J104">
            <v>453569176.53206789</v>
          </cell>
          <cell r="K104">
            <v>453569176.53206789</v>
          </cell>
          <cell r="L104">
            <v>453569176.53206789</v>
          </cell>
          <cell r="M104">
            <v>453569176.53206789</v>
          </cell>
          <cell r="N104">
            <v>453569176.53206789</v>
          </cell>
          <cell r="O104">
            <v>453569176.53206789</v>
          </cell>
          <cell r="P104">
            <v>453569176.53206789</v>
          </cell>
          <cell r="R104" t="e">
            <v>#REF!</v>
          </cell>
          <cell r="S104" t="e">
            <v>#REF!</v>
          </cell>
          <cell r="T104" t="e">
            <v>#REF!</v>
          </cell>
          <cell r="U104" t="e">
            <v>#REF!</v>
          </cell>
          <cell r="V104" t="e">
            <v>#REF!</v>
          </cell>
          <cell r="W104" t="e">
            <v>#REF!</v>
          </cell>
          <cell r="X104" t="e">
            <v>#REF!</v>
          </cell>
          <cell r="Y104" t="e">
            <v>#REF!</v>
          </cell>
          <cell r="Z104" t="e">
            <v>#REF!</v>
          </cell>
          <cell r="AA104" t="e">
            <v>#REF!</v>
          </cell>
          <cell r="AB104" t="e">
            <v>#REF!</v>
          </cell>
          <cell r="AC104" t="e">
            <v>#REF!</v>
          </cell>
          <cell r="AE104" t="e">
            <v>#REF!</v>
          </cell>
          <cell r="AF104" t="e">
            <v>#REF!</v>
          </cell>
          <cell r="AG104" t="e">
            <v>#REF!</v>
          </cell>
        </row>
        <row r="105">
          <cell r="B105" t="str">
            <v>Dividends - Suntree Power LTD</v>
          </cell>
          <cell r="C105" t="str">
            <v>Dividend payable</v>
          </cell>
          <cell r="D105">
            <v>0</v>
          </cell>
          <cell r="E105">
            <v>0</v>
          </cell>
          <cell r="F105">
            <v>0</v>
          </cell>
          <cell r="G105">
            <v>0</v>
          </cell>
          <cell r="H105">
            <v>0</v>
          </cell>
          <cell r="I105">
            <v>0</v>
          </cell>
          <cell r="J105">
            <v>0</v>
          </cell>
          <cell r="K105">
            <v>0</v>
          </cell>
          <cell r="L105">
            <v>0</v>
          </cell>
          <cell r="M105">
            <v>0</v>
          </cell>
          <cell r="N105">
            <v>0</v>
          </cell>
          <cell r="O105">
            <v>0</v>
          </cell>
          <cell r="P105">
            <v>0</v>
          </cell>
          <cell r="R105">
            <v>0</v>
          </cell>
          <cell r="S105">
            <v>0</v>
          </cell>
          <cell r="T105">
            <v>0</v>
          </cell>
          <cell r="U105">
            <v>0</v>
          </cell>
          <cell r="V105">
            <v>0</v>
          </cell>
          <cell r="W105">
            <v>0</v>
          </cell>
          <cell r="X105">
            <v>0</v>
          </cell>
          <cell r="Y105">
            <v>0</v>
          </cell>
          <cell r="Z105">
            <v>0</v>
          </cell>
          <cell r="AA105">
            <v>0</v>
          </cell>
          <cell r="AB105">
            <v>0</v>
          </cell>
          <cell r="AC105">
            <v>0</v>
          </cell>
          <cell r="AE105">
            <v>0</v>
          </cell>
          <cell r="AF105">
            <v>0</v>
          </cell>
          <cell r="AG105">
            <v>0</v>
          </cell>
        </row>
        <row r="106">
          <cell r="B106" t="str">
            <v>            YTD Net Income</v>
          </cell>
          <cell r="C106" t="str">
            <v>Retained earnings</v>
          </cell>
          <cell r="D106">
            <v>15566619.724401386</v>
          </cell>
          <cell r="E106" t="e">
            <v>#REF!</v>
          </cell>
          <cell r="F106" t="e">
            <v>#REF!</v>
          </cell>
          <cell r="G106" t="e">
            <v>#REF!</v>
          </cell>
          <cell r="H106" t="e">
            <v>#REF!</v>
          </cell>
          <cell r="I106" t="e">
            <v>#REF!</v>
          </cell>
          <cell r="J106" t="e">
            <v>#REF!</v>
          </cell>
          <cell r="K106" t="e">
            <v>#REF!</v>
          </cell>
          <cell r="L106" t="e">
            <v>#REF!</v>
          </cell>
          <cell r="M106" t="e">
            <v>#REF!</v>
          </cell>
          <cell r="N106" t="e">
            <v>#REF!</v>
          </cell>
          <cell r="O106" t="e">
            <v>#REF!</v>
          </cell>
          <cell r="P106" t="e">
            <v>#REF!</v>
          </cell>
          <cell r="R106" t="e">
            <v>#REF!</v>
          </cell>
          <cell r="S106" t="e">
            <v>#REF!</v>
          </cell>
          <cell r="T106" t="e">
            <v>#REF!</v>
          </cell>
          <cell r="U106" t="e">
            <v>#REF!</v>
          </cell>
          <cell r="V106" t="e">
            <v>#REF!</v>
          </cell>
          <cell r="W106" t="e">
            <v>#REF!</v>
          </cell>
          <cell r="X106" t="e">
            <v>#REF!</v>
          </cell>
          <cell r="Y106" t="e">
            <v>#REF!</v>
          </cell>
          <cell r="Z106" t="e">
            <v>#REF!</v>
          </cell>
          <cell r="AA106" t="e">
            <v>#REF!</v>
          </cell>
          <cell r="AB106" t="e">
            <v>#REF!</v>
          </cell>
          <cell r="AC106" t="e">
            <v>#REF!</v>
          </cell>
          <cell r="AE106" t="e">
            <v>#REF!</v>
          </cell>
          <cell r="AF106" t="e">
            <v>#REF!</v>
          </cell>
          <cell r="AG106" t="e">
            <v>#REF!</v>
          </cell>
        </row>
        <row r="107">
          <cell r="B107" t="str">
            <v>            Cumulative Translation Adjustment</v>
          </cell>
          <cell r="C107" t="str">
            <v>Currency translation reserve</v>
          </cell>
          <cell r="D107">
            <v>154154.55628441682</v>
          </cell>
          <cell r="E107" t="e">
            <v>#REF!</v>
          </cell>
          <cell r="F107" t="e">
            <v>#REF!</v>
          </cell>
          <cell r="G107" t="e">
            <v>#REF!</v>
          </cell>
          <cell r="H107" t="e">
            <v>#REF!</v>
          </cell>
          <cell r="I107" t="e">
            <v>#REF!</v>
          </cell>
          <cell r="J107" t="e">
            <v>#REF!</v>
          </cell>
          <cell r="K107" t="e">
            <v>#REF!</v>
          </cell>
          <cell r="L107" t="e">
            <v>#REF!</v>
          </cell>
          <cell r="M107" t="e">
            <v>#REF!</v>
          </cell>
          <cell r="N107" t="e">
            <v>#REF!</v>
          </cell>
          <cell r="O107" t="e">
            <v>#REF!</v>
          </cell>
          <cell r="P107" t="e">
            <v>#REF!</v>
          </cell>
          <cell r="Q107" t="e">
            <v>#REF!</v>
          </cell>
          <cell r="R107" t="e">
            <v>#REF!</v>
          </cell>
          <cell r="S107" t="e">
            <v>#REF!</v>
          </cell>
          <cell r="T107" t="e">
            <v>#REF!</v>
          </cell>
          <cell r="U107" t="e">
            <v>#REF!</v>
          </cell>
          <cell r="V107" t="e">
            <v>#REF!</v>
          </cell>
          <cell r="W107" t="e">
            <v>#REF!</v>
          </cell>
          <cell r="X107" t="e">
            <v>#REF!</v>
          </cell>
          <cell r="Y107" t="e">
            <v>#REF!</v>
          </cell>
          <cell r="Z107" t="e">
            <v>#REF!</v>
          </cell>
          <cell r="AA107" t="e">
            <v>#REF!</v>
          </cell>
          <cell r="AB107" t="e">
            <v>#REF!</v>
          </cell>
          <cell r="AC107" t="e">
            <v>#REF!</v>
          </cell>
          <cell r="AD107" t="e">
            <v>#REF!</v>
          </cell>
          <cell r="AE107" t="e">
            <v>#REF!</v>
          </cell>
          <cell r="AF107" t="e">
            <v>#REF!</v>
          </cell>
          <cell r="AG107" t="e">
            <v>#REF!</v>
          </cell>
        </row>
        <row r="108">
          <cell r="B108" t="str">
            <v>Total: Stockholders Equity</v>
          </cell>
          <cell r="D108">
            <v>454557981.7803123</v>
          </cell>
        </row>
      </sheetData>
      <sheetData sheetId="12"/>
      <sheetData sheetId="13" refreshError="1"/>
      <sheetData sheetId="14" refreshError="1"/>
      <sheetData sheetId="15">
        <row r="21">
          <cell r="Q21">
            <v>61217.920103251745</v>
          </cell>
        </row>
        <row r="48">
          <cell r="Q48">
            <v>0</v>
          </cell>
        </row>
      </sheetData>
      <sheetData sheetId="16">
        <row r="34">
          <cell r="Q34">
            <v>59177.284502446724</v>
          </cell>
        </row>
        <row r="55">
          <cell r="Q55" t="e">
            <v>#REF!</v>
          </cell>
        </row>
      </sheetData>
      <sheetData sheetId="17"/>
      <sheetData sheetId="18" refreshError="1"/>
      <sheetData sheetId="19"/>
      <sheetData sheetId="20"/>
      <sheetData sheetId="21" refreshError="1"/>
      <sheetData sheetId="22"/>
      <sheetData sheetId="23"/>
      <sheetData sheetId="24"/>
      <sheetData sheetId="25" refreshError="1"/>
      <sheetData sheetId="26">
        <row r="506">
          <cell r="G506" t="str">
            <v>ТП</v>
          </cell>
          <cell r="H506" t="str">
            <v>Routine Maint - Material Handling</v>
          </cell>
        </row>
        <row r="507">
          <cell r="G507" t="str">
            <v>Котел</v>
          </cell>
          <cell r="H507" t="str">
            <v>Routine Maint - Boiler/Hrsg</v>
          </cell>
        </row>
        <row r="508">
          <cell r="G508" t="str">
            <v>Турбина</v>
          </cell>
          <cell r="H508" t="str">
            <v>Routine Maint - Steam Turbine/Generator</v>
          </cell>
        </row>
        <row r="509">
          <cell r="G509" t="str">
            <v>Химводоочистка</v>
          </cell>
          <cell r="H509" t="str">
            <v>Routine Maint - Water Treatment</v>
          </cell>
        </row>
        <row r="510">
          <cell r="G510" t="str">
            <v>Экология</v>
          </cell>
          <cell r="H510" t="str">
            <v>Routine Maint - Environmental Systems</v>
          </cell>
        </row>
        <row r="511">
          <cell r="G511" t="str">
            <v>Прочий ремонт блоков</v>
          </cell>
          <cell r="H511" t="str">
            <v>Routine Maint - Other Direct UnIT Costs</v>
          </cell>
        </row>
        <row r="512">
          <cell r="G512" t="str">
            <v>Прочие тек ремонты</v>
          </cell>
          <cell r="H512" t="str">
            <v>Other Power Plant Maint Costs</v>
          </cell>
        </row>
        <row r="513">
          <cell r="G513" t="str">
            <v>ОРУ</v>
          </cell>
          <cell r="H513" t="str">
            <v>Transmission Grid Maintenance</v>
          </cell>
        </row>
        <row r="514">
          <cell r="G514" t="str">
            <v>Тек ремонт транспорта</v>
          </cell>
          <cell r="H514" t="str">
            <v>Vehicle - Repair &amp; Maintenance</v>
          </cell>
        </row>
        <row r="515">
          <cell r="G515" t="str">
            <v>Програмное обесп</v>
          </cell>
          <cell r="H515" t="str">
            <v>IT Hardware</v>
          </cell>
        </row>
        <row r="516">
          <cell r="G516" t="str">
            <v>Лицензия</v>
          </cell>
          <cell r="H516" t="str">
            <v>IT Licenses</v>
          </cell>
        </row>
        <row r="517">
          <cell r="G517" t="str">
            <v>ТБ</v>
          </cell>
          <cell r="H517" t="str">
            <v>Safety</v>
          </cell>
        </row>
      </sheetData>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and value"/>
      <sheetName val="curve"/>
      <sheetName val="Sheet1"/>
      <sheetName val="ANNEX III"/>
      <sheetName val="income statement (usd)"/>
      <sheetName val="BSUSD"/>
      <sheetName val="BSKZT"/>
      <sheetName val="IS$"/>
      <sheetName val="Repair 2009"/>
      <sheetName val="CF$"/>
      <sheetName val="Проект2002"/>
      <sheetName val="Costos"/>
      <sheetName val="SMSTemp"/>
      <sheetName val="System"/>
      <sheetName val="SUMMARY"/>
      <sheetName val="CTSN Option"/>
      <sheetName val="Workings"/>
      <sheetName val="Macroeconomic Assumptions"/>
      <sheetName val="Ex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template instructions"/>
      <sheetName val="P&amp;L  Budgets"/>
      <sheetName val="P&amp;L CCI Detail"/>
      <sheetName val="2003 Capital"/>
      <sheetName val="Cash Budgets"/>
      <sheetName val="Cash CCI Detail"/>
      <sheetName val="Key Performance Indicators"/>
      <sheetName val="P&amp;L Summary"/>
      <sheetName val="Cash Summary"/>
      <sheetName val="P&amp;L CCI Reconciliation"/>
      <sheetName val="Cash CCI Reconciliation"/>
      <sheetName val="Key Indicator Summary"/>
      <sheetName val="5 year model updates"/>
      <sheetName val="Cash Questions"/>
      <sheetName val="Other Assumptions"/>
      <sheetName val="Essbase_P&amp;L_ Monthly"/>
      <sheetName val="Essbase_P&amp;L_Annual"/>
      <sheetName val="Hypload"/>
      <sheetName val="Проект2002"/>
      <sheetName val="curve"/>
      <sheetName val="SUMMARY"/>
      <sheetName val="income statement (usd)"/>
      <sheetName val="SGV_Oz"/>
      <sheetName val="Option 0"/>
      <sheetName val="BSUSD"/>
      <sheetName val="BSKZT"/>
      <sheetName val="IS$"/>
      <sheetName val="Repair 2009"/>
      <sheetName val="CF$"/>
      <sheetName val="F"/>
    </sheetNames>
    <sheetDataSet>
      <sheetData sheetId="0" refreshError="1"/>
      <sheetData sheetId="1" refreshError="1"/>
      <sheetData sheetId="2" refreshError="1"/>
      <sheetData sheetId="3" refreshError="1"/>
      <sheetData sheetId="4" refreshError="1"/>
      <sheetData sheetId="5" refreshError="1">
        <row r="28">
          <cell r="G28">
            <v>0</v>
          </cell>
        </row>
        <row r="107">
          <cell r="K107">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Page"/>
      <sheetName val="Instructions"/>
      <sheetName val="Business Data"/>
      <sheetName val="Performance summary"/>
      <sheetName val="Budget Variances"/>
      <sheetName val="Variance download"/>
      <sheetName val="Thresholds for variances"/>
      <sheetName val="Calculating variances"/>
      <sheetName val="Entity"/>
      <sheetName val="Period"/>
      <sheetName val="Year"/>
      <sheetName val="User-Sec-Orig"/>
      <sheetName val="User Security Form"/>
      <sheetName val="RAM"/>
      <sheetName val="Altay"/>
      <sheetName val="Menu"/>
      <sheetName val="GA(f)"/>
      <sheetName val="Sales(f)"/>
      <sheetName val="Operations(f)"/>
      <sheetName val="IS KZT (for)"/>
      <sheetName val="CF KZT (f)"/>
      <sheetName val="разверн"/>
      <sheetName val="Variances"/>
      <sheetName val="GA"/>
      <sheetName val="Sales"/>
      <sheetName val="Operations"/>
      <sheetName val="IS KZT B"/>
      <sheetName val="IS USD"/>
      <sheetName val="CF KZT"/>
      <sheetName val="BS KZT"/>
      <sheetName val="Maching"/>
      <sheetName val="Cash CCI Detail"/>
      <sheetName val="SGV_Oz"/>
      <sheetName val="Cath"/>
      <sheetName val="BudVar _02_05_Sogra CHP"/>
      <sheetName val="Проект2002"/>
      <sheetName val="SMSTemp"/>
      <sheetName val="proj cost sumry"/>
      <sheetName val="Parameters"/>
      <sheetName val="sys"/>
      <sheetName val="Info"/>
      <sheetName val="yO302.1"/>
      <sheetName val="д.7.001"/>
      <sheetName val="Input Opportunities"/>
      <sheetName val="Input Claims"/>
      <sheetName val="Input Risks"/>
      <sheetName val="X-rates"/>
    </sheetNames>
    <sheetDataSet>
      <sheetData sheetId="0" refreshError="1"/>
      <sheetData sheetId="1" refreshError="1"/>
      <sheetData sheetId="2" refreshError="1"/>
      <sheetData sheetId="3" refreshError="1"/>
      <sheetData sheetId="4" refreshError="1"/>
      <sheetData sheetId="5" refreshError="1"/>
      <sheetData sheetId="6" refreshError="1">
        <row r="7">
          <cell r="D7">
            <v>1000</v>
          </cell>
          <cell r="E7">
            <v>2000</v>
          </cell>
          <cell r="F7">
            <v>3000</v>
          </cell>
        </row>
        <row r="8">
          <cell r="D8">
            <v>1000</v>
          </cell>
          <cell r="E8">
            <v>2000</v>
          </cell>
          <cell r="F8">
            <v>3000</v>
          </cell>
        </row>
        <row r="9">
          <cell r="D9">
            <v>250</v>
          </cell>
          <cell r="E9">
            <v>500</v>
          </cell>
          <cell r="F9">
            <v>3000</v>
          </cell>
        </row>
        <row r="10">
          <cell r="D10">
            <v>250</v>
          </cell>
          <cell r="E10">
            <v>500</v>
          </cell>
          <cell r="F10">
            <v>3000</v>
          </cell>
        </row>
        <row r="11">
          <cell r="D11">
            <v>250</v>
          </cell>
          <cell r="E11">
            <v>500</v>
          </cell>
          <cell r="F11">
            <v>3000</v>
          </cell>
        </row>
        <row r="12">
          <cell r="D12">
            <v>1000</v>
          </cell>
          <cell r="E12">
            <v>2000</v>
          </cell>
          <cell r="F12">
            <v>3000</v>
          </cell>
        </row>
        <row r="13">
          <cell r="D13">
            <v>1000</v>
          </cell>
          <cell r="E13">
            <v>2000</v>
          </cell>
          <cell r="F13">
            <v>3000</v>
          </cell>
        </row>
        <row r="14">
          <cell r="D14">
            <v>1000</v>
          </cell>
          <cell r="E14">
            <v>2000</v>
          </cell>
          <cell r="F14">
            <v>3000</v>
          </cell>
        </row>
        <row r="15">
          <cell r="D15">
            <v>1000</v>
          </cell>
          <cell r="E15">
            <v>2000</v>
          </cell>
          <cell r="F15">
            <v>3000</v>
          </cell>
        </row>
        <row r="16">
          <cell r="D16">
            <v>1000</v>
          </cell>
          <cell r="E16">
            <v>2000</v>
          </cell>
          <cell r="F16">
            <v>3000</v>
          </cell>
        </row>
        <row r="17">
          <cell r="D17">
            <v>1000</v>
          </cell>
          <cell r="E17">
            <v>2000</v>
          </cell>
          <cell r="F17">
            <v>3000</v>
          </cell>
        </row>
        <row r="18">
          <cell r="D18">
            <v>1000</v>
          </cell>
          <cell r="E18">
            <v>2000</v>
          </cell>
          <cell r="F18">
            <v>3000</v>
          </cell>
        </row>
        <row r="19">
          <cell r="D19">
            <v>1000</v>
          </cell>
          <cell r="E19">
            <v>2000</v>
          </cell>
          <cell r="F19">
            <v>3000</v>
          </cell>
        </row>
        <row r="20">
          <cell r="D20">
            <v>1000</v>
          </cell>
          <cell r="E20">
            <v>2000</v>
          </cell>
          <cell r="F20">
            <v>3000</v>
          </cell>
        </row>
        <row r="21">
          <cell r="D21">
            <v>3000</v>
          </cell>
          <cell r="E21">
            <v>5000</v>
          </cell>
          <cell r="F21">
            <v>5000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_IS_KZT"/>
      <sheetName val="Assump"/>
      <sheetName val="Sales"/>
      <sheetName val="Coal"/>
      <sheetName val="Assumption"/>
      <sheetName val="Calculations"/>
      <sheetName val="Sheet1"/>
      <sheetName val="CCO CF"/>
      <sheetName val="Cost Cutting "/>
      <sheetName val="#CCI TS "/>
      <sheetName val="CCO IS "/>
      <sheetName val="Presentation "/>
      <sheetName val="Inter Co "/>
      <sheetName val="IS"/>
      <sheetName val="IS$"/>
      <sheetName val="CF"/>
      <sheetName val="СF$"/>
      <sheetName val="FixedCostDetail"/>
      <sheetName val="Capex"/>
      <sheetName val="Repair"/>
      <sheetName val="Debts"/>
      <sheetName val="Loss Position"/>
      <sheetName val="Interest"/>
      <sheetName val="Taxable IS"/>
      <sheetName val="BS_KZT"/>
      <sheetName val="BS_USD"/>
      <sheetName val="FX"/>
      <sheetName val="Trans"/>
      <sheetName val="Flash"/>
      <sheetName val="Flash_IS"/>
      <sheetName val="CF_USD"/>
      <sheetName val="CF_KZT"/>
      <sheetName val="Coaldetails_Eki"/>
      <sheetName val="Eki_P&amp;L_Prj"/>
      <sheetName val="BS$"/>
      <sheetName val="BSKZT"/>
      <sheetName val="Contractors"/>
      <sheetName val="Mat&amp;Chemicals"/>
      <sheetName val="Cost"/>
      <sheetName val="CF Format"/>
      <sheetName val="CustomerDetails New"/>
      <sheetName val="Hyp"/>
      <sheetName val="Loans"/>
      <sheetName val="CustomerDetails_Eki"/>
      <sheetName val="SalesSummary_Eki"/>
      <sheetName val="Stock Option"/>
      <sheetName val="IC"/>
      <sheetName val="FA"/>
      <sheetName val="CF Forecats_Eki"/>
      <sheetName val="KPI"/>
      <sheetName val="ICLoan"/>
      <sheetName val="Cost Details"/>
      <sheetName val="Notes"/>
      <sheetName val="Exp Details"/>
      <sheetName val="CustomerDetails_Eki (2)"/>
      <sheetName val="SalesSummary_Maikuben"/>
      <sheetName val="CF Forecast_Maikuben"/>
      <sheetName val="CF_Consolidated"/>
      <sheetName val="Instructions"/>
      <sheetName val="Business Data"/>
      <sheetName val="Balance Sheet"/>
      <sheetName val="Income"/>
      <sheetName val="Balance Summary"/>
      <sheetName val="Income Summary"/>
      <sheetName val="FAS 133"/>
      <sheetName val="Entity"/>
      <sheetName val="Period"/>
      <sheetName val="Year"/>
      <sheetName val="Consol"/>
      <sheetName val="Unconsol"/>
      <sheetName val="Busdev"/>
      <sheetName val="NPV"/>
      <sheetName val="BS USD"/>
      <sheetName val="IS USD"/>
      <sheetName val="CF USD"/>
      <sheetName val="DebtSchedule"/>
      <sheetName val="Financials"/>
      <sheetName val="Given"/>
      <sheetName val="BS KZT"/>
      <sheetName val="P&amp;L KZT"/>
      <sheetName val="CF KZT"/>
      <sheetName val="P&amp;L USD"/>
      <sheetName val="CA"/>
      <sheetName val="FX_VAT"/>
      <sheetName val="Comshare Upload"/>
      <sheetName val="V1.06"/>
      <sheetName val="IC Accounts"/>
      <sheetName val="IS_USD"/>
      <sheetName val="IS_KZT"/>
      <sheetName val="IS_Comshare"/>
      <sheetName val="CF Summary"/>
      <sheetName val="CF_Comshare$"/>
      <sheetName val="CF_ComshareKZT"/>
      <sheetName val="Daily Cash Flow"/>
      <sheetName val="customers Aug Frct"/>
      <sheetName val="Customers Curr Fcst"/>
      <sheetName val="Inspec&amp;Training"/>
      <sheetName val="TB Aug 04"/>
      <sheetName val="Titul"/>
      <sheetName val="Goals &amp; Targets"/>
      <sheetName val="Operational Cost"/>
      <sheetName val="Salary,Admin &amp; Taxes"/>
      <sheetName val="Repair Cost"/>
      <sheetName val="СводтурбВал"/>
      <sheetName val="Labor"/>
      <sheetName val="Material"/>
      <sheetName val="Equipment"/>
      <sheetName val="Inventory"/>
      <sheetName val="Summary"/>
      <sheetName val="Лист1"/>
      <sheetName val="Лист2"/>
      <sheetName val="свбез4"/>
      <sheetName val="Свод котла Вал"/>
      <sheetName val="Общая котел"/>
      <sheetName val="бл4"/>
      <sheetName val="Break even"/>
      <sheetName val="Labor1"/>
      <sheetName val="Acc"/>
      <sheetName val="Ind"/>
      <sheetName val="Details"/>
      <sheetName val="IS KZT"/>
      <sheetName val="BS KZT "/>
      <sheetName val="TLA "/>
      <sheetName val="DIRECT"/>
      <sheetName val="TrialBalance"/>
      <sheetName val="Costs"/>
      <sheetName val="Loan"/>
      <sheetName val="Taxes"/>
      <sheetName val="SR"/>
      <sheetName val="Proj-List"/>
      <sheetName val="Costs 1"/>
      <sheetName val="Internal Budget"/>
      <sheetName val="Fuel"/>
      <sheetName val="Power"/>
      <sheetName val="Loan1"/>
      <sheetName val="Contingencies"/>
      <sheetName val="Guidelines"/>
      <sheetName val="Due dates"/>
      <sheetName val="Table of Contents"/>
      <sheetName val="Summarized Trial Balance"/>
      <sheetName val="Sch1 Investments"/>
      <sheetName val="Sch2 Inventory"/>
      <sheetName val="Sch 3  Reserves"/>
      <sheetName val="Sch 4 Accr exp"/>
      <sheetName val="Sch 5 Property"/>
      <sheetName val="Sch 6 Intangible"/>
      <sheetName val="Sch 7 Capitalized Interest"/>
      <sheetName val="Sch 8 Proj Dev"/>
      <sheetName val="Sch9 Other assets"/>
      <sheetName val="Sch10 Debt"/>
      <sheetName val="Sch 11 restricted assets"/>
      <sheetName val="Sch 12 Other Liab"/>
      <sheetName val="Sch13 Dividends"/>
      <sheetName val="Sch 14 Revenue"/>
      <sheetName val="Sch 15 Other Inc-Exp"/>
      <sheetName val="Sch16 Commitments"/>
      <sheetName val="Sch17  Guarantees"/>
      <sheetName val="Sch18 Swaps"/>
      <sheetName val="Sch 19 Tax cal"/>
      <sheetName val="Sh19detail"/>
      <sheetName val="Sch 20 Bur of Com Forms"/>
      <sheetName val="Sch21 Pension Plans non US"/>
      <sheetName val="Sch 22 Recon"/>
      <sheetName val="22 P&amp;l"/>
      <sheetName val="22 BS"/>
      <sheetName val="Sch 23 Equity Method Affiliates"/>
      <sheetName val="Technology-G"/>
      <sheetName val="Лист3"/>
      <sheetName val="O&amp;M"/>
      <sheetName val="BS"/>
      <sheetName val="IS (USD)"/>
      <sheetName val="CF (USD)"/>
      <sheetName val="BS (USD)"/>
      <sheetName val="Sens"/>
      <sheetName val="Variance_Analysis"/>
      <sheetName val="KR"/>
      <sheetName val="SE1"/>
      <sheetName val="SE2"/>
      <sheetName val="Sheet2"/>
      <sheetName val="Sheet3"/>
      <sheetName val="EIU Macro Forecasts 2005-2008"/>
      <sheetName val="FX Update 10.26.04"/>
      <sheetName val="Annual Interest Rates 2004-2024"/>
      <sheetName val="Commodity 2005 - 2009"/>
      <sheetName val="emission"/>
      <sheetName val="PR Budget 06"/>
      <sheetName val="Shell"/>
      <sheetName val="Comshare"/>
      <sheetName val="IC Input"/>
      <sheetName val="NonIC Input"/>
      <sheetName val="CF$"/>
      <sheetName val="BSUSD"/>
      <sheetName val="ComshKZT"/>
      <sheetName val="ComshUSD"/>
      <sheetName val="Capex 2006"/>
      <sheetName val="Repair 2006"/>
      <sheetName val="CFPres"/>
      <sheetName val="Safety_Stationary_Housekeeping"/>
      <sheetName val="Sensitivity table"/>
      <sheetName val="Kazn 05 vs 04"/>
      <sheetName val="Kazn 06 vs 05"/>
      <sheetName val="IS 2004"/>
      <sheetName val="IS 2005"/>
      <sheetName val="IS 2006"/>
      <sheetName val="VC+FC"/>
      <sheetName val="Capex Summary"/>
      <sheetName val="Pres_assump"/>
      <sheetName val="Safety,Stationary,Housekeeping"/>
      <sheetName val="2005_Links"/>
      <sheetName val="Altay"/>
      <sheetName val="Menu"/>
      <sheetName val="GA"/>
      <sheetName val="Operations"/>
      <sheetName val="Maching"/>
      <sheetName val="EBe"/>
      <sheetName val="PDC_Worksheet"/>
      <sheetName val="Option 0"/>
      <sheetName val="ag pipe qty analysis"/>
      <sheetName val="Изменение_оборотных_средств"/>
      <sheetName val="Капзатраты"/>
      <sheetName val="konsolid"/>
      <sheetName val="Project Metrics"/>
      <sheetName val="TDC COA Sumry"/>
      <sheetName val="COA Sumry by Area"/>
      <sheetName val="COA Sumry by Contr"/>
      <sheetName val="COA Sumry by RG"/>
      <sheetName val="TDC COA Grp Sumry"/>
      <sheetName val="TDC Item Dets_Full"/>
      <sheetName val="TDC Item Dets_IPM_Full"/>
      <sheetName val="TDC Item Dets"/>
      <sheetName val="TDC Item Sumry"/>
      <sheetName val="TDC Key Qty Sumry"/>
      <sheetName val="List _ Components"/>
      <sheetName val="List _ Equipment"/>
      <sheetName val="COA Sumry _ Std Imp"/>
      <sheetName val="Contr TDC _ Std Imp"/>
      <sheetName val="Item Sumry _ Std Imp"/>
      <sheetName val="Proj TIC _ Std Imp"/>
      <sheetName val="Unit Costs _ Std Imp"/>
      <sheetName val="Unit MH _ Std Imp"/>
    </sheetNames>
    <sheetDataSet>
      <sheetData sheetId="0" refreshError="1"/>
      <sheetData sheetId="1" refreshError="1">
        <row r="26">
          <cell r="D26">
            <v>300</v>
          </cell>
          <cell r="E26">
            <v>300</v>
          </cell>
          <cell r="F26">
            <v>300</v>
          </cell>
          <cell r="G26">
            <v>370</v>
          </cell>
          <cell r="H26">
            <v>370</v>
          </cell>
          <cell r="I26">
            <v>370</v>
          </cell>
          <cell r="J26">
            <v>370</v>
          </cell>
          <cell r="K26">
            <v>370</v>
          </cell>
          <cell r="L26">
            <v>370</v>
          </cell>
          <cell r="M26">
            <v>300</v>
          </cell>
          <cell r="N26">
            <v>300</v>
          </cell>
          <cell r="O26">
            <v>300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row r="1">
          <cell r="A1" t="str">
            <v>ACQUISITION_I_INP</v>
          </cell>
        </row>
        <row r="2">
          <cell r="A2" t="str">
            <v>AEE2, LLC</v>
          </cell>
        </row>
        <row r="3">
          <cell r="A3" t="str">
            <v>AES - Drax Electric Ltd. Input</v>
          </cell>
        </row>
        <row r="4">
          <cell r="A4" t="str">
            <v>AES Africa Holding BV</v>
          </cell>
        </row>
        <row r="5">
          <cell r="A5" t="str">
            <v>AES Alamitos</v>
          </cell>
        </row>
        <row r="6">
          <cell r="A6" t="str">
            <v>AES Alamitos Development, Inc.</v>
          </cell>
        </row>
        <row r="7">
          <cell r="A7" t="str">
            <v>AES Alicura Holdings,SRL (Arg) Input</v>
          </cell>
        </row>
        <row r="8">
          <cell r="A8" t="str">
            <v>AES Alicura Holdings,SRL (Arg) Pass1</v>
          </cell>
        </row>
        <row r="9">
          <cell r="A9" t="str">
            <v>AES Americas Investments Input</v>
          </cell>
        </row>
        <row r="10">
          <cell r="A10" t="str">
            <v>AES Americas South Inc. Input</v>
          </cell>
        </row>
        <row r="11">
          <cell r="A11" t="str">
            <v>AES Andres (Dominican Republic)</v>
          </cell>
        </row>
        <row r="12">
          <cell r="A12" t="str">
            <v>AES Andres BV, Input</v>
          </cell>
        </row>
        <row r="13">
          <cell r="A13" t="str">
            <v>AES Anhui Power Co. (L) Ltd.</v>
          </cell>
        </row>
        <row r="14">
          <cell r="A14" t="str">
            <v>AES Anhui Power Co. Ltd. (BVI) Input</v>
          </cell>
        </row>
        <row r="15">
          <cell r="A15" t="str">
            <v>AES Argentina (US) Input</v>
          </cell>
        </row>
        <row r="16">
          <cell r="A16" t="str">
            <v>AES Argentina Operations Ltd. Input</v>
          </cell>
        </row>
        <row r="17">
          <cell r="A17" t="str">
            <v>AES Atlantis Inc.</v>
          </cell>
        </row>
        <row r="18">
          <cell r="A18" t="str">
            <v>AES Aurora Inc.</v>
          </cell>
        </row>
        <row r="19">
          <cell r="A19" t="str">
            <v>AES Australia Holding, BV Input</v>
          </cell>
        </row>
        <row r="20">
          <cell r="A20" t="str">
            <v>AES Australia Retail II, Inc</v>
          </cell>
        </row>
        <row r="21">
          <cell r="A21" t="str">
            <v>AES Australia Retail, Inc</v>
          </cell>
        </row>
        <row r="22">
          <cell r="A22" t="str">
            <v>AES Baltic Holdings BV Input</v>
          </cell>
        </row>
        <row r="23">
          <cell r="A23" t="str">
            <v>AES Bandierantes Emp. Ltda.(Brazil) Inp</v>
          </cell>
        </row>
        <row r="24">
          <cell r="A24" t="str">
            <v>AES Barka S.A.O.C. (Oman)</v>
          </cell>
        </row>
        <row r="25">
          <cell r="A25" t="str">
            <v>AES Barka Services 1 (Cayman)</v>
          </cell>
        </row>
        <row r="26">
          <cell r="A26" t="str">
            <v>AES Barka Services 1 (Mauritius)</v>
          </cell>
        </row>
        <row r="27">
          <cell r="A27" t="str">
            <v>AES Barka Services 2 (Cayman)</v>
          </cell>
        </row>
        <row r="28">
          <cell r="A28" t="str">
            <v>AES Barka Services 2 (Mauritius)</v>
          </cell>
        </row>
        <row r="29">
          <cell r="A29" t="str">
            <v>AES Barry Ltd.</v>
          </cell>
        </row>
        <row r="30">
          <cell r="A30" t="str">
            <v>AES Barry Operations (UK)</v>
          </cell>
        </row>
        <row r="31">
          <cell r="A31" t="str">
            <v>AES Beauvoir BV</v>
          </cell>
        </row>
        <row r="32">
          <cell r="A32" t="str">
            <v>AES Beaver Valley LLC</v>
          </cell>
        </row>
        <row r="33">
          <cell r="A33" t="str">
            <v>AES Beaver Valley, Inc. Input</v>
          </cell>
        </row>
        <row r="34">
          <cell r="A34" t="str">
            <v>AES Brasil Ltda Development Office</v>
          </cell>
        </row>
        <row r="35">
          <cell r="A35" t="str">
            <v>AES Brazil Holdings Input</v>
          </cell>
        </row>
        <row r="36">
          <cell r="A36" t="str">
            <v>AES BV Operations LLC</v>
          </cell>
        </row>
        <row r="37">
          <cell r="A37" t="str">
            <v>AES Cameroon Holdings SA</v>
          </cell>
        </row>
        <row r="38">
          <cell r="A38" t="str">
            <v>AES Canal Power Services, Inc. Input</v>
          </cell>
        </row>
        <row r="39">
          <cell r="A39" t="str">
            <v>AES Caracoles I Input</v>
          </cell>
        </row>
        <row r="40">
          <cell r="A40" t="str">
            <v>AES Caracoles II Input</v>
          </cell>
        </row>
        <row r="41">
          <cell r="A41" t="str">
            <v>AES Caracoles III, LP Input</v>
          </cell>
        </row>
        <row r="42">
          <cell r="A42" t="str">
            <v>AES Caracoles SRL</v>
          </cell>
        </row>
        <row r="43">
          <cell r="A43" t="str">
            <v>AES Caribbean Holdings, Inc.</v>
          </cell>
        </row>
        <row r="44">
          <cell r="A44" t="str">
            <v>AES Caribbean Services, Inc.</v>
          </cell>
        </row>
        <row r="45">
          <cell r="A45" t="str">
            <v>AES Cayman Guaiba Input</v>
          </cell>
        </row>
        <row r="46">
          <cell r="A46" t="str">
            <v>AES Cayman I Input</v>
          </cell>
        </row>
        <row r="47">
          <cell r="A47" t="str">
            <v>AES Cayman II Input</v>
          </cell>
        </row>
        <row r="48">
          <cell r="A48" t="str">
            <v>AES Cayman Is. Holdings, Ltd. Input</v>
          </cell>
        </row>
        <row r="49">
          <cell r="A49" t="str">
            <v>AES Cayman Pampas Input</v>
          </cell>
        </row>
        <row r="50">
          <cell r="A50" t="str">
            <v>AES Cayman Pampas Ltd #2</v>
          </cell>
        </row>
        <row r="51">
          <cell r="A51" t="str">
            <v>AES CAYUGA, LLC</v>
          </cell>
        </row>
        <row r="52">
          <cell r="A52" t="str">
            <v>AES Cemig Emplreendimentos Input</v>
          </cell>
        </row>
        <row r="53">
          <cell r="A53" t="str">
            <v>AES Cemig Holdings, Inc.</v>
          </cell>
        </row>
        <row r="54">
          <cell r="A54" t="str">
            <v>AES Cent. Amer. Power Vent., LTD Input</v>
          </cell>
        </row>
        <row r="55">
          <cell r="A55" t="str">
            <v>AES Central American Mgmt. Services, IncT</v>
          </cell>
        </row>
        <row r="56">
          <cell r="A56" t="str">
            <v>AES Chaparron I Ltd. (Cayman) Input</v>
          </cell>
        </row>
        <row r="57">
          <cell r="A57" t="str">
            <v>AES Chaparron II Ltd. (Cayman) Input</v>
          </cell>
        </row>
        <row r="58">
          <cell r="A58" t="str">
            <v>AES Chengdu Power Co. (L) Ltd. (Labuan)</v>
          </cell>
        </row>
        <row r="59">
          <cell r="A59" t="str">
            <v>AES Chigen Co (L)</v>
          </cell>
        </row>
        <row r="60">
          <cell r="A60" t="str">
            <v>AES Chigen Input</v>
          </cell>
        </row>
        <row r="61">
          <cell r="A61" t="str">
            <v>AES China Corp. Input</v>
          </cell>
        </row>
        <row r="62">
          <cell r="A62" t="str">
            <v>AES China Holding Co. Input</v>
          </cell>
        </row>
        <row r="63">
          <cell r="A63" t="str">
            <v>AES Colombia I. Corp.</v>
          </cell>
        </row>
        <row r="64">
          <cell r="A64" t="str">
            <v>AES Columbia Power LLC</v>
          </cell>
        </row>
        <row r="65">
          <cell r="A65" t="str">
            <v>AES Com Sul Input</v>
          </cell>
        </row>
        <row r="66">
          <cell r="A66" t="str">
            <v>AES Communications Bolivia Ltda</v>
          </cell>
        </row>
        <row r="67">
          <cell r="A67" t="str">
            <v>AES Comunications INP</v>
          </cell>
        </row>
        <row r="68">
          <cell r="A68" t="str">
            <v>AES Connecticut Mgmt. Co., (DE) Input</v>
          </cell>
        </row>
        <row r="69">
          <cell r="A69" t="str">
            <v>AES Coral Reef Input</v>
          </cell>
        </row>
        <row r="70">
          <cell r="A70" t="str">
            <v>AES Corp. Input</v>
          </cell>
        </row>
        <row r="71">
          <cell r="A71" t="str">
            <v>AES Creative Resources, LP Input</v>
          </cell>
        </row>
        <row r="72">
          <cell r="A72" t="str">
            <v>AES Deepwater, Inc. Input</v>
          </cell>
        </row>
        <row r="73">
          <cell r="A73" t="str">
            <v>AES Del Sol (Cayman) Input</v>
          </cell>
        </row>
        <row r="74">
          <cell r="A74" t="str">
            <v>AES Denmark GP Holding I Aps</v>
          </cell>
        </row>
        <row r="75">
          <cell r="A75" t="str">
            <v>AES Denmark GP Holding II Aps</v>
          </cell>
        </row>
        <row r="76">
          <cell r="A76" t="str">
            <v>AES Development of Argentina (Argentina)T</v>
          </cell>
        </row>
        <row r="77">
          <cell r="A77" t="str">
            <v>AES Distribucion Dominican Ltd, Input</v>
          </cell>
        </row>
        <row r="78">
          <cell r="A78" t="str">
            <v>AES Distribuidores Salvadorenos Input</v>
          </cell>
        </row>
        <row r="79">
          <cell r="A79" t="str">
            <v>AES Distribuidores Salvadorenos, SRL</v>
          </cell>
        </row>
        <row r="80">
          <cell r="A80" t="str">
            <v>AES Distribution East, LLC (US) Input</v>
          </cell>
        </row>
        <row r="81">
          <cell r="A81" t="str">
            <v>AES Distribution East, Ltd. Input</v>
          </cell>
        </row>
        <row r="82">
          <cell r="A82" t="str">
            <v>AES Dominicana SA</v>
          </cell>
        </row>
        <row r="83">
          <cell r="A83" t="str">
            <v>AES Drax Acquisition Hlds Ltd Input</v>
          </cell>
        </row>
        <row r="84">
          <cell r="A84" t="str">
            <v>AES Drax Acquisition Ltd Input</v>
          </cell>
        </row>
        <row r="85">
          <cell r="A85" t="str">
            <v>AES Drax Financing Inc Inp</v>
          </cell>
        </row>
        <row r="86">
          <cell r="A86" t="str">
            <v>AES Drax Financing Ltd Input</v>
          </cell>
        </row>
        <row r="87">
          <cell r="A87" t="str">
            <v>AES Drax Holdings Ltd Input</v>
          </cell>
        </row>
        <row r="88">
          <cell r="A88" t="str">
            <v>AES Drax Inv Hlds Ltd Input</v>
          </cell>
        </row>
        <row r="89">
          <cell r="A89" t="str">
            <v>AES Drax Investments Ltd Input</v>
          </cell>
        </row>
        <row r="90">
          <cell r="A90" t="str">
            <v>AES Drax Ltd Input</v>
          </cell>
        </row>
        <row r="91">
          <cell r="A91" t="str">
            <v>AES Drax Power Fin Hlds Ltd Input</v>
          </cell>
        </row>
        <row r="92">
          <cell r="A92" t="str">
            <v>AES Drax Power Fin Ltd Input</v>
          </cell>
        </row>
        <row r="93">
          <cell r="A93" t="str">
            <v>AES Drax Power Ltd</v>
          </cell>
        </row>
        <row r="94">
          <cell r="A94" t="str">
            <v>AES Dutch BV (Netherlands) Input</v>
          </cell>
        </row>
        <row r="95">
          <cell r="A95" t="str">
            <v>AES East Usk</v>
          </cell>
        </row>
        <row r="96">
          <cell r="A96" t="str">
            <v>AES Eastern Energy. LP Input</v>
          </cell>
        </row>
        <row r="97">
          <cell r="A97" t="str">
            <v>AES Ecotek Holdings LLC</v>
          </cell>
        </row>
        <row r="98">
          <cell r="A98" t="str">
            <v>AES EDC Funding, LLC (US) INP</v>
          </cell>
        </row>
        <row r="99">
          <cell r="A99" t="str">
            <v>AES EDC Holding II, Inc. (US)</v>
          </cell>
        </row>
        <row r="100">
          <cell r="A100" t="str">
            <v>AES EDC Holding LLC, (US) INP</v>
          </cell>
        </row>
        <row r="101">
          <cell r="A101" t="str">
            <v>AES Edeersa</v>
          </cell>
        </row>
        <row r="102">
          <cell r="A102" t="str">
            <v>AES EDELAP Funding Corporation, LLC (US)T</v>
          </cell>
        </row>
        <row r="103">
          <cell r="A103" t="str">
            <v>AES Eden Ltd</v>
          </cell>
        </row>
        <row r="104">
          <cell r="A104" t="str">
            <v>AES El Salvador, Ltd Input</v>
          </cell>
        </row>
        <row r="105">
          <cell r="A105" t="str">
            <v>AES Electric, Ltd. Input</v>
          </cell>
        </row>
        <row r="106">
          <cell r="A106" t="str">
            <v>AES Elsta BV</v>
          </cell>
        </row>
        <row r="107">
          <cell r="A107" t="str">
            <v>AES Emma</v>
          </cell>
        </row>
        <row r="108">
          <cell r="A108" t="str">
            <v>AES Energia Iberica Srl. (Spain)</v>
          </cell>
        </row>
        <row r="109">
          <cell r="A109" t="str">
            <v>AES Energia Srl (Italy)</v>
          </cell>
        </row>
        <row r="110">
          <cell r="A110" t="str">
            <v>AES Energy Canada, Inc. Input</v>
          </cell>
        </row>
        <row r="111">
          <cell r="A111" t="str">
            <v>AES Energy Holdings BV Input</v>
          </cell>
        </row>
        <row r="112">
          <cell r="A112" t="str">
            <v>AES Energy Ltd.</v>
          </cell>
        </row>
        <row r="113">
          <cell r="A113" t="str">
            <v>AES Engineering, Ltd. (Cayman)</v>
          </cell>
        </row>
        <row r="114">
          <cell r="A114" t="str">
            <v>AES Enterprise Development</v>
          </cell>
        </row>
        <row r="115">
          <cell r="A115" t="str">
            <v>AES Europe SA/Srl</v>
          </cell>
        </row>
        <row r="116">
          <cell r="A116" t="str">
            <v>AES Fifoots Point Operations Ltd.</v>
          </cell>
        </row>
        <row r="117">
          <cell r="A117" t="str">
            <v>AES Fifoots Point, Ltd.</v>
          </cell>
        </row>
        <row r="118">
          <cell r="A118" t="str">
            <v>AES Forca Empreen Ltda. (Cayman) Input</v>
          </cell>
        </row>
        <row r="119">
          <cell r="A119" t="str">
            <v>AES Forca Empreen. Ltda. (Brazil) Input</v>
          </cell>
        </row>
        <row r="120">
          <cell r="A120" t="str">
            <v>AES Frontier, LP</v>
          </cell>
        </row>
        <row r="121">
          <cell r="A121" t="str">
            <v>AES Generation Dominicana, Ltd (C. Is.)</v>
          </cell>
        </row>
        <row r="122">
          <cell r="A122" t="str">
            <v>AES Gerasul Ltd. (Cayman) Inp</v>
          </cell>
        </row>
        <row r="123">
          <cell r="A123" t="str">
            <v>AES GITIC</v>
          </cell>
        </row>
        <row r="124">
          <cell r="A124" t="str">
            <v>AES Goldfields Power BV (Netherlands)</v>
          </cell>
        </row>
        <row r="125">
          <cell r="A125" t="str">
            <v>AES GP Holding Pty Ltd</v>
          </cell>
        </row>
        <row r="126">
          <cell r="A126" t="str">
            <v>AES Granbury, LLC Input</v>
          </cell>
        </row>
        <row r="127">
          <cell r="A127" t="str">
            <v>AES Great Falls BV, Input</v>
          </cell>
        </row>
        <row r="128">
          <cell r="A128" t="str">
            <v>AES GREENIDGE, LLC</v>
          </cell>
        </row>
        <row r="129">
          <cell r="A129" t="str">
            <v>AES Greystone</v>
          </cell>
        </row>
        <row r="130">
          <cell r="A130" t="str">
            <v>AES Guayama Holdings BV</v>
          </cell>
        </row>
        <row r="131">
          <cell r="A131" t="str">
            <v>AES Haripur (Pvt), Ltd</v>
          </cell>
        </row>
        <row r="132">
          <cell r="A132" t="str">
            <v>AES Hawaii, Inc. (DE)</v>
          </cell>
        </row>
        <row r="133">
          <cell r="A133" t="str">
            <v>AES Hebei</v>
          </cell>
        </row>
        <row r="134">
          <cell r="A134" t="str">
            <v>AES Helong Power</v>
          </cell>
        </row>
        <row r="135">
          <cell r="A135" t="str">
            <v>AES HICKLING, LLC</v>
          </cell>
        </row>
        <row r="136">
          <cell r="A136" t="str">
            <v>AES Honduras Holdings, Ltd. Input</v>
          </cell>
        </row>
        <row r="137">
          <cell r="A137" t="str">
            <v>AES Horizons Ltd. Input</v>
          </cell>
        </row>
        <row r="138">
          <cell r="A138" t="str">
            <v>AES Hungary Ltd. (UK) Input</v>
          </cell>
        </row>
        <row r="139">
          <cell r="A139" t="str">
            <v>AES Huntington Beach</v>
          </cell>
        </row>
        <row r="140">
          <cell r="A140" t="str">
            <v>AES Huntington Beach Development</v>
          </cell>
        </row>
        <row r="141">
          <cell r="A141" t="str">
            <v>AES Ib Valley Corp. PROJECT COMPANY</v>
          </cell>
        </row>
        <row r="142">
          <cell r="A142" t="str">
            <v>AES Ib Valley Holding Co. Input</v>
          </cell>
        </row>
        <row r="143">
          <cell r="A143" t="str">
            <v>AES Inchon Generating Ltd (Korea)</v>
          </cell>
        </row>
        <row r="144">
          <cell r="A144" t="str">
            <v>AES India LLC</v>
          </cell>
        </row>
        <row r="145">
          <cell r="A145" t="str">
            <v>AES Indian Queen Power, Ltd. (UK)</v>
          </cell>
        </row>
        <row r="146">
          <cell r="A146" t="str">
            <v>AES Indian Queens Holding Input</v>
          </cell>
        </row>
        <row r="147">
          <cell r="A147" t="str">
            <v>AES Intercom II Ltd. (Cayman) Input</v>
          </cell>
        </row>
        <row r="148">
          <cell r="A148" t="str">
            <v>AES Interenergy Ltd. (Cayman)-Input</v>
          </cell>
        </row>
        <row r="149">
          <cell r="A149" t="str">
            <v>AES Interenergy, Ltd. (Cayman) Input</v>
          </cell>
        </row>
        <row r="150">
          <cell r="A150" t="str">
            <v>AES International Hld., Ltd. (BVI) InputT</v>
          </cell>
        </row>
        <row r="151">
          <cell r="A151" t="str">
            <v>AES Int'l Holdings, Ltd. (BVI) II Input</v>
          </cell>
        </row>
        <row r="152">
          <cell r="A152" t="str">
            <v>AES Intricity Inc</v>
          </cell>
        </row>
        <row r="153">
          <cell r="A153" t="str">
            <v>AES Ironwood LLC</v>
          </cell>
        </row>
        <row r="154">
          <cell r="A154" t="str">
            <v>AES Ironwood, Inc. Input</v>
          </cell>
        </row>
        <row r="155">
          <cell r="A155" t="str">
            <v>AES Isthmus Energy, SA Input</v>
          </cell>
        </row>
        <row r="156">
          <cell r="A156" t="str">
            <v>AES Jennison, LLC</v>
          </cell>
        </row>
        <row r="157">
          <cell r="A157" t="str">
            <v>AES Joshua Tree, Inc.</v>
          </cell>
        </row>
        <row r="158">
          <cell r="A158" t="str">
            <v>AES Kalaeloa Venture LLC</v>
          </cell>
        </row>
        <row r="159">
          <cell r="A159" t="str">
            <v>AES Kazakhstan Holdings BV</v>
          </cell>
        </row>
        <row r="160">
          <cell r="A160" t="str">
            <v>AES Kelanitissa Limited</v>
          </cell>
        </row>
        <row r="161">
          <cell r="A161" t="str">
            <v>AES Kelvin LLC</v>
          </cell>
        </row>
        <row r="162">
          <cell r="A162" t="str">
            <v>AES Keystone LLC</v>
          </cell>
        </row>
        <row r="163">
          <cell r="A163" t="str">
            <v>AES Kievollenergo</v>
          </cell>
        </row>
        <row r="164">
          <cell r="A164" t="str">
            <v>AES King Harbor, Inc.</v>
          </cell>
        </row>
        <row r="165">
          <cell r="A165" t="str">
            <v>AES Kingston Inc.</v>
          </cell>
        </row>
        <row r="166">
          <cell r="A166" t="str">
            <v>AES Korea Inc</v>
          </cell>
        </row>
        <row r="167">
          <cell r="A167" t="str">
            <v>AES Lal Pir, Ltd.</v>
          </cell>
        </row>
        <row r="168">
          <cell r="A168" t="str">
            <v>AES Las Maraes, Inc. (US)</v>
          </cell>
        </row>
        <row r="169">
          <cell r="A169" t="str">
            <v>AES Light II (US) Input</v>
          </cell>
        </row>
        <row r="170">
          <cell r="A170" t="str">
            <v>AES LNG Marketing LLC</v>
          </cell>
        </row>
        <row r="171">
          <cell r="A171" t="str">
            <v>AES Londonderry, LLC</v>
          </cell>
        </row>
        <row r="172">
          <cell r="A172" t="str">
            <v>AES Ltd</v>
          </cell>
        </row>
        <row r="173">
          <cell r="A173" t="str">
            <v>AES Mayan Holdings SRL de CV Input</v>
          </cell>
        </row>
        <row r="174">
          <cell r="A174" t="str">
            <v>AES Medina Operations, LLC</v>
          </cell>
        </row>
        <row r="175">
          <cell r="A175" t="str">
            <v>AES Medina Valley Cogen (No. 2) LLC</v>
          </cell>
        </row>
        <row r="176">
          <cell r="A176" t="str">
            <v>AES Medina Valley Cogen (No. 4) LLC</v>
          </cell>
        </row>
        <row r="177">
          <cell r="A177" t="str">
            <v>AES Medina Valley Cogen LLC</v>
          </cell>
        </row>
        <row r="178">
          <cell r="A178" t="str">
            <v>AES Medway Electric Ltd.</v>
          </cell>
        </row>
        <row r="179">
          <cell r="A179" t="str">
            <v>AES Medway Operations, Ltd.</v>
          </cell>
        </row>
        <row r="180">
          <cell r="A180" t="str">
            <v>AES Meghnaghat, (pvt), Ltd</v>
          </cell>
        </row>
        <row r="181">
          <cell r="A181" t="str">
            <v>AES Merida BV Input</v>
          </cell>
        </row>
        <row r="182">
          <cell r="A182" t="str">
            <v>AES Merida III SRL de CV</v>
          </cell>
        </row>
        <row r="183">
          <cell r="A183" t="str">
            <v>AES Merida Mgmt. Services Input</v>
          </cell>
        </row>
        <row r="184">
          <cell r="A184" t="str">
            <v>AES Merida Operaciones SRL de CV</v>
          </cell>
        </row>
        <row r="185">
          <cell r="A185" t="str">
            <v>AES Mexico Development, Inc,</v>
          </cell>
        </row>
        <row r="186">
          <cell r="A186" t="str">
            <v>AES Mexico Farms, Inc. (US) Input</v>
          </cell>
        </row>
        <row r="187">
          <cell r="A187" t="str">
            <v>AES Monroe Holdings, BV (Nether) Input</v>
          </cell>
        </row>
        <row r="188">
          <cell r="A188" t="str">
            <v>AES Mount Vernon, BV Input</v>
          </cell>
        </row>
        <row r="189">
          <cell r="A189" t="str">
            <v>AES Mt Stuart BV Input</v>
          </cell>
        </row>
        <row r="190">
          <cell r="A190" t="str">
            <v>AES Mt. Stuart General Partnership</v>
          </cell>
        </row>
        <row r="191">
          <cell r="A191" t="str">
            <v>AES Mt. Stuart PTY Ltd.</v>
          </cell>
        </row>
        <row r="192">
          <cell r="A192" t="str">
            <v>AES New Guaiba Ltda. Input</v>
          </cell>
        </row>
        <row r="193">
          <cell r="A193" t="str">
            <v>AES Nigeria Holdings, Ltd</v>
          </cell>
        </row>
        <row r="194">
          <cell r="A194" t="str">
            <v>AES NY Funding, LLC</v>
          </cell>
        </row>
        <row r="195">
          <cell r="A195" t="str">
            <v>AES NY Holdings, LLC Input</v>
          </cell>
        </row>
        <row r="196">
          <cell r="A196" t="str">
            <v>AES NY, LLC Input</v>
          </cell>
        </row>
        <row r="197">
          <cell r="A197" t="str">
            <v>AES NY2, LLC Input</v>
          </cell>
        </row>
        <row r="198">
          <cell r="A198" t="str">
            <v>AES NY3, LLC</v>
          </cell>
        </row>
        <row r="199">
          <cell r="A199" t="str">
            <v>AES Oasis Finco, Inc</v>
          </cell>
        </row>
        <row r="200">
          <cell r="A200" t="str">
            <v>AES Oasis Finco, Ltd</v>
          </cell>
        </row>
        <row r="201">
          <cell r="A201" t="str">
            <v>AES Oasis Holdco (Cayman) Ltd</v>
          </cell>
        </row>
        <row r="202">
          <cell r="A202" t="str">
            <v>AES Ocean Cay, Ltd</v>
          </cell>
        </row>
        <row r="203">
          <cell r="A203" t="str">
            <v>AES Ocean Express LLC</v>
          </cell>
        </row>
        <row r="204">
          <cell r="A204" t="str">
            <v>AES Ocean LNG, Ltd</v>
          </cell>
        </row>
        <row r="205">
          <cell r="A205" t="str">
            <v>AES Ocean Power, Ltd</v>
          </cell>
        </row>
        <row r="206">
          <cell r="A206" t="str">
            <v>AES Ocean Springs Ltda. (Cayman) Input</v>
          </cell>
        </row>
        <row r="207">
          <cell r="A207" t="str">
            <v>AES Odyssey LLC</v>
          </cell>
        </row>
        <row r="208">
          <cell r="A208" t="str">
            <v>AES Oklahoma Mgmt. Co. (DE) Input</v>
          </cell>
        </row>
        <row r="209">
          <cell r="A209" t="str">
            <v>AES OPGC Holding Input</v>
          </cell>
        </row>
        <row r="210">
          <cell r="A210" t="str">
            <v>AES Ottana</v>
          </cell>
        </row>
        <row r="211">
          <cell r="A211" t="str">
            <v>AES Pak Gen Co.</v>
          </cell>
        </row>
        <row r="212">
          <cell r="A212" t="str">
            <v>AES Pak Gen Co. Pass Input</v>
          </cell>
        </row>
        <row r="213">
          <cell r="A213" t="str">
            <v>AES Pak Gen Holdings Inc. Input</v>
          </cell>
        </row>
        <row r="214">
          <cell r="A214" t="str">
            <v>AES Pakistan</v>
          </cell>
        </row>
        <row r="215">
          <cell r="A215" t="str">
            <v>AES Pakistan (Holdings), Ltd. Input</v>
          </cell>
        </row>
        <row r="216">
          <cell r="A216" t="str">
            <v>AES Pakistan (Holdings), Ltd. Input</v>
          </cell>
        </row>
        <row r="217">
          <cell r="A217" t="str">
            <v>AES Pakistan Holdings Input</v>
          </cell>
        </row>
        <row r="218">
          <cell r="A218" t="str">
            <v>AES Pakistan Holdings, Ltd.</v>
          </cell>
        </row>
        <row r="219">
          <cell r="A219" t="str">
            <v>AES Pakistan Operations</v>
          </cell>
        </row>
        <row r="220">
          <cell r="A220" t="str">
            <v>AES Panama Energy, SA Input</v>
          </cell>
        </row>
        <row r="221">
          <cell r="A221" t="str">
            <v>AES Panama Holding, LTD.</v>
          </cell>
        </row>
        <row r="222">
          <cell r="A222" t="str">
            <v>AES Parana Gas SA</v>
          </cell>
        </row>
        <row r="223">
          <cell r="A223" t="str">
            <v>AES Parana Holdings, Ltd. Input</v>
          </cell>
        </row>
        <row r="224">
          <cell r="A224" t="str">
            <v>AES Parana IHC, Ltd. Input</v>
          </cell>
        </row>
        <row r="225">
          <cell r="A225" t="str">
            <v>AES Parana Ltd. Partnership</v>
          </cell>
        </row>
        <row r="226">
          <cell r="A226" t="str">
            <v>AES Parana Ltd. Partnership Input</v>
          </cell>
        </row>
        <row r="227">
          <cell r="A227" t="str">
            <v>AES Parana Operations SRL Input</v>
          </cell>
        </row>
        <row r="228">
          <cell r="A228" t="str">
            <v>AES Parana Propiedades S.A.</v>
          </cell>
        </row>
        <row r="229">
          <cell r="A229" t="str">
            <v>AES Parana S.C.A.</v>
          </cell>
        </row>
        <row r="230">
          <cell r="A230" t="str">
            <v>AES Parana, SA</v>
          </cell>
        </row>
        <row r="231">
          <cell r="A231" t="str">
            <v>AES Partington Ltd.</v>
          </cell>
        </row>
        <row r="232">
          <cell r="A232" t="str">
            <v>AES Pasadena,Inc.</v>
          </cell>
        </row>
        <row r="233">
          <cell r="A233" t="str">
            <v>AES PCHS, Ltda (Brazil)</v>
          </cell>
        </row>
        <row r="234">
          <cell r="A234" t="str">
            <v>AES Placerita Input</v>
          </cell>
        </row>
        <row r="235">
          <cell r="A235" t="str">
            <v>AES Placerita Oil Co., Inc. (DE)</v>
          </cell>
        </row>
        <row r="236">
          <cell r="A236" t="str">
            <v>AES Power One Pty Ltd</v>
          </cell>
        </row>
        <row r="237">
          <cell r="A237" t="str">
            <v>AES Power Systems Holdings BV Input</v>
          </cell>
        </row>
        <row r="238">
          <cell r="A238" t="str">
            <v>AES Power, Inc. Input</v>
          </cell>
        </row>
        <row r="239">
          <cell r="A239" t="str">
            <v>AES Prachinburi Holdings, BV Input</v>
          </cell>
        </row>
        <row r="240">
          <cell r="A240" t="str">
            <v>AES Prescott LLC</v>
          </cell>
        </row>
        <row r="241">
          <cell r="A241" t="str">
            <v>AES Private LTD. Input</v>
          </cell>
        </row>
        <row r="242">
          <cell r="A242" t="str">
            <v>AES Proyectos Elec,S de RL CV(Mexico)</v>
          </cell>
        </row>
        <row r="243">
          <cell r="A243" t="str">
            <v>AES Puerto Rico Holding, Ltd. (Cayman)</v>
          </cell>
        </row>
        <row r="244">
          <cell r="A244" t="str">
            <v>AES Puerto Rico L.P. (US)</v>
          </cell>
        </row>
        <row r="245">
          <cell r="A245" t="str">
            <v>AES Puerto Rico Services Inc.</v>
          </cell>
        </row>
        <row r="246">
          <cell r="A246" t="str">
            <v>AES Puerto Rico, Inc. (US) Input</v>
          </cell>
        </row>
        <row r="247">
          <cell r="A247" t="str">
            <v>AES Qatar Holdings Ltd</v>
          </cell>
        </row>
        <row r="248">
          <cell r="A248" t="str">
            <v>AES Raccoon Creek LLC Input</v>
          </cell>
        </row>
        <row r="249">
          <cell r="A249" t="str">
            <v>AES Ras Laffan Holdings Ltd</v>
          </cell>
        </row>
        <row r="250">
          <cell r="A250" t="str">
            <v>AES Ras Laffan Operating Co</v>
          </cell>
        </row>
        <row r="251">
          <cell r="A251" t="str">
            <v>AES Ras Laffan Services I Ltd</v>
          </cell>
        </row>
        <row r="252">
          <cell r="A252" t="str">
            <v>AES Ras Laffan Services II Ltd</v>
          </cell>
        </row>
        <row r="253">
          <cell r="A253" t="str">
            <v>AES Red Oak, Inc. Input</v>
          </cell>
        </row>
        <row r="254">
          <cell r="A254" t="str">
            <v>AES Red Oak, LLC</v>
          </cell>
        </row>
        <row r="255">
          <cell r="A255" t="str">
            <v>AES Redondo Beach</v>
          </cell>
        </row>
        <row r="256">
          <cell r="A256" t="str">
            <v>AES Rio Diamante, Inc. (US) Input</v>
          </cell>
        </row>
        <row r="257">
          <cell r="A257" t="str">
            <v>AES River Bend, LLC Input</v>
          </cell>
        </row>
        <row r="258">
          <cell r="A258" t="str">
            <v>AES River Mountain</v>
          </cell>
        </row>
        <row r="259">
          <cell r="A259" t="str">
            <v>AES Rivneoblenergo</v>
          </cell>
        </row>
        <row r="260">
          <cell r="A260" t="str">
            <v>AES Rock Springs, BV Input</v>
          </cell>
        </row>
        <row r="261">
          <cell r="A261" t="str">
            <v>AES San Nicolas (US) Input</v>
          </cell>
        </row>
        <row r="262">
          <cell r="A262" t="str">
            <v>AES Sayreville LLC</v>
          </cell>
        </row>
        <row r="263">
          <cell r="A263" t="str">
            <v>AES Services, LTD</v>
          </cell>
        </row>
        <row r="264">
          <cell r="A264" t="str">
            <v>AES Servicios Elec,S de RL CV(Mexico)</v>
          </cell>
        </row>
        <row r="265">
          <cell r="A265" t="str">
            <v>AES Shady Point</v>
          </cell>
        </row>
        <row r="266">
          <cell r="A266" t="str">
            <v>AES Shygys Energy LLP (Kaz)Op</v>
          </cell>
        </row>
        <row r="267">
          <cell r="A267" t="str">
            <v>AES Shygys Energy LLP Input</v>
          </cell>
        </row>
        <row r="268">
          <cell r="A268" t="str">
            <v>AES Silk Road Holdings BV Input</v>
          </cell>
        </row>
        <row r="269">
          <cell r="A269" t="str">
            <v>AES Silk Road, Inc.</v>
          </cell>
        </row>
        <row r="270">
          <cell r="A270" t="str">
            <v>AES Silk Road, Ltd. (US)</v>
          </cell>
        </row>
        <row r="271">
          <cell r="A271" t="str">
            <v>AES Sirocco Holdings BV</v>
          </cell>
        </row>
        <row r="272">
          <cell r="A272" t="str">
            <v>AES Sirocco Ltd. Inp</v>
          </cell>
        </row>
        <row r="273">
          <cell r="A273" t="str">
            <v>AES SOMERSET, LLC</v>
          </cell>
        </row>
        <row r="274">
          <cell r="A274" t="str">
            <v>AES Sonel SA</v>
          </cell>
        </row>
        <row r="275">
          <cell r="A275" t="str">
            <v>AES Southington Holdings, Inc Input</v>
          </cell>
        </row>
        <row r="276">
          <cell r="A276" t="str">
            <v>AES Southington Holdings, Inc.</v>
          </cell>
        </row>
        <row r="277">
          <cell r="A277" t="str">
            <v>AES Southington Holdings, Inc. Inp</v>
          </cell>
        </row>
        <row r="278">
          <cell r="A278" t="str">
            <v>AES Southington, LLC</v>
          </cell>
        </row>
        <row r="279">
          <cell r="A279" t="str">
            <v>AES Southland Funding LLC Input</v>
          </cell>
        </row>
        <row r="280">
          <cell r="A280" t="str">
            <v>AES Southland Holdings, LLC Input</v>
          </cell>
        </row>
        <row r="281">
          <cell r="A281" t="str">
            <v>AES Southland, LLC Input</v>
          </cell>
        </row>
        <row r="282">
          <cell r="A282" t="str">
            <v>AES ST Ekibastuz, LLP</v>
          </cell>
        </row>
        <row r="283">
          <cell r="A283" t="str">
            <v>AES Stonehaven Holding Inc</v>
          </cell>
        </row>
        <row r="284">
          <cell r="A284" t="str">
            <v>AES Sul SA</v>
          </cell>
        </row>
        <row r="285">
          <cell r="A285" t="str">
            <v>AES Sul Trading Ltda. (Brazil)</v>
          </cell>
        </row>
        <row r="286">
          <cell r="A286" t="str">
            <v>AES Summit Generation (UK) Input</v>
          </cell>
        </row>
        <row r="287">
          <cell r="A287" t="str">
            <v>AES Sunbelt, LLC (LP) Input</v>
          </cell>
        </row>
        <row r="288">
          <cell r="A288" t="str">
            <v>AES Suntree Power, Ltd.</v>
          </cell>
        </row>
        <row r="289">
          <cell r="A289" t="str">
            <v>AES Taiwan Inc.</v>
          </cell>
        </row>
        <row r="290">
          <cell r="A290" t="str">
            <v>AES Tanzania Holdings, Ltd</v>
          </cell>
        </row>
        <row r="291">
          <cell r="A291" t="str">
            <v>AES Tanzania Ltd</v>
          </cell>
        </row>
        <row r="292">
          <cell r="A292" t="str">
            <v>AES Teal Holding, Inc</v>
          </cell>
        </row>
        <row r="293">
          <cell r="A293" t="str">
            <v>AES Technical Services FZE</v>
          </cell>
        </row>
        <row r="294">
          <cell r="A294" t="str">
            <v>AES Telasi JSC</v>
          </cell>
        </row>
        <row r="295">
          <cell r="A295" t="str">
            <v>AES Tele Invest</v>
          </cell>
        </row>
        <row r="296">
          <cell r="A296" t="str">
            <v>AES Telecomunicaciones Salvadorenas</v>
          </cell>
        </row>
        <row r="297">
          <cell r="A297" t="str">
            <v>AES Telecomunicaciones SRL INP</v>
          </cell>
        </row>
        <row r="298">
          <cell r="A298" t="str">
            <v>AES Termosul Empreendimentos</v>
          </cell>
        </row>
        <row r="299">
          <cell r="A299" t="str">
            <v>AES Termosul I, Ltd</v>
          </cell>
        </row>
        <row r="300">
          <cell r="A300" t="str">
            <v>AES Termosul II, Ltd</v>
          </cell>
        </row>
        <row r="301">
          <cell r="A301" t="str">
            <v>AES Terneuzen Engineering BV (Neth)</v>
          </cell>
        </row>
        <row r="302">
          <cell r="A302" t="str">
            <v>AES Terneuzen Mgt. Svc BV</v>
          </cell>
        </row>
        <row r="303">
          <cell r="A303" t="str">
            <v>AES Thames, Inc.</v>
          </cell>
        </row>
        <row r="304">
          <cell r="A304" t="str">
            <v>AES Thomas Holdings BV</v>
          </cell>
        </row>
        <row r="305">
          <cell r="A305" t="str">
            <v>AES Tian Fu Power Co. (L) Ltd.</v>
          </cell>
        </row>
        <row r="306">
          <cell r="A306" t="str">
            <v>AES Tian Fu Power Co. Ltd. Input</v>
          </cell>
        </row>
        <row r="307">
          <cell r="A307" t="str">
            <v>AES Tianjin</v>
          </cell>
        </row>
        <row r="308">
          <cell r="A308" t="str">
            <v>AES Tiete Empreend Ltda Inp</v>
          </cell>
        </row>
        <row r="309">
          <cell r="A309" t="str">
            <v>AES Tiete Hldgs II Ltd (Input)-Energen</v>
          </cell>
        </row>
        <row r="310">
          <cell r="A310" t="str">
            <v>AES Transgas I Ltd. (Cayman) Input</v>
          </cell>
        </row>
        <row r="311">
          <cell r="A311" t="str">
            <v>AES Transgas II Ltd. (Cayman) Input</v>
          </cell>
        </row>
        <row r="312">
          <cell r="A312" t="str">
            <v>AES Transgas Ltda. (Brazil) Input</v>
          </cell>
        </row>
        <row r="313">
          <cell r="A313" t="str">
            <v>AES Transgas Ltda. (Brazil) Pass1</v>
          </cell>
        </row>
        <row r="314">
          <cell r="A314" t="str">
            <v>AES Transpower Holding Pty LTD Ecogen</v>
          </cell>
        </row>
        <row r="315">
          <cell r="A315" t="str">
            <v>AES Transpower Payroll</v>
          </cell>
        </row>
        <row r="316">
          <cell r="A316" t="str">
            <v>AES Transpower, Inc. Input</v>
          </cell>
        </row>
        <row r="317">
          <cell r="A317" t="str">
            <v>AES Treasure Cove (Cayman) Input</v>
          </cell>
        </row>
        <row r="318">
          <cell r="A318" t="str">
            <v>AES Tyneside Ltd.</v>
          </cell>
        </row>
        <row r="319">
          <cell r="A319" t="str">
            <v>AES UK Holdings Input</v>
          </cell>
        </row>
        <row r="320">
          <cell r="A320" t="str">
            <v>AES UK Power Financing LTD Input</v>
          </cell>
        </row>
        <row r="321">
          <cell r="A321" t="str">
            <v>AES UK Power Hlds. Ltd Input</v>
          </cell>
        </row>
        <row r="322">
          <cell r="A322" t="str">
            <v>AES UK Power LLC Input</v>
          </cell>
        </row>
        <row r="323">
          <cell r="A323" t="str">
            <v>AES UK Power Ltd Input</v>
          </cell>
        </row>
        <row r="324">
          <cell r="A324" t="str">
            <v>AES Venezuela Finance, LTD (UK)</v>
          </cell>
        </row>
        <row r="325">
          <cell r="A325" t="str">
            <v>AES Venezuela Finance, LTD (UK) Input</v>
          </cell>
        </row>
        <row r="326">
          <cell r="A326" t="str">
            <v>AES Victoria Holding, BV Input</v>
          </cell>
        </row>
        <row r="327">
          <cell r="A327" t="str">
            <v>AES Victoria Partners, BV</v>
          </cell>
        </row>
        <row r="328">
          <cell r="A328" t="str">
            <v>AES Warrior Run Funding LLC Input</v>
          </cell>
        </row>
        <row r="329">
          <cell r="A329" t="str">
            <v>AES Warrior Run, Inc. Input</v>
          </cell>
        </row>
        <row r="330">
          <cell r="A330" t="str">
            <v>AES Western Australia Holdings BV Input</v>
          </cell>
        </row>
        <row r="331">
          <cell r="A331" t="str">
            <v>AES Western MD Management, Inc. Input</v>
          </cell>
        </row>
        <row r="332">
          <cell r="A332" t="str">
            <v>AES Westover, LLC</v>
          </cell>
        </row>
        <row r="333">
          <cell r="A333" t="str">
            <v>AES White Cliffs BV (Netherlands) Input</v>
          </cell>
        </row>
        <row r="334">
          <cell r="A334" t="str">
            <v>AES Wolf Hollow, LP</v>
          </cell>
        </row>
        <row r="335">
          <cell r="A335" t="str">
            <v>AES Wuxi-AES Carec</v>
          </cell>
        </row>
        <row r="336">
          <cell r="A336" t="str">
            <v>AES Yucatan SRL de CV Input</v>
          </cell>
        </row>
        <row r="337">
          <cell r="A337" t="str">
            <v>AES Zeg Holdings, BV Input</v>
          </cell>
        </row>
        <row r="338">
          <cell r="A338" t="str">
            <v>AES/AGI Holding LLC</v>
          </cell>
        </row>
        <row r="339">
          <cell r="A339" t="str">
            <v>AES_AUSTIN_INP</v>
          </cell>
        </row>
        <row r="340">
          <cell r="A340" t="str">
            <v>AES_CHESAPEAKE</v>
          </cell>
        </row>
        <row r="341">
          <cell r="A341" t="str">
            <v>AESEBA Funding Corporation (US) input</v>
          </cell>
        </row>
        <row r="342">
          <cell r="A342" t="str">
            <v>AESEBA SA Input</v>
          </cell>
        </row>
        <row r="343">
          <cell r="A343" t="str">
            <v>AIXI_F_CONADJ</v>
          </cell>
        </row>
        <row r="344">
          <cell r="A344" t="str">
            <v>Altail Power LLP, (KAZ)</v>
          </cell>
        </row>
        <row r="345">
          <cell r="A345" t="str">
            <v>Amer South Bus Dev</v>
          </cell>
        </row>
        <row r="346">
          <cell r="A346" t="str">
            <v>Americas Central Business Development</v>
          </cell>
        </row>
        <row r="347">
          <cell r="A347" t="str">
            <v>Americas Int'l Hold. LTD. Input</v>
          </cell>
        </row>
        <row r="348">
          <cell r="A348" t="str">
            <v>Americas Telecom Development</v>
          </cell>
        </row>
        <row r="349">
          <cell r="A349" t="str">
            <v>Americas Telecom Investment LLC</v>
          </cell>
        </row>
        <row r="350">
          <cell r="A350" t="str">
            <v>ANGEL_FALLS_INP</v>
          </cell>
        </row>
        <row r="351">
          <cell r="A351" t="str">
            <v>Anhui Liyuan-AES Power Co. Ltd.</v>
          </cell>
        </row>
        <row r="352">
          <cell r="A352" t="str">
            <v>ANHUI_PWR_CONADJ</v>
          </cell>
        </row>
        <row r="353">
          <cell r="A353" t="str">
            <v>Asociados de Electridad, SA Input</v>
          </cell>
        </row>
        <row r="354">
          <cell r="A354" t="str">
            <v>Atlantic SGA</v>
          </cell>
        </row>
        <row r="355">
          <cell r="A355" t="str">
            <v>Barka Holding Ltd Input</v>
          </cell>
        </row>
        <row r="356">
          <cell r="A356" t="str">
            <v>BARKA_CONADJ</v>
          </cell>
        </row>
        <row r="357">
          <cell r="A357" t="str">
            <v>BARKA_SERVICES_INP</v>
          </cell>
        </row>
        <row r="358">
          <cell r="A358" t="str">
            <v>Beaver Valley Partners</v>
          </cell>
        </row>
        <row r="359">
          <cell r="A359" t="str">
            <v>Belfast West, Ltd.</v>
          </cell>
        </row>
        <row r="360">
          <cell r="A360" t="str">
            <v>Borsod Energetikia Kft. Input</v>
          </cell>
        </row>
        <row r="361">
          <cell r="A361" t="str">
            <v>Brasil Electrica</v>
          </cell>
        </row>
        <row r="362">
          <cell r="A362" t="str">
            <v>Brazil International Holdings</v>
          </cell>
        </row>
        <row r="363">
          <cell r="A363" t="str">
            <v>Brazil, Inc. Input</v>
          </cell>
        </row>
        <row r="364">
          <cell r="A364" t="str">
            <v>Bridge II Inp</v>
          </cell>
        </row>
        <row r="365">
          <cell r="A365" t="str">
            <v>Bridge II Input</v>
          </cell>
        </row>
        <row r="366">
          <cell r="A366" t="str">
            <v>CAESS Distribution Input</v>
          </cell>
        </row>
        <row r="367">
          <cell r="A367" t="str">
            <v>Caess Input</v>
          </cell>
        </row>
        <row r="368">
          <cell r="A368" t="str">
            <v>California Management Input</v>
          </cell>
        </row>
        <row r="369">
          <cell r="A369" t="str">
            <v>Camile Ltd (Cayman) Input</v>
          </cell>
        </row>
        <row r="370">
          <cell r="A370" t="str">
            <v>CANAL_LTD</v>
          </cell>
        </row>
        <row r="371">
          <cell r="A371" t="str">
            <v>Cartagena, Srl.</v>
          </cell>
        </row>
        <row r="372">
          <cell r="A372" t="str">
            <v>Cavanal Minerals, Inc. (DE)</v>
          </cell>
        </row>
        <row r="373">
          <cell r="A373" t="str">
            <v>Cavanal Minerals, Inc. Input</v>
          </cell>
        </row>
        <row r="374">
          <cell r="A374" t="str">
            <v>Cayman Energy Traders Input</v>
          </cell>
        </row>
        <row r="375">
          <cell r="A375" t="str">
            <v>CCI_INP</v>
          </cell>
        </row>
        <row r="376">
          <cell r="A376" t="str">
            <v>CEA Americas Operating Co. Input</v>
          </cell>
        </row>
        <row r="377">
          <cell r="A377" t="str">
            <v>CEA Argentina Operating SA Input</v>
          </cell>
        </row>
        <row r="378">
          <cell r="A378" t="str">
            <v>CEA_INPUT</v>
          </cell>
        </row>
        <row r="379">
          <cell r="A379" t="str">
            <v>Cemig, SA</v>
          </cell>
        </row>
        <row r="380">
          <cell r="A380" t="str">
            <v>CEMIG_EMPREEND_INPUT</v>
          </cell>
        </row>
        <row r="381">
          <cell r="A381" t="str">
            <v>CEMIG_HI_LEVEL</v>
          </cell>
        </row>
        <row r="382">
          <cell r="A382" t="str">
            <v>Central America Electric Light Input</v>
          </cell>
        </row>
        <row r="383">
          <cell r="A383" t="str">
            <v>Central Dique, SA (Argentina)</v>
          </cell>
        </row>
        <row r="384">
          <cell r="A384" t="str">
            <v>Central Termica San Nicolas</v>
          </cell>
        </row>
        <row r="385">
          <cell r="A385" t="str">
            <v>Central Valley Fuels Management, Inc.</v>
          </cell>
        </row>
        <row r="386">
          <cell r="A386" t="str">
            <v>Cesco (India)</v>
          </cell>
        </row>
        <row r="387">
          <cell r="A387" t="str">
            <v>CGE Tiete SA</v>
          </cell>
        </row>
        <row r="388">
          <cell r="A388" t="str">
            <v>CHAPARRION_III_INP</v>
          </cell>
        </row>
        <row r="389">
          <cell r="A389" t="str">
            <v>Chengdu AES Kaihua Gas Turbine Power Co.T</v>
          </cell>
        </row>
        <row r="390">
          <cell r="A390" t="str">
            <v>CHENGDU_CONADJ</v>
          </cell>
        </row>
        <row r="391">
          <cell r="A391" t="str">
            <v>Chigen Holding (L)</v>
          </cell>
        </row>
        <row r="392">
          <cell r="A392" t="str">
            <v>CHIGEN_F_CONADJ</v>
          </cell>
        </row>
        <row r="393">
          <cell r="A393" t="str">
            <v>China Co.</v>
          </cell>
        </row>
        <row r="394">
          <cell r="A394" t="str">
            <v>China Power Holding</v>
          </cell>
        </row>
        <row r="395">
          <cell r="A395" t="str">
            <v>Chivor S.A. ESP.</v>
          </cell>
        </row>
        <row r="396">
          <cell r="A396" t="str">
            <v>Chongqing Nanchuan Aixi Power Co. Ltd.</v>
          </cell>
        </row>
        <row r="397">
          <cell r="A397" t="str">
            <v>Cilcorp</v>
          </cell>
        </row>
        <row r="398">
          <cell r="A398" t="str">
            <v>Clesa GAAP Input</v>
          </cell>
        </row>
        <row r="399">
          <cell r="A399" t="str">
            <v>Clesa Pre-GAAP Input</v>
          </cell>
        </row>
        <row r="400">
          <cell r="A400" t="str">
            <v>CMS  Generation San Nicholas Input</v>
          </cell>
        </row>
        <row r="401">
          <cell r="A401" t="str">
            <v>Coal Creek Minerals, Inc.</v>
          </cell>
        </row>
        <row r="402">
          <cell r="A402" t="str">
            <v>Compania de Inver. en Electricidad InputT</v>
          </cell>
        </row>
        <row r="403">
          <cell r="A403" t="str">
            <v>CORAL_REEF_INPUT</v>
          </cell>
        </row>
        <row r="404">
          <cell r="A404" t="str">
            <v>CORP_CONSOL_ADJUSTS</v>
          </cell>
        </row>
        <row r="405">
          <cell r="A405" t="str">
            <v>Dahe</v>
          </cell>
        </row>
        <row r="406">
          <cell r="A406" t="str">
            <v>Dar es Salaam</v>
          </cell>
        </row>
        <row r="407">
          <cell r="A407" t="str">
            <v>Deepwater Lyondell Tax Partnership</v>
          </cell>
        </row>
        <row r="408">
          <cell r="A408" t="str">
            <v>Deepwater Trust Agreement</v>
          </cell>
        </row>
        <row r="409">
          <cell r="A409" t="str">
            <v>DEEPWATER_INC_P_CONADJ</v>
          </cell>
        </row>
        <row r="410">
          <cell r="A410" t="str">
            <v>Delano Energy Copmany Inc.</v>
          </cell>
        </row>
        <row r="411">
          <cell r="A411" t="str">
            <v>DEUSEM (El Salvador)</v>
          </cell>
        </row>
        <row r="412">
          <cell r="A412" t="str">
            <v>DEV_COSTS_CONADJ</v>
          </cell>
        </row>
        <row r="413">
          <cell r="A413" t="str">
            <v>Dominican Distco SA</v>
          </cell>
        </row>
        <row r="414">
          <cell r="A414" t="str">
            <v>Dominican Power Partners, LDC (Cayman)</v>
          </cell>
        </row>
        <row r="415">
          <cell r="A415" t="str">
            <v>Drax Energy II Input</v>
          </cell>
        </row>
        <row r="416">
          <cell r="A416" t="str">
            <v>Drax Energy LTD Input</v>
          </cell>
        </row>
        <row r="417">
          <cell r="A417" t="str">
            <v>ECS</v>
          </cell>
        </row>
        <row r="418">
          <cell r="A418" t="str">
            <v>EDC Ireland Co (Ireland)</v>
          </cell>
        </row>
        <row r="419">
          <cell r="A419" t="str">
            <v>EDC LuxCo1 (Luxembourge)</v>
          </cell>
        </row>
        <row r="420">
          <cell r="A420" t="str">
            <v>EDC LuxCo2 (Luxembourg) Input</v>
          </cell>
        </row>
        <row r="421">
          <cell r="A421" t="str">
            <v>EDC, CA and CEDC, CA</v>
          </cell>
        </row>
        <row r="422">
          <cell r="A422" t="str">
            <v>EDELAP Top Level Adjusting Entity</v>
          </cell>
        </row>
        <row r="423">
          <cell r="A423" t="str">
            <v>Eden, SA</v>
          </cell>
        </row>
        <row r="424">
          <cell r="A424" t="str">
            <v>EDEN_EDES Top Level Adjusting Entity</v>
          </cell>
        </row>
        <row r="425">
          <cell r="A425" t="str">
            <v>Edes, SA</v>
          </cell>
        </row>
        <row r="426">
          <cell r="A426" t="str">
            <v>EEO (El Salvador)</v>
          </cell>
        </row>
        <row r="427">
          <cell r="A427" t="str">
            <v>EEO Distribution Input</v>
          </cell>
        </row>
        <row r="428">
          <cell r="A428" t="str">
            <v>EGE Chiriqui/Bayano SA (Panama)</v>
          </cell>
        </row>
        <row r="429">
          <cell r="A429" t="str">
            <v>EK Power &amp; Light, LLP</v>
          </cell>
        </row>
        <row r="430">
          <cell r="A430" t="str">
            <v>El Faro Electric Light, Ltd. Input</v>
          </cell>
        </row>
        <row r="431">
          <cell r="A431" t="str">
            <v>El Faro Generating, LTD. Input</v>
          </cell>
        </row>
        <row r="432">
          <cell r="A432" t="str">
            <v>El Faro Generation Input</v>
          </cell>
        </row>
        <row r="433">
          <cell r="A433" t="str">
            <v>El Salvador Distribution Ventures Input</v>
          </cell>
        </row>
        <row r="434">
          <cell r="A434" t="str">
            <v>El Salvador Electric Light Input</v>
          </cell>
        </row>
        <row r="435">
          <cell r="A435" t="str">
            <v>El Salvador Energy Holdings Input</v>
          </cell>
        </row>
        <row r="436">
          <cell r="A436" t="str">
            <v>Electric Others</v>
          </cell>
        </row>
        <row r="437">
          <cell r="A437" t="str">
            <v>ELECTROPAULO_INP</v>
          </cell>
        </row>
        <row r="438">
          <cell r="A438" t="str">
            <v>Elet. Metro. Elet de Sao Paulo, SA InputT</v>
          </cell>
        </row>
        <row r="439">
          <cell r="A439" t="str">
            <v>Eletronet SA (Brazil) Telecom</v>
          </cell>
        </row>
        <row r="440">
          <cell r="A440" t="str">
            <v>Eletropaulo Telecom. Ltda (Brazil)</v>
          </cell>
        </row>
        <row r="441">
          <cell r="A441" t="str">
            <v>ELIM_HOLDING_CO</v>
          </cell>
        </row>
        <row r="442">
          <cell r="A442" t="str">
            <v>ELPA_INP</v>
          </cell>
        </row>
        <row r="443">
          <cell r="A443" t="str">
            <v>Elsta BV &amp; CV (Netherlands)</v>
          </cell>
        </row>
        <row r="444">
          <cell r="A444" t="str">
            <v>Elsta BV (Netherlands) Input</v>
          </cell>
        </row>
        <row r="445">
          <cell r="A445" t="str">
            <v>EMD_PRIBRAMSRO</v>
          </cell>
        </row>
        <row r="446">
          <cell r="A446" t="str">
            <v>EMD_VENTURES_INP</v>
          </cell>
        </row>
        <row r="447">
          <cell r="A447" t="str">
            <v>Empresa Distribuidora La Plata SA</v>
          </cell>
        </row>
        <row r="448">
          <cell r="A448" t="str">
            <v>Empressa Electrica De El Sal Input</v>
          </cell>
        </row>
        <row r="449">
          <cell r="A449" t="str">
            <v>Endeavor Development</v>
          </cell>
        </row>
        <row r="450">
          <cell r="A450" t="str">
            <v>Energia Paulista Participacoes SA</v>
          </cell>
        </row>
        <row r="451">
          <cell r="A451" t="str">
            <v>Energy Tracking, Inc.</v>
          </cell>
        </row>
        <row r="452">
          <cell r="A452" t="str">
            <v>ESTI_PANAMA_HLD_INP</v>
          </cell>
        </row>
        <row r="453">
          <cell r="A453" t="str">
            <v>Frontier Texas</v>
          </cell>
        </row>
        <row r="454">
          <cell r="A454" t="str">
            <v>Gardabani BV (Neth), Input</v>
          </cell>
        </row>
        <row r="455">
          <cell r="A455" t="str">
            <v>Gener Input</v>
          </cell>
        </row>
        <row r="456">
          <cell r="A456" t="str">
            <v>Georgia Holdings BV (Neth), Input</v>
          </cell>
        </row>
        <row r="457">
          <cell r="A457" t="str">
            <v>Geoutilities, Inc.</v>
          </cell>
        </row>
        <row r="458">
          <cell r="A458" t="str">
            <v>Global Power Holdings BV</v>
          </cell>
        </row>
        <row r="459">
          <cell r="A459" t="str">
            <v>Global Power Holdings CV</v>
          </cell>
        </row>
        <row r="460">
          <cell r="A460" t="str">
            <v>Great Plains Development Co Input</v>
          </cell>
        </row>
        <row r="461">
          <cell r="A461" t="str">
            <v>Guangxi</v>
          </cell>
        </row>
        <row r="462">
          <cell r="A462" t="str">
            <v>HARIPUR_CONADJ</v>
          </cell>
        </row>
        <row r="463">
          <cell r="A463" t="str">
            <v>Hawaii Mgmt. Co. (DE) Input</v>
          </cell>
        </row>
        <row r="464">
          <cell r="A464" t="str">
            <v>Hefei Zhongli Energy Co. Ltd.</v>
          </cell>
        </row>
        <row r="465">
          <cell r="A465" t="str">
            <v>HEFEI_F_CONADJ</v>
          </cell>
        </row>
        <row r="466">
          <cell r="A466" t="str">
            <v>Hemphill P&amp;L Co. GP</v>
          </cell>
        </row>
        <row r="467">
          <cell r="A467" t="str">
            <v>Hidroelectrica Alicura, SA (Argentina)</v>
          </cell>
        </row>
        <row r="468">
          <cell r="A468" t="str">
            <v>Hidroelectrica Rio Juramento S.A.</v>
          </cell>
        </row>
        <row r="469">
          <cell r="A469" t="str">
            <v>Hidrotermica San Juan S.A.</v>
          </cell>
        </row>
        <row r="470">
          <cell r="A470" t="str">
            <v>Hipotecaria San Miguel</v>
          </cell>
        </row>
        <row r="471">
          <cell r="A471" t="str">
            <v>Hipotecaria Santa Ana Ltda</v>
          </cell>
        </row>
        <row r="472">
          <cell r="A472" t="str">
            <v>Honduras Generating, S en C.</v>
          </cell>
        </row>
        <row r="473">
          <cell r="A473" t="str">
            <v>Honduras Generation Input</v>
          </cell>
        </row>
        <row r="474">
          <cell r="A474" t="str">
            <v>Honduras Generation Ventures, LTD Input</v>
          </cell>
        </row>
        <row r="475">
          <cell r="A475" t="str">
            <v>Hunan Xiangci-AES Hydro. Power Co.</v>
          </cell>
        </row>
        <row r="476">
          <cell r="A476" t="str">
            <v>IB Valley Holding Input</v>
          </cell>
        </row>
        <row r="477">
          <cell r="A477" t="str">
            <v>IB_VALLEY_AES_CONADJ</v>
          </cell>
        </row>
        <row r="478">
          <cell r="A478" t="str">
            <v>Ibrite</v>
          </cell>
        </row>
        <row r="479">
          <cell r="A479" t="str">
            <v>IHB (Cayman)</v>
          </cell>
        </row>
        <row r="480">
          <cell r="A480" t="str">
            <v>India Holding Co. Inp</v>
          </cell>
        </row>
        <row r="481">
          <cell r="A481" t="str">
            <v>INDIA_PVT_LTD_BD</v>
          </cell>
        </row>
        <row r="482">
          <cell r="A482" t="str">
            <v>Indian Queens Operations, Ltd.</v>
          </cell>
        </row>
        <row r="483">
          <cell r="A483" t="str">
            <v>Infovias Telecom Project Co. (Brazil)</v>
          </cell>
        </row>
        <row r="484">
          <cell r="A484" t="str">
            <v>Inversiones Cachagua Limitada Input</v>
          </cell>
        </row>
        <row r="485">
          <cell r="A485" t="str">
            <v>Inversiones CYC Limitada Input</v>
          </cell>
        </row>
        <row r="486">
          <cell r="A486" t="str">
            <v>Inversiones OEA Limitada Input</v>
          </cell>
        </row>
        <row r="487">
          <cell r="A487" t="str">
            <v>Inversiones Zapallar Limitada Input</v>
          </cell>
        </row>
        <row r="488">
          <cell r="A488" t="str">
            <v>Inversora AES A S.A. Input</v>
          </cell>
        </row>
        <row r="489">
          <cell r="A489" t="str">
            <v>Inversora de San Nicholas S.A. Input</v>
          </cell>
        </row>
        <row r="490">
          <cell r="A490" t="str">
            <v>Inversora DS 2000, CA (Venezuela) INP</v>
          </cell>
        </row>
        <row r="491">
          <cell r="A491" t="str">
            <v>IPALCO Enterprises, Inc.</v>
          </cell>
        </row>
        <row r="492">
          <cell r="A492" t="str">
            <v>Ir G. Passchier Management BV</v>
          </cell>
        </row>
        <row r="493">
          <cell r="A493" t="str">
            <v>Ironwood_Top Level Adjusting Entries</v>
          </cell>
        </row>
        <row r="494">
          <cell r="A494" t="str">
            <v>Irtysn Power &amp; Light, LLP</v>
          </cell>
        </row>
        <row r="495">
          <cell r="A495" t="str">
            <v>ITABO_INP</v>
          </cell>
        </row>
        <row r="496">
          <cell r="A496" t="str">
            <v>Jiangsu</v>
          </cell>
        </row>
        <row r="497">
          <cell r="A497" t="str">
            <v>Jiaozuo AES Wan Fang  Power Co. Ltd.</v>
          </cell>
        </row>
        <row r="498">
          <cell r="A498" t="str">
            <v>Jiaozuo Power Partners L.P. Input</v>
          </cell>
        </row>
        <row r="499">
          <cell r="A499" t="str">
            <v>Jiaozuo(G.P.) Corp. Input</v>
          </cell>
        </row>
        <row r="500">
          <cell r="A500" t="str">
            <v>JIAOZUO_CONADJ</v>
          </cell>
        </row>
        <row r="501">
          <cell r="A501" t="str">
            <v>KELANITISSA_CONADJ</v>
          </cell>
        </row>
        <row r="502">
          <cell r="A502" t="str">
            <v>Khrami</v>
          </cell>
        </row>
        <row r="503">
          <cell r="A503" t="str">
            <v>Kilcormad Trading Ltd</v>
          </cell>
        </row>
        <row r="504">
          <cell r="A504" t="str">
            <v>Kilroot Electric Limited (Caymen)</v>
          </cell>
        </row>
        <row r="505">
          <cell r="A505" t="str">
            <v>Kilroot Power, Ltd. (UK)</v>
          </cell>
        </row>
        <row r="506">
          <cell r="A506" t="str">
            <v>Kingston Cogen Limited P/S</v>
          </cell>
        </row>
        <row r="507">
          <cell r="A507" t="str">
            <v>KRAFTWERKS_PREMNITZ</v>
          </cell>
        </row>
        <row r="508">
          <cell r="A508" t="str">
            <v>La Plata Holdings, Inc. (US)</v>
          </cell>
        </row>
        <row r="509">
          <cell r="A509" t="str">
            <v>LA PLATA II Input</v>
          </cell>
        </row>
        <row r="510">
          <cell r="A510" t="str">
            <v>La Plata III, Inc. (US)</v>
          </cell>
        </row>
        <row r="511">
          <cell r="A511" t="str">
            <v>La Plata Partners, LP (US) Input</v>
          </cell>
        </row>
        <row r="512">
          <cell r="A512" t="str">
            <v>Lake Worth Generation LLC</v>
          </cell>
        </row>
        <row r="513">
          <cell r="A513" t="str">
            <v>Lal Pir Pass  Entity Input</v>
          </cell>
        </row>
        <row r="514">
          <cell r="A514" t="str">
            <v>Leninogorsk TETS, JSC</v>
          </cell>
        </row>
        <row r="515">
          <cell r="A515" t="str">
            <v>Leninogorsk TETS, LLP</v>
          </cell>
        </row>
        <row r="516">
          <cell r="A516" t="str">
            <v>Light Energy, SA (Brazil)</v>
          </cell>
        </row>
        <row r="517">
          <cell r="A517" t="str">
            <v>Light Gas SRL Input</v>
          </cell>
        </row>
        <row r="518">
          <cell r="A518" t="str">
            <v>Light Overseas Investments, Limited</v>
          </cell>
        </row>
        <row r="519">
          <cell r="A519" t="str">
            <v>Light Servicos de Electridade S.A. InputT</v>
          </cell>
        </row>
        <row r="520">
          <cell r="A520" t="str">
            <v>Light Sinergias, Ltds. (Brazil) Input</v>
          </cell>
        </row>
        <row r="521">
          <cell r="A521" t="str">
            <v>Light Telecom, Ltda. (Brazil)</v>
          </cell>
        </row>
        <row r="522">
          <cell r="A522" t="str">
            <v>LIGHTMETRO_HI_LEVEL</v>
          </cell>
        </row>
        <row r="523">
          <cell r="A523" t="str">
            <v>Lir Energy, Limited (Cayman)</v>
          </cell>
        </row>
        <row r="524">
          <cell r="A524" t="str">
            <v>LOS_MINA Top Level Adjusting Entity</v>
          </cell>
        </row>
        <row r="525">
          <cell r="A525" t="str">
            <v>Luz de la Plata SA Input</v>
          </cell>
        </row>
        <row r="526">
          <cell r="A526" t="str">
            <v>LW Generation Corporation</v>
          </cell>
        </row>
        <row r="527">
          <cell r="A527" t="str">
            <v>Lyukobanya Coal Mine</v>
          </cell>
        </row>
        <row r="528">
          <cell r="A528" t="str">
            <v>Madison Holding BV. Input</v>
          </cell>
        </row>
        <row r="529">
          <cell r="A529" t="str">
            <v>Magnicon BV, Input</v>
          </cell>
        </row>
        <row r="530">
          <cell r="A530" t="str">
            <v>Maikuben West CJSC</v>
          </cell>
        </row>
        <row r="531">
          <cell r="A531" t="str">
            <v>Medway Power Ltd.</v>
          </cell>
        </row>
        <row r="532">
          <cell r="A532" t="str">
            <v>MEGHNAGHAT_CONADJ</v>
          </cell>
        </row>
        <row r="533">
          <cell r="A533" t="str">
            <v>Mendota Biomass Power, Ltd.</v>
          </cell>
        </row>
        <row r="534">
          <cell r="A534" t="str">
            <v>Mercury Cayman Co. I Ltd.</v>
          </cell>
        </row>
        <row r="535">
          <cell r="A535" t="str">
            <v>Mercury Cayman Co. II Ltd. Input</v>
          </cell>
        </row>
        <row r="536">
          <cell r="A536" t="str">
            <v>Mercury Cayman Holdings, Ltd. Input</v>
          </cell>
        </row>
        <row r="537">
          <cell r="A537" t="str">
            <v>MERIDA_CONSOL_CONADJ</v>
          </cell>
        </row>
        <row r="538">
          <cell r="A538" t="str">
            <v>METRO_TELECOM_INP</v>
          </cell>
        </row>
        <row r="539">
          <cell r="A539" t="str">
            <v>Metropolitana Overseas, Limited (Cayman)T</v>
          </cell>
        </row>
        <row r="540">
          <cell r="A540" t="str">
            <v>MEX_HOLD_BV_INPUT</v>
          </cell>
        </row>
        <row r="541">
          <cell r="A541" t="str">
            <v>Mexico City Development</v>
          </cell>
        </row>
        <row r="542">
          <cell r="A542" t="str">
            <v>Middelzee Holdings BV Input</v>
          </cell>
        </row>
        <row r="543">
          <cell r="A543" t="str">
            <v>Mountain Minerals, Inc.</v>
          </cell>
        </row>
        <row r="544">
          <cell r="A544" t="str">
            <v>Mountain View Power Dev Co LLC</v>
          </cell>
        </row>
        <row r="545">
          <cell r="A545" t="str">
            <v>Mountainview Power Company</v>
          </cell>
        </row>
        <row r="546">
          <cell r="A546" t="str">
            <v>Mountainview Power Company LLC</v>
          </cell>
        </row>
        <row r="547">
          <cell r="A547" t="str">
            <v>Mountainview Power Cons Company</v>
          </cell>
        </row>
        <row r="548">
          <cell r="A548" t="str">
            <v>MTKVARI</v>
          </cell>
        </row>
        <row r="549">
          <cell r="A549" t="str">
            <v>New Energy Ventures, Inc.</v>
          </cell>
        </row>
        <row r="550">
          <cell r="A550" t="str">
            <v>New Holding Company (Cayman) Input</v>
          </cell>
        </row>
        <row r="551">
          <cell r="A551" t="str">
            <v>Nigen Ltd. (UK) Input</v>
          </cell>
        </row>
        <row r="552">
          <cell r="A552" t="str">
            <v>Nigeria Barge Ltd</v>
          </cell>
        </row>
        <row r="553">
          <cell r="A553" t="str">
            <v>Nigeria Holdings, Ltd</v>
          </cell>
        </row>
        <row r="554">
          <cell r="A554" t="str">
            <v>Nile (Uganda)</v>
          </cell>
        </row>
        <row r="555">
          <cell r="A555" t="str">
            <v>Nograd Szen Kft. (Hungary)</v>
          </cell>
        </row>
        <row r="556">
          <cell r="A556" t="str">
            <v>Northern AES Energy, LLC</v>
          </cell>
        </row>
        <row r="557">
          <cell r="A557" t="str">
            <v>Nothern Energy Input</v>
          </cell>
        </row>
        <row r="558">
          <cell r="A558" t="str">
            <v>Oasis</v>
          </cell>
        </row>
        <row r="559">
          <cell r="A559" t="str">
            <v>OASIS_HOLDCO_INP</v>
          </cell>
        </row>
        <row r="560">
          <cell r="A560" t="str">
            <v>Oman</v>
          </cell>
        </row>
        <row r="561">
          <cell r="A561" t="str">
            <v>OPGC PVT Ltd. Co. (India)</v>
          </cell>
        </row>
        <row r="562">
          <cell r="A562" t="str">
            <v>Optiglobe</v>
          </cell>
        </row>
        <row r="563">
          <cell r="A563" t="str">
            <v>Orient Development</v>
          </cell>
        </row>
        <row r="564">
          <cell r="A564" t="str">
            <v>ORIENT_F_CONADJ</v>
          </cell>
        </row>
        <row r="565">
          <cell r="A565" t="str">
            <v>ORIENT_GROUP_CONADJ</v>
          </cell>
        </row>
        <row r="566">
          <cell r="A566" t="str">
            <v>ORIENT_SGA_CONADJ</v>
          </cell>
        </row>
        <row r="567">
          <cell r="A567" t="str">
            <v>Pacific Development</v>
          </cell>
        </row>
        <row r="568">
          <cell r="A568" t="str">
            <v>PLACERTA_INP</v>
          </cell>
        </row>
        <row r="569">
          <cell r="A569" t="str">
            <v>Power Direct, Inc, Input</v>
          </cell>
        </row>
        <row r="570">
          <cell r="A570" t="str">
            <v>Power Direct, LLC</v>
          </cell>
        </row>
        <row r="571">
          <cell r="A571" t="str">
            <v>QATAR_JV</v>
          </cell>
        </row>
        <row r="572">
          <cell r="A572" t="str">
            <v>Ras Laffan Power Co.</v>
          </cell>
        </row>
        <row r="573">
          <cell r="A573" t="str">
            <v>RAS_LAFFAN_CONADJ</v>
          </cell>
        </row>
        <row r="574">
          <cell r="A574" t="str">
            <v>RED_OAK_URB_REN_INP</v>
          </cell>
        </row>
        <row r="575">
          <cell r="A575" t="str">
            <v>Redfish_Inc</v>
          </cell>
        </row>
        <row r="576">
          <cell r="A576" t="str">
            <v>Redfish_LLC</v>
          </cell>
        </row>
        <row r="577">
          <cell r="A577" t="str">
            <v>RIO_DE_JANERIO_INP</v>
          </cell>
        </row>
        <row r="578">
          <cell r="A578" t="str">
            <v>RIVERSIDE_CANAL_PWR</v>
          </cell>
        </row>
        <row r="579">
          <cell r="A579" t="str">
            <v>San Francisco Energy</v>
          </cell>
        </row>
        <row r="580">
          <cell r="A580" t="str">
            <v>SANTA_BRANCA_INP</v>
          </cell>
        </row>
        <row r="581">
          <cell r="A581" t="str">
            <v>Sao Paulo SG&amp;A</v>
          </cell>
        </row>
        <row r="582">
          <cell r="A582" t="str">
            <v>SEI de Argentina, SA (Argentina) Input</v>
          </cell>
        </row>
        <row r="583">
          <cell r="A583" t="str">
            <v>SEI y Asociados de Argentina, SA Input</v>
          </cell>
        </row>
        <row r="584">
          <cell r="A584" t="str">
            <v>Semipalatinsk Power &amp; Light, LLP</v>
          </cell>
        </row>
        <row r="585">
          <cell r="A585" t="str">
            <v>Semipalatinsk TETS, JSC</v>
          </cell>
        </row>
        <row r="586">
          <cell r="A586" t="str">
            <v>Semipalatinsk TETS, LLP</v>
          </cell>
        </row>
        <row r="587">
          <cell r="A587" t="str">
            <v>SFS Corporation</v>
          </cell>
        </row>
        <row r="588">
          <cell r="A588" t="str">
            <v>Shazia S.R.L. Input</v>
          </cell>
        </row>
        <row r="589">
          <cell r="A589" t="str">
            <v>Shulbinsk GES, LSC</v>
          </cell>
        </row>
        <row r="590">
          <cell r="A590" t="str">
            <v>Shulbinsk GES, LSC</v>
          </cell>
        </row>
        <row r="591">
          <cell r="A591" t="str">
            <v>SHYSGYS_EN_LLP_INP</v>
          </cell>
        </row>
        <row r="592">
          <cell r="A592" t="str">
            <v>Sino-American Energy (BVI)</v>
          </cell>
        </row>
        <row r="593">
          <cell r="A593" t="str">
            <v>SMALL_HIDROS_I_INP</v>
          </cell>
        </row>
        <row r="594">
          <cell r="A594" t="str">
            <v>Sogrinsk TETS, JSC</v>
          </cell>
        </row>
        <row r="595">
          <cell r="A595" t="str">
            <v>Sogrinsk TETS, LLP</v>
          </cell>
        </row>
        <row r="596">
          <cell r="A596" t="str">
            <v>SOMERSET Railroad Corporation</v>
          </cell>
        </row>
        <row r="597">
          <cell r="A597" t="str">
            <v>Songal Ltd.</v>
          </cell>
        </row>
        <row r="598">
          <cell r="A598" t="str">
            <v>Southern Electric Brazil Partic Input</v>
          </cell>
        </row>
        <row r="599">
          <cell r="A599" t="str">
            <v>SOUTHINGTON_LLC</v>
          </cell>
        </row>
        <row r="600">
          <cell r="A600" t="str">
            <v>Star Field Services Co.</v>
          </cell>
        </row>
        <row r="601">
          <cell r="A601" t="str">
            <v>Star Natural Gas Company</v>
          </cell>
        </row>
        <row r="602">
          <cell r="A602" t="str">
            <v>Tau Power BV Input</v>
          </cell>
        </row>
        <row r="603">
          <cell r="A603" t="str">
            <v>TermoAndes</v>
          </cell>
        </row>
        <row r="604">
          <cell r="A604" t="str">
            <v>Terneuzen Cogen BV (Netherlands) Input</v>
          </cell>
        </row>
        <row r="605">
          <cell r="A605" t="str">
            <v>Texas Funding LLC Input</v>
          </cell>
        </row>
        <row r="606">
          <cell r="A606" t="str">
            <v>Thermendota Inc.</v>
          </cell>
        </row>
        <row r="607">
          <cell r="A607" t="str">
            <v>Thermo Ecotek Corporation</v>
          </cell>
        </row>
        <row r="608">
          <cell r="A608" t="str">
            <v>Thermo Ecotek Europe Holding BV</v>
          </cell>
        </row>
        <row r="609">
          <cell r="A609" t="str">
            <v>Thermo Ecotek Int'l Holdings</v>
          </cell>
        </row>
        <row r="610">
          <cell r="A610" t="str">
            <v>Thermo Electron of Whitefield</v>
          </cell>
        </row>
        <row r="611">
          <cell r="A611" t="str">
            <v>Thermo Euroventuressro</v>
          </cell>
        </row>
        <row r="612">
          <cell r="A612" t="str">
            <v>Thermo Fuels Company Inc.</v>
          </cell>
        </row>
        <row r="613">
          <cell r="A613" t="str">
            <v>Think AES SG&amp;A</v>
          </cell>
        </row>
        <row r="614">
          <cell r="A614" t="str">
            <v>Tiete Participacoes Ltda. (Brazil)-InputT</v>
          </cell>
        </row>
        <row r="615">
          <cell r="A615" t="str">
            <v>Tiete SA</v>
          </cell>
        </row>
        <row r="616">
          <cell r="A616" t="str">
            <v>TIETE_HI_LEVEL</v>
          </cell>
        </row>
        <row r="617">
          <cell r="A617" t="str">
            <v>Tisza Eromu RT Input</v>
          </cell>
        </row>
        <row r="618">
          <cell r="A618" t="str">
            <v>TISZA_CONADJ</v>
          </cell>
        </row>
        <row r="619">
          <cell r="A619" t="str">
            <v>Tiszapalkonya Plant Input</v>
          </cell>
        </row>
        <row r="620">
          <cell r="A620" t="str">
            <v>Totem Gas Storage LLC</v>
          </cell>
        </row>
        <row r="621">
          <cell r="A621" t="str">
            <v>Totem Power LLC</v>
          </cell>
        </row>
        <row r="622">
          <cell r="A622" t="str">
            <v>Tractebel Power Ltd. Input</v>
          </cell>
        </row>
        <row r="623">
          <cell r="A623" t="str">
            <v>TRANSGAS_INPUT</v>
          </cell>
        </row>
        <row r="624">
          <cell r="A624" t="str">
            <v>Transpower Australia Pty Ltd</v>
          </cell>
        </row>
        <row r="625">
          <cell r="A625" t="str">
            <v>Transpower Pvt Ltd</v>
          </cell>
        </row>
        <row r="626">
          <cell r="A626" t="str">
            <v>TREASURE_COVE_INPUT</v>
          </cell>
        </row>
        <row r="627">
          <cell r="A627" t="str">
            <v>UK Power Financing II LTD Input</v>
          </cell>
        </row>
        <row r="628">
          <cell r="A628" t="str">
            <v>UK Retail Input Company</v>
          </cell>
        </row>
        <row r="629">
          <cell r="A629" t="str">
            <v>Uruguaiana Holdings  Input</v>
          </cell>
        </row>
        <row r="630">
          <cell r="A630" t="str">
            <v>Uruguaiana Ltda.</v>
          </cell>
        </row>
        <row r="631">
          <cell r="A631" t="str">
            <v>Ust-Kamenogorsk GES, JSC</v>
          </cell>
        </row>
        <row r="632">
          <cell r="A632" t="str">
            <v>Ust-Kamenogorsk GES, LLP</v>
          </cell>
        </row>
        <row r="633">
          <cell r="A633" t="str">
            <v>Ust-Kamenogorsk, TETS, JSC</v>
          </cell>
        </row>
        <row r="634">
          <cell r="A634" t="str">
            <v>Ust-Kamenogorsk, TETS, LLP</v>
          </cell>
        </row>
        <row r="635">
          <cell r="A635" t="str">
            <v>Vant Communications</v>
          </cell>
        </row>
        <row r="636">
          <cell r="A636" t="str">
            <v>Warrior Run Limited Partnership</v>
          </cell>
        </row>
        <row r="637">
          <cell r="A637" t="str">
            <v>Warrior Run Top Level Adjusting Entity</v>
          </cell>
        </row>
        <row r="638">
          <cell r="A638" t="str">
            <v>Washington Holdings BV, Input</v>
          </cell>
        </row>
        <row r="639">
          <cell r="A639" t="str">
            <v>West County Generation LLC</v>
          </cell>
        </row>
        <row r="640">
          <cell r="A640" t="str">
            <v>Whitefield P&amp;L Co. GP</v>
          </cell>
        </row>
        <row r="641">
          <cell r="A641" t="str">
            <v>Wildwood Funding, Ltd. Input</v>
          </cell>
        </row>
        <row r="642">
          <cell r="A642" t="str">
            <v>Wildwood II, Ltd. (Cayman) Input</v>
          </cell>
        </row>
        <row r="643">
          <cell r="A643" t="str">
            <v>Wildwood Initial</v>
          </cell>
        </row>
        <row r="644">
          <cell r="A644" t="str">
            <v>Wuhu Shaoda Electric Power Develop Co</v>
          </cell>
        </row>
        <row r="645">
          <cell r="A645" t="str">
            <v>WUHU_CONADJ</v>
          </cell>
        </row>
        <row r="646">
          <cell r="A646" t="str">
            <v>Wuxi -AES Zhonghang Power</v>
          </cell>
        </row>
        <row r="647">
          <cell r="A647" t="str">
            <v>WUXI_CONADJ</v>
          </cell>
        </row>
        <row r="648">
          <cell r="A648" t="str">
            <v>XIANGCI_F_CONADJ</v>
          </cell>
        </row>
        <row r="649">
          <cell r="A649" t="str">
            <v>Yangcheng International Power Co. (PRC)</v>
          </cell>
        </row>
        <row r="650">
          <cell r="A650" t="str">
            <v>YANGCHENG_CONADJ</v>
          </cell>
        </row>
        <row r="651">
          <cell r="A651" t="str">
            <v>Yangchun Fuyang Diesel Engine Power Co.</v>
          </cell>
        </row>
        <row r="652">
          <cell r="A652" t="str">
            <v>Yangchun Input</v>
          </cell>
        </row>
        <row r="653">
          <cell r="A653" t="str">
            <v>YANGCHUN_CONADJ</v>
          </cell>
        </row>
        <row r="654">
          <cell r="A654" t="str">
            <v>Zeg SP Zo.o</v>
          </cell>
        </row>
      </sheetData>
      <sheetData sheetId="69" refreshError="1">
        <row r="1">
          <cell r="A1" t="str">
            <v>CEA Americas Operating Co.</v>
          </cell>
        </row>
        <row r="2">
          <cell r="A2" t="str">
            <v>Cemig, SA</v>
          </cell>
        </row>
        <row r="3">
          <cell r="A3" t="str">
            <v>Chengdu AES Kaihua Gas Turbine Power Co.</v>
          </cell>
        </row>
        <row r="4">
          <cell r="A4" t="str">
            <v xml:space="preserve">Elsta BV  </v>
          </cell>
        </row>
        <row r="5">
          <cell r="A5" t="str">
            <v>Elsta BV &amp; CV (Netherlands)</v>
          </cell>
        </row>
        <row r="6">
          <cell r="A6" t="str">
            <v>Ibrite</v>
          </cell>
        </row>
        <row r="7">
          <cell r="A7" t="str">
            <v>Infovias Telecom Project Co. (Brazil)</v>
          </cell>
        </row>
        <row r="8">
          <cell r="A8" t="str">
            <v>ITABO</v>
          </cell>
        </row>
        <row r="9">
          <cell r="A9" t="str">
            <v>Kingston Cogen Limited P/S</v>
          </cell>
        </row>
        <row r="10">
          <cell r="A10" t="str">
            <v>Light Servicos de Electridade S.A.</v>
          </cell>
        </row>
        <row r="11">
          <cell r="A11" t="str">
            <v>Medway Power Ltd.</v>
          </cell>
        </row>
        <row r="12">
          <cell r="A12" t="str">
            <v>Metropolitana SA (Brazil)</v>
          </cell>
        </row>
        <row r="13">
          <cell r="A13" t="str">
            <v>Nile (Uganda)</v>
          </cell>
        </row>
        <row r="14">
          <cell r="A14" t="str">
            <v>Northern AES Energy, Inc. LLC</v>
          </cell>
        </row>
        <row r="15">
          <cell r="A15" t="str">
            <v>OPGC PVT Ltd. Co. (India)</v>
          </cell>
        </row>
        <row r="16">
          <cell r="A16" t="str">
            <v>Optiglobe</v>
          </cell>
        </row>
        <row r="17">
          <cell r="A17" t="str">
            <v>Southern Electric Brazil Partic Input</v>
          </cell>
        </row>
        <row r="18">
          <cell r="A18" t="str">
            <v>Tiete SA</v>
          </cell>
        </row>
        <row r="19">
          <cell r="A19" t="str">
            <v>Wuhu Shaoda Electric Power Develop Co</v>
          </cell>
        </row>
        <row r="20">
          <cell r="A20" t="str">
            <v>Wuxi -AES Carec</v>
          </cell>
        </row>
        <row r="21">
          <cell r="A21" t="str">
            <v>Yangcheng INternational Power Co. (PRC)</v>
          </cell>
        </row>
        <row r="22">
          <cell r="A22" t="str">
            <v>Yangchun Fuyang Diesel Engine Power Co.</v>
          </cell>
        </row>
      </sheetData>
      <sheetData sheetId="70" refreshError="1">
        <row r="1">
          <cell r="A1" t="str">
            <v>America Group</v>
          </cell>
        </row>
        <row r="2">
          <cell r="A2" t="str">
            <v>Americas S. Group</v>
          </cell>
        </row>
        <row r="3">
          <cell r="A3" t="str">
            <v>Andes Group</v>
          </cell>
        </row>
        <row r="4">
          <cell r="A4" t="str">
            <v>Atlantic Group</v>
          </cell>
        </row>
        <row r="5">
          <cell r="A5" t="str">
            <v>Aurora Group</v>
          </cell>
        </row>
        <row r="6">
          <cell r="A6" t="str">
            <v>Coral Group</v>
          </cell>
        </row>
        <row r="7">
          <cell r="A7" t="str">
            <v>Electric Group</v>
          </cell>
        </row>
        <row r="8">
          <cell r="A8" t="str">
            <v>Endeavor Group</v>
          </cell>
        </row>
        <row r="9">
          <cell r="A9" t="str">
            <v>Enterprise Group</v>
          </cell>
        </row>
        <row r="10">
          <cell r="A10" t="str">
            <v>Frontier Group</v>
          </cell>
        </row>
        <row r="11">
          <cell r="A11" t="str">
            <v>Gplains Group</v>
          </cell>
        </row>
        <row r="12">
          <cell r="A12" t="str">
            <v>Horizons Group</v>
          </cell>
        </row>
        <row r="13">
          <cell r="A13" t="str">
            <v>Oasis Group</v>
          </cell>
        </row>
        <row r="14">
          <cell r="A14" t="str">
            <v>Orient Group</v>
          </cell>
        </row>
        <row r="15">
          <cell r="A15" t="str">
            <v>Pacific Group</v>
          </cell>
        </row>
        <row r="16">
          <cell r="A16" t="str">
            <v>Sao Paulo Group</v>
          </cell>
        </row>
        <row r="17">
          <cell r="A17" t="str">
            <v>Silk Road Group</v>
          </cell>
        </row>
        <row r="18">
          <cell r="A18" t="str">
            <v>Sirocco Group</v>
          </cell>
        </row>
        <row r="19">
          <cell r="A19" t="str">
            <v>Think AES Group</v>
          </cell>
        </row>
        <row r="20">
          <cell r="A20" t="str">
            <v>Transpower Group</v>
          </cell>
        </row>
      </sheetData>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row r="1">
          <cell r="A1">
            <v>1</v>
          </cell>
          <cell r="B1" t="str">
            <v>Cash and equivalents</v>
          </cell>
        </row>
        <row r="2">
          <cell r="A2">
            <v>2</v>
          </cell>
          <cell r="B2" t="str">
            <v>Accounts Receivable</v>
          </cell>
        </row>
        <row r="3">
          <cell r="A3">
            <v>3</v>
          </cell>
          <cell r="B3" t="str">
            <v>Allowance for doubtful debts</v>
          </cell>
        </row>
        <row r="4">
          <cell r="A4">
            <v>4</v>
          </cell>
          <cell r="B4" t="str">
            <v>Prepayments</v>
          </cell>
        </row>
        <row r="5">
          <cell r="A5">
            <v>5</v>
          </cell>
          <cell r="B5" t="str">
            <v>Intercompany Loans Payable-current</v>
          </cell>
        </row>
        <row r="6">
          <cell r="A6">
            <v>6</v>
          </cell>
          <cell r="B6" t="str">
            <v>VAT Recoverable</v>
          </cell>
        </row>
        <row r="7">
          <cell r="A7">
            <v>7</v>
          </cell>
          <cell r="B7" t="str">
            <v>Intercompany Receivable</v>
          </cell>
        </row>
        <row r="8">
          <cell r="A8">
            <v>8</v>
          </cell>
          <cell r="B8" t="str">
            <v>Inventory</v>
          </cell>
        </row>
        <row r="9">
          <cell r="A9">
            <v>9</v>
          </cell>
          <cell r="B9" t="str">
            <v>Inventory Long Term</v>
          </cell>
        </row>
        <row r="10">
          <cell r="A10">
            <v>10</v>
          </cell>
          <cell r="B10" t="str">
            <v>Fixed Assets</v>
          </cell>
        </row>
        <row r="11">
          <cell r="A11">
            <v>11</v>
          </cell>
          <cell r="B11" t="str">
            <v>Accumulated Depreciation</v>
          </cell>
        </row>
        <row r="12">
          <cell r="A12">
            <v>12</v>
          </cell>
          <cell r="B12" t="str">
            <v>Intangible Assets</v>
          </cell>
        </row>
        <row r="13">
          <cell r="A13">
            <v>13</v>
          </cell>
          <cell r="B13" t="str">
            <v>Intercompany L-T Receivable</v>
          </cell>
        </row>
        <row r="14">
          <cell r="A14">
            <v>14</v>
          </cell>
          <cell r="B14" t="str">
            <v>Accounts payable</v>
          </cell>
        </row>
        <row r="15">
          <cell r="A15">
            <v>15</v>
          </cell>
          <cell r="B15" t="str">
            <v>Short-term Ioans</v>
          </cell>
        </row>
        <row r="16">
          <cell r="A16">
            <v>16</v>
          </cell>
          <cell r="B16" t="str">
            <v>VAT Payable</v>
          </cell>
        </row>
        <row r="17">
          <cell r="A17">
            <v>17</v>
          </cell>
          <cell r="B17" t="str">
            <v>Taxes Payable</v>
          </cell>
        </row>
        <row r="18">
          <cell r="A18">
            <v>18</v>
          </cell>
          <cell r="B18" t="str">
            <v>Dividents payable</v>
          </cell>
        </row>
        <row r="19">
          <cell r="A19">
            <v>19</v>
          </cell>
          <cell r="B19" t="str">
            <v>Intercompany Payable (Charges)</v>
          </cell>
        </row>
        <row r="20">
          <cell r="A20">
            <v>20</v>
          </cell>
          <cell r="B20" t="str">
            <v>Intercompany Interest Payable</v>
          </cell>
        </row>
        <row r="21">
          <cell r="A21">
            <v>21</v>
          </cell>
          <cell r="B21" t="str">
            <v>Intercompany L-T Loans Payable</v>
          </cell>
        </row>
        <row r="22">
          <cell r="A22">
            <v>22</v>
          </cell>
          <cell r="B22" t="str">
            <v>Contributed Capital</v>
          </cell>
        </row>
        <row r="23">
          <cell r="A23">
            <v>23</v>
          </cell>
          <cell r="B23" t="str">
            <v>Dividends declared</v>
          </cell>
        </row>
        <row r="24">
          <cell r="A24">
            <v>24</v>
          </cell>
          <cell r="B24" t="str">
            <v>Retained Earnings</v>
          </cell>
        </row>
        <row r="25">
          <cell r="A25">
            <v>25</v>
          </cell>
          <cell r="B25" t="str">
            <v>Net Income/Loss</v>
          </cell>
        </row>
        <row r="26">
          <cell r="A26">
            <v>26</v>
          </cell>
          <cell r="B26" t="str">
            <v>Translation Adjustment</v>
          </cell>
        </row>
        <row r="27">
          <cell r="A27">
            <v>27</v>
          </cell>
          <cell r="B27" t="str">
            <v>Translation Adjustment - Corp Debt</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refreshError="1"/>
      <sheetData sheetId="187" refreshError="1"/>
      <sheetData sheetId="188" refreshError="1"/>
      <sheetData sheetId="189" refreshError="1"/>
      <sheetData sheetId="190"/>
      <sheetData sheetId="191"/>
      <sheetData sheetId="192" refreshError="1"/>
      <sheetData sheetId="193" refreshError="1"/>
      <sheetData sheetId="194" refreshError="1"/>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refreshError="1"/>
      <sheetData sheetId="211"/>
      <sheetData sheetId="212"/>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S Corp Charges"/>
      <sheetName val="Instructions"/>
      <sheetName val="Index"/>
      <sheetName val="Notes"/>
      <sheetName val="Var Cost"/>
      <sheetName val="AKSU SWAP"/>
      <sheetName val="DT transactions"/>
      <sheetName val="Cons Apr"/>
      <sheetName val="Cons Apr (2)"/>
      <sheetName val="D&amp;T"/>
      <sheetName val="IC"/>
      <sheetName val="CTA"/>
      <sheetName val="IS KZT"/>
      <sheetName val="Sheet3"/>
      <sheetName val="Sheet5"/>
      <sheetName val="Flash"/>
      <sheetName val="Generation"/>
      <sheetName val="Sheet6"/>
      <sheetName val="FAS133"/>
      <sheetName val="Inter Rao realised"/>
      <sheetName val="Open Bal Reclasses"/>
      <sheetName val="Opening balances"/>
      <sheetName val="Sheet2"/>
      <sheetName val="Sheet4"/>
      <sheetName val="FX"/>
      <sheetName val="Suntree"/>
      <sheetName val="CIT Payments"/>
      <sheetName val="Alliance"/>
      <sheetName val="Alliance 2"/>
      <sheetName val="BTA"/>
      <sheetName val="Fortis DFC"/>
      <sheetName val="Deferred BTA comission"/>
      <sheetName val="Provision"/>
      <sheetName val="LTC"/>
      <sheetName val="MR001 map"/>
      <sheetName val="MR001"/>
      <sheetName val="EkiBV"/>
      <sheetName val="Tax PP&amp;E per 2007 Tax-return"/>
      <sheetName val="PY_ADJ"/>
      <sheetName val="Затраты"/>
      <sheetName val="Sheet7"/>
      <sheetName val="2007 RTA"/>
      <sheetName val="Trial Balance"/>
      <sheetName val="CY_ADJ"/>
      <sheetName val="Non IC Input"/>
      <sheetName val="Deferred Tax"/>
      <sheetName val="temp_perm_diff"/>
      <sheetName val="Tax PP&amp;E"/>
      <sheetName val="FA summary"/>
      <sheetName val="GAAP COA"/>
      <sheetName val="списание ОС  ГААП КАЗ"/>
      <sheetName val="J C "/>
      <sheetName val="Sheet1"/>
      <sheetName val="Acc 2411"/>
      <sheetName val="Acc 2732"/>
      <sheetName val="Acc 2412"/>
      <sheetName val="Acc 2413"/>
      <sheetName val="Acc 2414"/>
      <sheetName val="Acc 2415"/>
      <sheetName val="Acc 2930"/>
      <sheetName val="Eki Conv May 08 DT TI INTERRAO"/>
      <sheetName val="Thresholds for variances"/>
      <sheetName val="BSUSD"/>
      <sheetName val="BSKZT"/>
      <sheetName val="IS$"/>
      <sheetName val="Repair 2009"/>
      <sheetName val="CF$"/>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row r="8">
          <cell r="H8">
            <v>101</v>
          </cell>
          <cell r="I8" t="str">
            <v>Лицензионное соглашение</v>
          </cell>
          <cell r="J8">
            <v>4226775.08</v>
          </cell>
          <cell r="K8">
            <v>0</v>
          </cell>
          <cell r="L8">
            <v>0</v>
          </cell>
          <cell r="M8">
            <v>4226775.08</v>
          </cell>
          <cell r="N8">
            <v>0</v>
          </cell>
          <cell r="O8">
            <v>4226775.08</v>
          </cell>
          <cell r="P8">
            <v>0</v>
          </cell>
          <cell r="Q8">
            <v>1428965.51</v>
          </cell>
          <cell r="R8">
            <v>0</v>
          </cell>
          <cell r="S8">
            <v>0</v>
          </cell>
          <cell r="T8">
            <v>2797809.5700000003</v>
          </cell>
          <cell r="U8">
            <v>23204.856680766363</v>
          </cell>
        </row>
        <row r="9">
          <cell r="H9">
            <v>102</v>
          </cell>
          <cell r="I9" t="str">
            <v>Учредительные расходы</v>
          </cell>
          <cell r="J9">
            <v>112338</v>
          </cell>
          <cell r="K9">
            <v>0</v>
          </cell>
          <cell r="L9">
            <v>0</v>
          </cell>
          <cell r="M9">
            <v>112338</v>
          </cell>
          <cell r="N9">
            <v>0</v>
          </cell>
          <cell r="O9">
            <v>112338</v>
          </cell>
          <cell r="P9">
            <v>0</v>
          </cell>
          <cell r="Q9">
            <v>7250</v>
          </cell>
          <cell r="R9">
            <v>0</v>
          </cell>
          <cell r="S9">
            <v>0</v>
          </cell>
          <cell r="T9">
            <v>105088</v>
          </cell>
          <cell r="U9">
            <v>871.59326532304885</v>
          </cell>
        </row>
        <row r="10">
          <cell r="H10">
            <v>103</v>
          </cell>
          <cell r="I10" t="str">
            <v>Програмное обеспечение</v>
          </cell>
          <cell r="J10">
            <v>47807651.020000003</v>
          </cell>
          <cell r="K10">
            <v>0</v>
          </cell>
          <cell r="L10">
            <v>0</v>
          </cell>
          <cell r="M10">
            <v>47807651.020000003</v>
          </cell>
          <cell r="N10">
            <v>2259180.62</v>
          </cell>
          <cell r="O10">
            <v>50066831.640000001</v>
          </cell>
          <cell r="P10">
            <v>0</v>
          </cell>
          <cell r="Q10">
            <v>2002668.65</v>
          </cell>
          <cell r="R10">
            <v>0</v>
          </cell>
          <cell r="S10">
            <v>0</v>
          </cell>
          <cell r="T10">
            <v>48064162.990000002</v>
          </cell>
          <cell r="U10">
            <v>398641.14613917231</v>
          </cell>
        </row>
        <row r="11">
          <cell r="H11" t="str">
            <v>GAAP001</v>
          </cell>
          <cell r="I11" t="str">
            <v>Омская линия</v>
          </cell>
          <cell r="J11">
            <v>1483040000</v>
          </cell>
          <cell r="K11">
            <v>0</v>
          </cell>
          <cell r="L11">
            <v>0</v>
          </cell>
          <cell r="M11">
            <v>1483040000</v>
          </cell>
          <cell r="N11">
            <v>0</v>
          </cell>
          <cell r="O11">
            <v>1483040000</v>
          </cell>
          <cell r="P11">
            <v>0</v>
          </cell>
          <cell r="Q11">
            <v>0</v>
          </cell>
          <cell r="R11">
            <v>0</v>
          </cell>
          <cell r="S11">
            <v>0</v>
          </cell>
          <cell r="T11">
            <v>1483040000</v>
          </cell>
          <cell r="U11">
            <v>12300240.524176827</v>
          </cell>
        </row>
        <row r="12">
          <cell r="H12" t="str">
            <v>GAAP002</v>
          </cell>
          <cell r="I12" t="str">
            <v>Гудвил</v>
          </cell>
          <cell r="J12">
            <v>315000000</v>
          </cell>
          <cell r="K12">
            <v>0</v>
          </cell>
          <cell r="L12">
            <v>0</v>
          </cell>
          <cell r="M12">
            <v>315000000</v>
          </cell>
          <cell r="N12">
            <v>0</v>
          </cell>
          <cell r="O12">
            <v>315000000</v>
          </cell>
          <cell r="P12">
            <v>0</v>
          </cell>
          <cell r="Q12">
            <v>0</v>
          </cell>
          <cell r="R12">
            <v>0</v>
          </cell>
          <cell r="S12">
            <v>0</v>
          </cell>
          <cell r="T12">
            <v>315000000</v>
          </cell>
          <cell r="U12">
            <v>2612590.1965663102</v>
          </cell>
        </row>
        <row r="13">
          <cell r="H13">
            <v>111</v>
          </cell>
          <cell r="I13" t="str">
            <v>Амортизация лицензионного соглашения</v>
          </cell>
          <cell r="J13">
            <v>-3793073.83</v>
          </cell>
          <cell r="K13">
            <v>0</v>
          </cell>
          <cell r="L13">
            <v>0</v>
          </cell>
          <cell r="M13">
            <v>-3793073.83</v>
          </cell>
          <cell r="N13">
            <v>-139890.54</v>
          </cell>
          <cell r="O13">
            <v>-3932964.37</v>
          </cell>
          <cell r="P13">
            <v>1428965.51</v>
          </cell>
          <cell r="Q13">
            <v>0</v>
          </cell>
          <cell r="R13">
            <v>139890.54</v>
          </cell>
          <cell r="S13">
            <v>0</v>
          </cell>
          <cell r="T13">
            <v>-2364108.3200000003</v>
          </cell>
          <cell r="U13">
            <v>-19607.765779215399</v>
          </cell>
        </row>
        <row r="14">
          <cell r="H14">
            <v>112</v>
          </cell>
          <cell r="I14" t="str">
            <v>Амортизация учредительных расходов</v>
          </cell>
          <cell r="J14">
            <v>-102040.7</v>
          </cell>
          <cell r="K14">
            <v>0</v>
          </cell>
          <cell r="L14">
            <v>0</v>
          </cell>
          <cell r="M14">
            <v>-102040.7</v>
          </cell>
          <cell r="N14">
            <v>-4378.7</v>
          </cell>
          <cell r="O14">
            <v>-106419.4</v>
          </cell>
          <cell r="P14">
            <v>7250</v>
          </cell>
          <cell r="Q14">
            <v>0</v>
          </cell>
          <cell r="R14">
            <v>4378.7</v>
          </cell>
          <cell r="S14">
            <v>0</v>
          </cell>
          <cell r="T14">
            <v>-94790.7</v>
          </cell>
          <cell r="U14">
            <v>-786.18810649415275</v>
          </cell>
        </row>
        <row r="15">
          <cell r="H15">
            <v>113</v>
          </cell>
          <cell r="I15" t="str">
            <v xml:space="preserve"> Амортизация програмного  обеспечения</v>
          </cell>
          <cell r="J15">
            <v>-20166162.689999998</v>
          </cell>
          <cell r="K15">
            <v>0</v>
          </cell>
          <cell r="L15">
            <v>0</v>
          </cell>
          <cell r="M15">
            <v>-20166162.689999998</v>
          </cell>
          <cell r="N15">
            <v>-2660669.5099999998</v>
          </cell>
          <cell r="O15">
            <v>-22826832.199999996</v>
          </cell>
          <cell r="P15">
            <v>2002669</v>
          </cell>
          <cell r="Q15">
            <v>0</v>
          </cell>
          <cell r="R15">
            <v>2660669.5099999998</v>
          </cell>
          <cell r="S15">
            <v>0</v>
          </cell>
          <cell r="T15">
            <v>-18163493.689999998</v>
          </cell>
          <cell r="U15">
            <v>-150646.87476154929</v>
          </cell>
        </row>
        <row r="16">
          <cell r="H16" t="str">
            <v>GAAP003</v>
          </cell>
          <cell r="I16" t="str">
            <v>Амортизация омской линии</v>
          </cell>
          <cell r="J16">
            <v>-764264823.74429202</v>
          </cell>
          <cell r="K16">
            <v>0</v>
          </cell>
          <cell r="L16">
            <v>0</v>
          </cell>
          <cell r="M16">
            <v>-764264823.74429202</v>
          </cell>
          <cell r="N16">
            <v>0</v>
          </cell>
          <cell r="O16">
            <v>-764264823.74429202</v>
          </cell>
          <cell r="P16">
            <v>0</v>
          </cell>
          <cell r="Q16">
            <v>0</v>
          </cell>
          <cell r="R16">
            <v>0</v>
          </cell>
          <cell r="S16">
            <v>0</v>
          </cell>
          <cell r="T16">
            <v>-764264823.74429202</v>
          </cell>
          <cell r="U16">
            <v>-6338764.4003010038</v>
          </cell>
        </row>
        <row r="17">
          <cell r="H17">
            <v>121</v>
          </cell>
          <cell r="I17" t="str">
            <v>Земля</v>
          </cell>
          <cell r="J17">
            <v>856995855.92999995</v>
          </cell>
          <cell r="K17">
            <v>0</v>
          </cell>
          <cell r="L17">
            <v>0</v>
          </cell>
          <cell r="M17">
            <v>856995855.92999995</v>
          </cell>
          <cell r="N17">
            <v>209236</v>
          </cell>
          <cell r="O17">
            <v>857205091.92999995</v>
          </cell>
          <cell r="P17">
            <v>190456.14</v>
          </cell>
          <cell r="Q17">
            <v>0</v>
          </cell>
          <cell r="R17">
            <v>0</v>
          </cell>
          <cell r="S17">
            <v>0</v>
          </cell>
          <cell r="T17">
            <v>857395548.06999993</v>
          </cell>
          <cell r="U17">
            <v>7111184.7729120012</v>
          </cell>
        </row>
        <row r="18">
          <cell r="H18">
            <v>122</v>
          </cell>
          <cell r="I18" t="str">
            <v>Здания и сооружения</v>
          </cell>
          <cell r="J18">
            <v>2102922190.23</v>
          </cell>
          <cell r="K18">
            <v>0</v>
          </cell>
          <cell r="L18">
            <v>0</v>
          </cell>
          <cell r="M18">
            <v>2102922190.23</v>
          </cell>
          <cell r="N18">
            <v>-524260.66</v>
          </cell>
          <cell r="O18">
            <v>2102397929.5699999</v>
          </cell>
          <cell r="P18">
            <v>814777.48</v>
          </cell>
          <cell r="Q18">
            <v>8136277.1799999997</v>
          </cell>
          <cell r="R18">
            <v>0</v>
          </cell>
          <cell r="S18">
            <v>0</v>
          </cell>
          <cell r="T18">
            <v>2095076429.8699999</v>
          </cell>
          <cell r="U18">
            <v>17376432.195985734</v>
          </cell>
        </row>
        <row r="19">
          <cell r="H19">
            <v>123</v>
          </cell>
          <cell r="I19" t="str">
            <v>Машины и оборудования</v>
          </cell>
          <cell r="J19">
            <v>11015380998.171949</v>
          </cell>
          <cell r="K19">
            <v>0</v>
          </cell>
          <cell r="L19">
            <v>0</v>
          </cell>
          <cell r="M19">
            <v>11015380998.171949</v>
          </cell>
          <cell r="N19">
            <v>25043104.219999999</v>
          </cell>
          <cell r="O19">
            <v>11040424102.391949</v>
          </cell>
          <cell r="P19">
            <v>2270257.29</v>
          </cell>
          <cell r="Q19">
            <v>0</v>
          </cell>
          <cell r="R19">
            <v>0</v>
          </cell>
          <cell r="S19">
            <v>0</v>
          </cell>
          <cell r="T19">
            <v>11042694359.68195</v>
          </cell>
          <cell r="U19">
            <v>91587412.786613166</v>
          </cell>
        </row>
        <row r="20">
          <cell r="H20">
            <v>124</v>
          </cell>
          <cell r="I20" t="str">
            <v>Транспортные средства</v>
          </cell>
          <cell r="J20">
            <v>86707399.680000007</v>
          </cell>
          <cell r="K20">
            <v>0</v>
          </cell>
          <cell r="L20">
            <v>0</v>
          </cell>
          <cell r="M20">
            <v>86707399.680000007</v>
          </cell>
          <cell r="N20">
            <v>10935471.050000001</v>
          </cell>
          <cell r="O20">
            <v>97642870.730000004</v>
          </cell>
          <cell r="P20">
            <v>0</v>
          </cell>
          <cell r="Q20">
            <v>0</v>
          </cell>
          <cell r="R20">
            <v>0</v>
          </cell>
          <cell r="S20">
            <v>0</v>
          </cell>
          <cell r="T20">
            <v>97642870.730000004</v>
          </cell>
          <cell r="U20">
            <v>809843.83121837943</v>
          </cell>
        </row>
        <row r="21">
          <cell r="H21">
            <v>125</v>
          </cell>
          <cell r="I21" t="str">
            <v>Прочие основные средства</v>
          </cell>
          <cell r="J21">
            <v>67145140.359999999</v>
          </cell>
          <cell r="K21">
            <v>0</v>
          </cell>
          <cell r="L21">
            <v>0</v>
          </cell>
          <cell r="M21">
            <v>67145140.359999999</v>
          </cell>
          <cell r="N21">
            <v>28103232.190000001</v>
          </cell>
          <cell r="O21">
            <v>95248372.549999997</v>
          </cell>
          <cell r="P21">
            <v>0</v>
          </cell>
          <cell r="Q21">
            <v>0</v>
          </cell>
          <cell r="R21">
            <v>0</v>
          </cell>
          <cell r="S21">
            <v>0</v>
          </cell>
          <cell r="T21">
            <v>95248372.549999997</v>
          </cell>
          <cell r="U21">
            <v>789984.01385087508</v>
          </cell>
        </row>
        <row r="22">
          <cell r="H22" t="str">
            <v>GAAP004</v>
          </cell>
          <cell r="I22" t="str">
            <v>Имущество Сантри</v>
          </cell>
          <cell r="J22">
            <v>1050000000</v>
          </cell>
          <cell r="K22">
            <v>0</v>
          </cell>
          <cell r="L22">
            <v>0</v>
          </cell>
          <cell r="M22">
            <v>1050000000</v>
          </cell>
          <cell r="N22">
            <v>0</v>
          </cell>
          <cell r="O22">
            <v>1050000000</v>
          </cell>
          <cell r="P22">
            <v>0</v>
          </cell>
          <cell r="Q22">
            <v>0</v>
          </cell>
          <cell r="R22">
            <v>0</v>
          </cell>
          <cell r="S22">
            <v>0</v>
          </cell>
          <cell r="T22">
            <v>1050000000</v>
          </cell>
          <cell r="U22">
            <v>8708633.9885543678</v>
          </cell>
        </row>
        <row r="23">
          <cell r="H23" t="str">
            <v>GAAP073</v>
          </cell>
          <cell r="I23" t="str">
            <v>PP&amp;E Asset Retirement Costs</v>
          </cell>
          <cell r="J23">
            <v>0</v>
          </cell>
          <cell r="K23">
            <v>0</v>
          </cell>
          <cell r="L23">
            <v>0</v>
          </cell>
          <cell r="M23">
            <v>0</v>
          </cell>
          <cell r="N23">
            <v>0</v>
          </cell>
          <cell r="O23">
            <v>0</v>
          </cell>
          <cell r="P23">
            <v>0</v>
          </cell>
          <cell r="Q23">
            <v>0</v>
          </cell>
          <cell r="R23">
            <v>0</v>
          </cell>
          <cell r="S23">
            <v>0</v>
          </cell>
          <cell r="T23">
            <v>0</v>
          </cell>
          <cell r="U23">
            <v>0</v>
          </cell>
        </row>
        <row r="24">
          <cell r="H24">
            <v>12601</v>
          </cell>
          <cell r="I24" t="str">
            <v>Незавершенное строительство зданий</v>
          </cell>
          <cell r="J24">
            <v>0</v>
          </cell>
          <cell r="K24">
            <v>0</v>
          </cell>
          <cell r="L24">
            <v>0</v>
          </cell>
          <cell r="M24">
            <v>0</v>
          </cell>
          <cell r="N24">
            <v>0</v>
          </cell>
          <cell r="O24">
            <v>0</v>
          </cell>
          <cell r="P24">
            <v>0</v>
          </cell>
          <cell r="Q24">
            <v>0</v>
          </cell>
          <cell r="R24">
            <v>0</v>
          </cell>
          <cell r="S24">
            <v>0</v>
          </cell>
          <cell r="T24">
            <v>0</v>
          </cell>
          <cell r="U24">
            <v>0</v>
          </cell>
        </row>
        <row r="25">
          <cell r="H25">
            <v>126011</v>
          </cell>
          <cell r="I25" t="str">
            <v>Незавершенное строительство зданий-материалы</v>
          </cell>
          <cell r="J25">
            <v>0</v>
          </cell>
          <cell r="K25">
            <v>0</v>
          </cell>
          <cell r="L25">
            <v>0</v>
          </cell>
          <cell r="M25">
            <v>0</v>
          </cell>
          <cell r="N25">
            <v>171479.65</v>
          </cell>
          <cell r="O25">
            <v>171479.65</v>
          </cell>
          <cell r="P25">
            <v>3499463.96</v>
          </cell>
          <cell r="Q25">
            <v>814777.48</v>
          </cell>
          <cell r="R25">
            <v>0</v>
          </cell>
          <cell r="S25">
            <v>0</v>
          </cell>
          <cell r="T25">
            <v>2856166.13</v>
          </cell>
          <cell r="U25">
            <v>23688.86232064361</v>
          </cell>
        </row>
        <row r="26">
          <cell r="H26">
            <v>126012</v>
          </cell>
          <cell r="I26" t="str">
            <v>Незавершенное строительство зданий-зап части</v>
          </cell>
          <cell r="J26">
            <v>0</v>
          </cell>
          <cell r="K26">
            <v>0</v>
          </cell>
          <cell r="L26">
            <v>0</v>
          </cell>
          <cell r="M26">
            <v>0</v>
          </cell>
          <cell r="N26">
            <v>0</v>
          </cell>
          <cell r="O26">
            <v>0</v>
          </cell>
          <cell r="P26">
            <v>7535.82</v>
          </cell>
          <cell r="Q26">
            <v>0</v>
          </cell>
          <cell r="R26">
            <v>0</v>
          </cell>
          <cell r="S26">
            <v>0</v>
          </cell>
          <cell r="T26">
            <v>7535.82</v>
          </cell>
          <cell r="U26">
            <v>62.501617317740731</v>
          </cell>
        </row>
        <row r="27">
          <cell r="H27">
            <v>126013</v>
          </cell>
          <cell r="I27" t="str">
            <v>Незавершенное строительство зданий-вып работы</v>
          </cell>
          <cell r="J27">
            <v>0</v>
          </cell>
          <cell r="K27">
            <v>0</v>
          </cell>
          <cell r="L27">
            <v>0</v>
          </cell>
          <cell r="M27">
            <v>0</v>
          </cell>
          <cell r="N27">
            <v>132922184.77</v>
          </cell>
          <cell r="O27">
            <v>132922184.77</v>
          </cell>
          <cell r="P27">
            <v>5521653.3799999999</v>
          </cell>
          <cell r="Q27">
            <v>0</v>
          </cell>
          <cell r="R27">
            <v>0</v>
          </cell>
          <cell r="S27">
            <v>0</v>
          </cell>
          <cell r="T27">
            <v>138443838.15000001</v>
          </cell>
          <cell r="U27">
            <v>1148244.4899228665</v>
          </cell>
        </row>
        <row r="28">
          <cell r="H28">
            <v>12614</v>
          </cell>
          <cell r="I28" t="str">
            <v>Незавершенное строительство зданий-зарпл и налог</v>
          </cell>
          <cell r="J28">
            <v>0</v>
          </cell>
          <cell r="K28">
            <v>0</v>
          </cell>
          <cell r="L28">
            <v>0</v>
          </cell>
          <cell r="M28">
            <v>0</v>
          </cell>
          <cell r="N28">
            <v>0</v>
          </cell>
          <cell r="O28">
            <v>0</v>
          </cell>
          <cell r="P28">
            <v>0</v>
          </cell>
          <cell r="Q28">
            <v>0</v>
          </cell>
          <cell r="R28">
            <v>0</v>
          </cell>
          <cell r="S28">
            <v>0</v>
          </cell>
          <cell r="T28">
            <v>0</v>
          </cell>
          <cell r="U28">
            <v>0</v>
          </cell>
        </row>
        <row r="29">
          <cell r="H29">
            <v>12602</v>
          </cell>
          <cell r="I29" t="str">
            <v>Незавершенное строительство кроме зданий</v>
          </cell>
          <cell r="J29">
            <v>0</v>
          </cell>
          <cell r="K29">
            <v>0</v>
          </cell>
          <cell r="L29">
            <v>0</v>
          </cell>
          <cell r="M29">
            <v>0</v>
          </cell>
          <cell r="N29">
            <v>0</v>
          </cell>
          <cell r="O29">
            <v>0</v>
          </cell>
          <cell r="P29">
            <v>0</v>
          </cell>
          <cell r="Q29">
            <v>0</v>
          </cell>
          <cell r="R29">
            <v>0</v>
          </cell>
          <cell r="S29">
            <v>0</v>
          </cell>
          <cell r="T29">
            <v>0</v>
          </cell>
          <cell r="U29">
            <v>0</v>
          </cell>
        </row>
        <row r="30">
          <cell r="H30">
            <v>126021</v>
          </cell>
          <cell r="I30" t="str">
            <v>Незавершенное строительство  кроме зданий-материалы</v>
          </cell>
          <cell r="J30">
            <v>7446.7499999569263</v>
          </cell>
          <cell r="K30">
            <v>0</v>
          </cell>
          <cell r="L30">
            <v>0</v>
          </cell>
          <cell r="M30">
            <v>7446.7499999569263</v>
          </cell>
          <cell r="N30">
            <v>259333219.75999999</v>
          </cell>
          <cell r="O30">
            <v>259340666.50999996</v>
          </cell>
          <cell r="P30">
            <v>0</v>
          </cell>
          <cell r="Q30">
            <v>1327196.4300000002</v>
          </cell>
          <cell r="R30">
            <v>0</v>
          </cell>
          <cell r="S30">
            <v>0</v>
          </cell>
          <cell r="T30">
            <v>258013470.07999995</v>
          </cell>
          <cell r="U30">
            <v>2139947.5000414695</v>
          </cell>
        </row>
        <row r="31">
          <cell r="H31">
            <v>126022</v>
          </cell>
          <cell r="I31" t="str">
            <v>Незавершенное строительство кроме зданий-зап части</v>
          </cell>
          <cell r="J31">
            <v>-0.27000000327825546</v>
          </cell>
          <cell r="K31">
            <v>0</v>
          </cell>
          <cell r="L31">
            <v>0</v>
          </cell>
          <cell r="M31">
            <v>-0.27000000327825546</v>
          </cell>
          <cell r="N31">
            <v>99318043.390000001</v>
          </cell>
          <cell r="O31">
            <v>99318043.120000005</v>
          </cell>
          <cell r="P31">
            <v>0</v>
          </cell>
          <cell r="Q31">
            <v>0</v>
          </cell>
          <cell r="R31">
            <v>0</v>
          </cell>
          <cell r="S31">
            <v>0</v>
          </cell>
          <cell r="T31">
            <v>99318043.120000005</v>
          </cell>
          <cell r="U31">
            <v>823737.60570622887</v>
          </cell>
        </row>
        <row r="32">
          <cell r="H32">
            <v>126023</v>
          </cell>
          <cell r="I32" t="str">
            <v>Незавершенное строительство кроме  зданий-вып работы</v>
          </cell>
          <cell r="J32">
            <v>59533884.549999952</v>
          </cell>
          <cell r="K32">
            <v>0</v>
          </cell>
          <cell r="L32">
            <v>0</v>
          </cell>
          <cell r="M32">
            <v>59533884.549999952</v>
          </cell>
          <cell r="N32">
            <v>509474080.54000002</v>
          </cell>
          <cell r="O32">
            <v>569007965.08999991</v>
          </cell>
          <cell r="P32">
            <v>42146.94</v>
          </cell>
          <cell r="Q32">
            <v>42146.94</v>
          </cell>
          <cell r="R32">
            <v>0</v>
          </cell>
          <cell r="S32">
            <v>0</v>
          </cell>
          <cell r="T32">
            <v>569007965.08999991</v>
          </cell>
          <cell r="U32">
            <v>4719316.2900389815</v>
          </cell>
        </row>
        <row r="33">
          <cell r="H33">
            <v>126024</v>
          </cell>
          <cell r="I33" t="str">
            <v>Незавершенное строительство кроме зданий-зарпл и налог</v>
          </cell>
          <cell r="J33">
            <v>0.47999999672174454</v>
          </cell>
          <cell r="K33">
            <v>0</v>
          </cell>
          <cell r="L33">
            <v>0</v>
          </cell>
          <cell r="M33">
            <v>0.47999999672174454</v>
          </cell>
          <cell r="N33">
            <v>6443988.4100000001</v>
          </cell>
          <cell r="O33">
            <v>6443988.8899999969</v>
          </cell>
          <cell r="P33">
            <v>14131</v>
          </cell>
          <cell r="Q33">
            <v>0</v>
          </cell>
          <cell r="R33">
            <v>0</v>
          </cell>
          <cell r="S33">
            <v>0</v>
          </cell>
          <cell r="T33">
            <v>6458119.8899999969</v>
          </cell>
          <cell r="U33">
            <v>53563.240358298062</v>
          </cell>
        </row>
        <row r="34">
          <cell r="H34">
            <v>131</v>
          </cell>
          <cell r="I34" t="str">
            <v>Износ зданий и сооружений</v>
          </cell>
          <cell r="J34">
            <v>-173809314.28850001</v>
          </cell>
          <cell r="K34">
            <v>0</v>
          </cell>
          <cell r="L34">
            <v>0</v>
          </cell>
          <cell r="M34">
            <v>-173809314.28850001</v>
          </cell>
          <cell r="N34">
            <v>-55863782.450000003</v>
          </cell>
          <cell r="O34">
            <v>-229673096.7385</v>
          </cell>
          <cell r="P34">
            <v>0</v>
          </cell>
          <cell r="Q34">
            <v>0</v>
          </cell>
          <cell r="R34">
            <v>56027162.549999997</v>
          </cell>
          <cell r="S34">
            <v>0</v>
          </cell>
          <cell r="T34">
            <v>-173645934.18849999</v>
          </cell>
          <cell r="U34">
            <v>-1440208.4613792817</v>
          </cell>
        </row>
        <row r="35">
          <cell r="H35">
            <v>132</v>
          </cell>
          <cell r="I35" t="str">
            <v>Износ машин и оборудования</v>
          </cell>
          <cell r="J35">
            <v>-2935440757.7997832</v>
          </cell>
          <cell r="K35">
            <v>0</v>
          </cell>
          <cell r="L35">
            <v>0</v>
          </cell>
          <cell r="M35">
            <v>-2935440757.7997832</v>
          </cell>
          <cell r="N35">
            <v>-529611581.17000002</v>
          </cell>
          <cell r="O35">
            <v>-3465052338.9697833</v>
          </cell>
          <cell r="P35">
            <v>0</v>
          </cell>
          <cell r="Q35">
            <v>0</v>
          </cell>
          <cell r="R35">
            <v>546626940.44000006</v>
          </cell>
          <cell r="S35">
            <v>0</v>
          </cell>
          <cell r="T35">
            <v>-2918425398.5297832</v>
          </cell>
          <cell r="U35">
            <v>-24205236.779711232</v>
          </cell>
        </row>
        <row r="36">
          <cell r="H36">
            <v>133</v>
          </cell>
          <cell r="I36" t="str">
            <v>Износ транспортных средств</v>
          </cell>
          <cell r="J36">
            <v>18738243.289999999</v>
          </cell>
          <cell r="K36">
            <v>0</v>
          </cell>
          <cell r="L36">
            <v>0</v>
          </cell>
          <cell r="M36">
            <v>18738243.289999999</v>
          </cell>
          <cell r="N36">
            <v>-4063633.35</v>
          </cell>
          <cell r="O36">
            <v>14674609.939999999</v>
          </cell>
          <cell r="P36">
            <v>0</v>
          </cell>
          <cell r="Q36">
            <v>0</v>
          </cell>
          <cell r="R36">
            <v>4063633.35</v>
          </cell>
          <cell r="S36">
            <v>0</v>
          </cell>
          <cell r="T36">
            <v>18738243.289999999</v>
          </cell>
          <cell r="U36">
            <v>155413.81181056649</v>
          </cell>
        </row>
        <row r="37">
          <cell r="H37">
            <v>134</v>
          </cell>
          <cell r="I37" t="str">
            <v>Износ прочих основных средств</v>
          </cell>
          <cell r="J37">
            <v>-89188759.689999998</v>
          </cell>
          <cell r="K37">
            <v>0</v>
          </cell>
          <cell r="L37">
            <v>0</v>
          </cell>
          <cell r="M37">
            <v>-89188759.689999998</v>
          </cell>
          <cell r="N37">
            <v>-2102506.7000000002</v>
          </cell>
          <cell r="O37">
            <v>-91291266.390000001</v>
          </cell>
          <cell r="P37">
            <v>0</v>
          </cell>
          <cell r="Q37">
            <v>0</v>
          </cell>
          <cell r="R37">
            <v>4833011.4800000004</v>
          </cell>
          <cell r="S37">
            <v>0</v>
          </cell>
          <cell r="T37">
            <v>-86458254.909999996</v>
          </cell>
          <cell r="U37">
            <v>-717079.33076221286</v>
          </cell>
        </row>
        <row r="38">
          <cell r="H38" t="str">
            <v>GAAP005</v>
          </cell>
          <cell r="I38" t="str">
            <v>Амортизация имущества Сантри</v>
          </cell>
          <cell r="J38">
            <v>-91536888.888888896</v>
          </cell>
          <cell r="K38">
            <v>0</v>
          </cell>
          <cell r="L38">
            <v>0</v>
          </cell>
          <cell r="M38">
            <v>-91536888.888888896</v>
          </cell>
          <cell r="N38">
            <v>0</v>
          </cell>
          <cell r="O38">
            <v>-91536888.888888896</v>
          </cell>
          <cell r="P38">
            <v>0</v>
          </cell>
          <cell r="Q38">
            <v>0</v>
          </cell>
          <cell r="R38">
            <v>0</v>
          </cell>
          <cell r="S38">
            <v>0</v>
          </cell>
          <cell r="T38">
            <v>-91536888.888888896</v>
          </cell>
          <cell r="U38">
            <v>-759201.20169933571</v>
          </cell>
        </row>
        <row r="39">
          <cell r="H39" t="str">
            <v>GAAP074</v>
          </cell>
          <cell r="I39" t="str">
            <v>Accum Dep &amp; Amort Asset Retirement</v>
          </cell>
          <cell r="J39">
            <v>0</v>
          </cell>
          <cell r="K39">
            <v>0</v>
          </cell>
          <cell r="L39">
            <v>0</v>
          </cell>
          <cell r="M39">
            <v>0</v>
          </cell>
          <cell r="N39">
            <v>0</v>
          </cell>
          <cell r="O39">
            <v>0</v>
          </cell>
          <cell r="P39">
            <v>0</v>
          </cell>
          <cell r="Q39">
            <v>0</v>
          </cell>
          <cell r="R39">
            <v>0</v>
          </cell>
          <cell r="S39">
            <v>0</v>
          </cell>
          <cell r="T39">
            <v>0</v>
          </cell>
          <cell r="U39">
            <v>0</v>
          </cell>
        </row>
        <row r="40">
          <cell r="H40">
            <v>2010102</v>
          </cell>
          <cell r="I40" t="str">
            <v>Серная кислота</v>
          </cell>
          <cell r="J40">
            <v>1205605.45</v>
          </cell>
          <cell r="K40">
            <v>0</v>
          </cell>
          <cell r="L40">
            <v>0</v>
          </cell>
          <cell r="M40">
            <v>1205605.45</v>
          </cell>
          <cell r="N40">
            <v>-7587.46</v>
          </cell>
          <cell r="O40">
            <v>1198017.99</v>
          </cell>
          <cell r="P40">
            <v>0</v>
          </cell>
          <cell r="Q40">
            <v>0</v>
          </cell>
          <cell r="R40">
            <v>0</v>
          </cell>
          <cell r="S40">
            <v>0</v>
          </cell>
          <cell r="T40">
            <v>1198017.99</v>
          </cell>
          <cell r="U40">
            <v>9936.2858920129383</v>
          </cell>
        </row>
        <row r="41">
          <cell r="H41">
            <v>2010104</v>
          </cell>
          <cell r="I41" t="str">
            <v>Известь</v>
          </cell>
          <cell r="J41">
            <v>5.5879301186223529E-11</v>
          </cell>
          <cell r="K41">
            <v>0</v>
          </cell>
          <cell r="L41">
            <v>0</v>
          </cell>
          <cell r="M41">
            <v>5.5879301186223529E-11</v>
          </cell>
          <cell r="N41">
            <v>721663.11</v>
          </cell>
          <cell r="O41">
            <v>721663.11</v>
          </cell>
          <cell r="P41">
            <v>0</v>
          </cell>
          <cell r="Q41">
            <v>0</v>
          </cell>
          <cell r="R41">
            <v>0</v>
          </cell>
          <cell r="S41">
            <v>0</v>
          </cell>
          <cell r="T41">
            <v>721663.11</v>
          </cell>
          <cell r="U41">
            <v>5985.4284647922368</v>
          </cell>
        </row>
        <row r="42">
          <cell r="H42">
            <v>2010105</v>
          </cell>
          <cell r="I42" t="str">
            <v>Прочие Химикаты</v>
          </cell>
          <cell r="J42">
            <v>32515622.030000001</v>
          </cell>
          <cell r="K42">
            <v>0</v>
          </cell>
          <cell r="L42">
            <v>0</v>
          </cell>
          <cell r="M42">
            <v>32515622.030000001</v>
          </cell>
          <cell r="N42">
            <v>-43455981.530000001</v>
          </cell>
          <cell r="O42">
            <v>-10940359.5</v>
          </cell>
          <cell r="P42">
            <v>4604759.32</v>
          </cell>
          <cell r="Q42">
            <v>0</v>
          </cell>
          <cell r="R42">
            <v>0</v>
          </cell>
          <cell r="S42">
            <v>0</v>
          </cell>
          <cell r="T42">
            <v>-6335600.1799999997</v>
          </cell>
          <cell r="U42">
            <v>-52547.069586132537</v>
          </cell>
        </row>
        <row r="43">
          <cell r="H43" t="str">
            <v>GAAP090</v>
          </cell>
          <cell r="I43" t="str">
            <v>Провизия на обесценение ГСМ и сырьё</v>
          </cell>
          <cell r="J43">
            <v>0</v>
          </cell>
          <cell r="K43">
            <v>0</v>
          </cell>
          <cell r="L43">
            <v>0</v>
          </cell>
          <cell r="M43">
            <v>0</v>
          </cell>
          <cell r="N43">
            <v>0</v>
          </cell>
          <cell r="O43">
            <v>0</v>
          </cell>
          <cell r="P43">
            <v>0</v>
          </cell>
          <cell r="Q43">
            <v>0</v>
          </cell>
          <cell r="R43">
            <v>0</v>
          </cell>
          <cell r="S43">
            <v>0</v>
          </cell>
          <cell r="T43">
            <v>0</v>
          </cell>
          <cell r="U43">
            <v>0</v>
          </cell>
        </row>
        <row r="44">
          <cell r="H44">
            <v>201</v>
          </cell>
          <cell r="I44" t="str">
            <v>Сырье и материалы</v>
          </cell>
          <cell r="J44">
            <v>657985693.41999996</v>
          </cell>
          <cell r="K44">
            <v>0</v>
          </cell>
          <cell r="L44">
            <v>0</v>
          </cell>
          <cell r="M44">
            <v>657985693.41999996</v>
          </cell>
          <cell r="N44">
            <v>69439626.700000003</v>
          </cell>
          <cell r="O44">
            <v>727425320.12</v>
          </cell>
          <cell r="P44">
            <v>9346680.9800000004</v>
          </cell>
          <cell r="Q44">
            <v>3623815.25</v>
          </cell>
          <cell r="R44">
            <v>0</v>
          </cell>
          <cell r="S44">
            <v>0</v>
          </cell>
          <cell r="T44">
            <v>733148185.85000002</v>
          </cell>
          <cell r="U44">
            <v>6080684.9618478902</v>
          </cell>
        </row>
        <row r="45">
          <cell r="H45">
            <v>20301</v>
          </cell>
          <cell r="I45" t="str">
            <v>Дизтопливо</v>
          </cell>
          <cell r="J45">
            <v>6951210.459999999</v>
          </cell>
          <cell r="K45">
            <v>0</v>
          </cell>
          <cell r="L45">
            <v>0</v>
          </cell>
          <cell r="M45">
            <v>6951210.459999999</v>
          </cell>
          <cell r="N45">
            <v>-3734772.59</v>
          </cell>
          <cell r="O45">
            <v>3216437.8699999992</v>
          </cell>
          <cell r="P45">
            <v>1654.13</v>
          </cell>
          <cell r="Q45">
            <v>0</v>
          </cell>
          <cell r="R45">
            <v>0</v>
          </cell>
          <cell r="S45">
            <v>0</v>
          </cell>
          <cell r="T45">
            <v>3218091.9999999991</v>
          </cell>
          <cell r="U45">
            <v>26690.652732852279</v>
          </cell>
        </row>
        <row r="46">
          <cell r="H46">
            <v>20302</v>
          </cell>
          <cell r="I46" t="str">
            <v>Уголь</v>
          </cell>
          <cell r="J46">
            <v>264012064.00999999</v>
          </cell>
          <cell r="K46">
            <v>0</v>
          </cell>
          <cell r="L46">
            <v>0</v>
          </cell>
          <cell r="M46">
            <v>264012064.00999999</v>
          </cell>
          <cell r="N46">
            <v>-61860923.520000003</v>
          </cell>
          <cell r="O46">
            <v>202151140.48999998</v>
          </cell>
          <cell r="P46">
            <v>1922959</v>
          </cell>
          <cell r="Q46">
            <v>0</v>
          </cell>
          <cell r="R46">
            <v>0</v>
          </cell>
          <cell r="S46">
            <v>0</v>
          </cell>
          <cell r="T46">
            <v>204074099.48999998</v>
          </cell>
          <cell r="U46">
            <v>1692577.751430704</v>
          </cell>
        </row>
        <row r="47">
          <cell r="H47">
            <v>20303</v>
          </cell>
          <cell r="I47" t="str">
            <v>Моторное масло</v>
          </cell>
          <cell r="J47">
            <v>18660117.629999999</v>
          </cell>
          <cell r="K47">
            <v>0</v>
          </cell>
          <cell r="L47">
            <v>0</v>
          </cell>
          <cell r="M47">
            <v>18660117.629999999</v>
          </cell>
          <cell r="N47">
            <v>1309190.8</v>
          </cell>
          <cell r="O47">
            <v>19969308.43</v>
          </cell>
          <cell r="P47">
            <v>0</v>
          </cell>
          <cell r="Q47">
            <v>0</v>
          </cell>
          <cell r="R47">
            <v>0</v>
          </cell>
          <cell r="S47">
            <v>0</v>
          </cell>
          <cell r="T47">
            <v>19969308.43</v>
          </cell>
          <cell r="U47">
            <v>165624.18868706975</v>
          </cell>
        </row>
        <row r="48">
          <cell r="H48">
            <v>20304</v>
          </cell>
          <cell r="I48" t="str">
            <v>ГСМ</v>
          </cell>
          <cell r="J48">
            <v>2990624.83</v>
          </cell>
          <cell r="K48">
            <v>0</v>
          </cell>
          <cell r="L48">
            <v>0</v>
          </cell>
          <cell r="M48">
            <v>2990624.83</v>
          </cell>
          <cell r="N48">
            <v>472567.42</v>
          </cell>
          <cell r="O48">
            <v>3463192.25</v>
          </cell>
          <cell r="P48">
            <v>0</v>
          </cell>
          <cell r="Q48">
            <v>0</v>
          </cell>
          <cell r="R48">
            <v>0</v>
          </cell>
          <cell r="S48">
            <v>0</v>
          </cell>
          <cell r="T48">
            <v>3463192.25</v>
          </cell>
          <cell r="U48">
            <v>28723.498797379118</v>
          </cell>
        </row>
        <row r="49">
          <cell r="H49">
            <v>20305</v>
          </cell>
          <cell r="I49" t="str">
            <v>Мазут</v>
          </cell>
          <cell r="J49">
            <v>46309301.090000004</v>
          </cell>
          <cell r="K49">
            <v>0</v>
          </cell>
          <cell r="L49">
            <v>0</v>
          </cell>
          <cell r="M49">
            <v>46309301.090000004</v>
          </cell>
          <cell r="N49">
            <v>67693056.680000007</v>
          </cell>
          <cell r="O49">
            <v>114002357.77000001</v>
          </cell>
          <cell r="P49">
            <v>0</v>
          </cell>
          <cell r="Q49">
            <v>0</v>
          </cell>
          <cell r="R49">
            <v>0</v>
          </cell>
          <cell r="S49">
            <v>0</v>
          </cell>
          <cell r="T49">
            <v>114002357.77000001</v>
          </cell>
          <cell r="U49">
            <v>945528.38823919732</v>
          </cell>
        </row>
        <row r="50">
          <cell r="H50">
            <v>20306</v>
          </cell>
          <cell r="I50" t="str">
            <v>Смазочные масла</v>
          </cell>
          <cell r="J50">
            <v>5298704.53</v>
          </cell>
          <cell r="K50">
            <v>0</v>
          </cell>
          <cell r="L50">
            <v>0</v>
          </cell>
          <cell r="M50">
            <v>5298704.53</v>
          </cell>
          <cell r="N50">
            <v>-202093.72</v>
          </cell>
          <cell r="O50">
            <v>5096610.8100000005</v>
          </cell>
          <cell r="P50">
            <v>0</v>
          </cell>
          <cell r="Q50">
            <v>0</v>
          </cell>
          <cell r="R50">
            <v>0</v>
          </cell>
          <cell r="S50">
            <v>0</v>
          </cell>
          <cell r="T50">
            <v>5096610.8100000005</v>
          </cell>
          <cell r="U50">
            <v>42270.969644190103</v>
          </cell>
        </row>
        <row r="51">
          <cell r="H51">
            <v>20307</v>
          </cell>
          <cell r="I51" t="str">
            <v>Прочие</v>
          </cell>
          <cell r="J51">
            <v>7938.83</v>
          </cell>
          <cell r="K51">
            <v>0</v>
          </cell>
          <cell r="L51">
            <v>0</v>
          </cell>
          <cell r="M51">
            <v>7938.83</v>
          </cell>
          <cell r="N51">
            <v>-7938.6</v>
          </cell>
          <cell r="O51">
            <v>0.22999999999956344</v>
          </cell>
          <cell r="P51">
            <v>0</v>
          </cell>
          <cell r="Q51">
            <v>0</v>
          </cell>
          <cell r="R51">
            <v>0</v>
          </cell>
          <cell r="S51">
            <v>0</v>
          </cell>
          <cell r="T51">
            <v>0.22999999999956344</v>
          </cell>
          <cell r="U51">
            <v>1.9076055403463835E-3</v>
          </cell>
        </row>
        <row r="52">
          <cell r="H52">
            <v>205</v>
          </cell>
          <cell r="I52" t="str">
            <v>Запасные части</v>
          </cell>
          <cell r="J52">
            <v>215788260.98999998</v>
          </cell>
          <cell r="K52">
            <v>0</v>
          </cell>
          <cell r="L52">
            <v>0</v>
          </cell>
          <cell r="M52">
            <v>215788260.98999998</v>
          </cell>
          <cell r="N52">
            <v>205684895.11000001</v>
          </cell>
          <cell r="O52">
            <v>421473156.10000002</v>
          </cell>
          <cell r="P52">
            <v>1552949.37</v>
          </cell>
          <cell r="Q52">
            <v>172379.65</v>
          </cell>
          <cell r="R52">
            <v>0</v>
          </cell>
          <cell r="S52">
            <v>0</v>
          </cell>
          <cell r="T52">
            <v>422853725.82000005</v>
          </cell>
          <cell r="U52">
            <v>3507122.2179646683</v>
          </cell>
        </row>
        <row r="53">
          <cell r="H53">
            <v>206</v>
          </cell>
          <cell r="I53" t="str">
            <v>Прочие материалы</v>
          </cell>
          <cell r="J53">
            <v>92574109.739999995</v>
          </cell>
          <cell r="K53">
            <v>0</v>
          </cell>
          <cell r="L53">
            <v>0</v>
          </cell>
          <cell r="M53">
            <v>92574109.739999995</v>
          </cell>
          <cell r="N53">
            <v>4960579.1500000004</v>
          </cell>
          <cell r="O53">
            <v>97534688.890000001</v>
          </cell>
          <cell r="P53">
            <v>89</v>
          </cell>
          <cell r="Q53">
            <v>0</v>
          </cell>
          <cell r="R53">
            <v>0</v>
          </cell>
          <cell r="S53">
            <v>0</v>
          </cell>
          <cell r="T53">
            <v>97534777.890000001</v>
          </cell>
          <cell r="U53">
            <v>808947.31599900476</v>
          </cell>
        </row>
        <row r="54">
          <cell r="H54" t="str">
            <v>GAAP091</v>
          </cell>
          <cell r="I54" t="str">
            <v>Провизия на обесценение Запчасти и прочие</v>
          </cell>
          <cell r="J54">
            <v>-166234139.25800008</v>
          </cell>
          <cell r="K54">
            <v>0</v>
          </cell>
          <cell r="L54">
            <v>0</v>
          </cell>
          <cell r="M54">
            <v>-166234139.25800008</v>
          </cell>
          <cell r="N54">
            <v>0</v>
          </cell>
          <cell r="O54">
            <v>-166234139.25800008</v>
          </cell>
          <cell r="P54">
            <v>0</v>
          </cell>
          <cell r="Q54">
            <v>0</v>
          </cell>
          <cell r="R54">
            <v>0</v>
          </cell>
          <cell r="S54">
            <v>0</v>
          </cell>
          <cell r="T54">
            <v>-166234139.25800008</v>
          </cell>
          <cell r="U54">
            <v>-1378735.5001907612</v>
          </cell>
        </row>
        <row r="55">
          <cell r="H55" t="str">
            <v>GAAP066</v>
          </cell>
          <cell r="I55" t="str">
            <v>Долгосрочные материалы</v>
          </cell>
          <cell r="J55">
            <v>0</v>
          </cell>
          <cell r="K55">
            <v>0</v>
          </cell>
          <cell r="L55">
            <v>0</v>
          </cell>
          <cell r="M55">
            <v>0</v>
          </cell>
          <cell r="N55">
            <v>0</v>
          </cell>
          <cell r="O55">
            <v>0</v>
          </cell>
          <cell r="P55">
            <v>0</v>
          </cell>
          <cell r="Q55">
            <v>0</v>
          </cell>
          <cell r="R55">
            <v>0</v>
          </cell>
          <cell r="S55">
            <v>0</v>
          </cell>
          <cell r="T55">
            <v>0</v>
          </cell>
          <cell r="U55">
            <v>0</v>
          </cell>
        </row>
        <row r="56">
          <cell r="H56" t="str">
            <v>GAAP006</v>
          </cell>
          <cell r="I56" t="str">
            <v>Вода</v>
          </cell>
          <cell r="J56">
            <v>205064734.15000001</v>
          </cell>
          <cell r="K56">
            <v>0</v>
          </cell>
          <cell r="L56">
            <v>0</v>
          </cell>
          <cell r="M56">
            <v>205064734.15000001</v>
          </cell>
          <cell r="N56">
            <v>22684256</v>
          </cell>
          <cell r="O56">
            <v>227748990.15000001</v>
          </cell>
          <cell r="P56">
            <v>0</v>
          </cell>
          <cell r="Q56">
            <v>0</v>
          </cell>
          <cell r="R56">
            <v>57119885.899999999</v>
          </cell>
          <cell r="S56">
            <v>57119886</v>
          </cell>
          <cell r="T56">
            <v>227748990.05000001</v>
          </cell>
          <cell r="U56">
            <v>1888935.8053412957</v>
          </cell>
        </row>
        <row r="57">
          <cell r="H57">
            <v>222</v>
          </cell>
          <cell r="I57" t="str">
            <v>Закупленная продукция</v>
          </cell>
          <cell r="J57">
            <v>0</v>
          </cell>
          <cell r="K57">
            <v>0</v>
          </cell>
          <cell r="L57">
            <v>0</v>
          </cell>
          <cell r="M57">
            <v>0</v>
          </cell>
          <cell r="N57">
            <v>0</v>
          </cell>
          <cell r="O57">
            <v>0</v>
          </cell>
          <cell r="P57">
            <v>0</v>
          </cell>
          <cell r="Q57">
            <v>0</v>
          </cell>
          <cell r="R57">
            <v>0</v>
          </cell>
          <cell r="S57">
            <v>0</v>
          </cell>
          <cell r="T57">
            <v>0</v>
          </cell>
          <cell r="U57">
            <v>0</v>
          </cell>
        </row>
        <row r="58">
          <cell r="H58">
            <v>3010102</v>
          </cell>
          <cell r="I58" t="str">
            <v>Счета к получению с НДС</v>
          </cell>
          <cell r="J58">
            <v>1286253341.4891329</v>
          </cell>
          <cell r="K58">
            <v>117663751.03</v>
          </cell>
          <cell r="L58">
            <v>0</v>
          </cell>
          <cell r="M58">
            <v>1403917092.5191329</v>
          </cell>
          <cell r="N58">
            <v>-706404615.58000004</v>
          </cell>
          <cell r="O58">
            <v>697512476.93913281</v>
          </cell>
          <cell r="P58">
            <v>5866657.7599999998</v>
          </cell>
          <cell r="Q58">
            <v>4150122.93</v>
          </cell>
          <cell r="R58">
            <v>0</v>
          </cell>
          <cell r="S58">
            <v>157165146.56</v>
          </cell>
          <cell r="T58">
            <v>542063865.20913291</v>
          </cell>
          <cell r="U58">
            <v>4495843.6195499124</v>
          </cell>
        </row>
        <row r="59">
          <cell r="H59">
            <v>30102</v>
          </cell>
          <cell r="I59" t="str">
            <v>За конденсат</v>
          </cell>
          <cell r="J59">
            <v>0</v>
          </cell>
          <cell r="K59">
            <v>0</v>
          </cell>
          <cell r="L59">
            <v>0</v>
          </cell>
          <cell r="M59">
            <v>0</v>
          </cell>
          <cell r="N59">
            <v>0</v>
          </cell>
          <cell r="O59">
            <v>0</v>
          </cell>
          <cell r="P59">
            <v>0</v>
          </cell>
          <cell r="Q59">
            <v>0</v>
          </cell>
          <cell r="R59">
            <v>0</v>
          </cell>
          <cell r="S59">
            <v>0</v>
          </cell>
          <cell r="T59">
            <v>0</v>
          </cell>
          <cell r="U59">
            <v>0</v>
          </cell>
        </row>
        <row r="60">
          <cell r="H60">
            <v>30103</v>
          </cell>
          <cell r="I60" t="str">
            <v>За отопление</v>
          </cell>
          <cell r="J60">
            <v>-0.26999999999998181</v>
          </cell>
          <cell r="K60">
            <v>0</v>
          </cell>
          <cell r="L60">
            <v>0</v>
          </cell>
          <cell r="M60">
            <v>-0.26999999999998181</v>
          </cell>
          <cell r="N60">
            <v>0</v>
          </cell>
          <cell r="O60">
            <v>-0.26999999999998181</v>
          </cell>
          <cell r="P60">
            <v>0</v>
          </cell>
          <cell r="Q60">
            <v>0</v>
          </cell>
          <cell r="R60">
            <v>0</v>
          </cell>
          <cell r="S60">
            <v>0</v>
          </cell>
          <cell r="T60">
            <v>-0.26999999999998181</v>
          </cell>
          <cell r="U60">
            <v>-2.2393630256281149E-3</v>
          </cell>
        </row>
        <row r="61">
          <cell r="H61">
            <v>30107</v>
          </cell>
          <cell r="I61" t="str">
            <v>Прочие</v>
          </cell>
          <cell r="J61">
            <v>1479453.99</v>
          </cell>
          <cell r="K61">
            <v>6047273.6399999997</v>
          </cell>
          <cell r="L61">
            <v>0</v>
          </cell>
          <cell r="M61">
            <v>7526727.6299999999</v>
          </cell>
          <cell r="N61">
            <v>505915.9</v>
          </cell>
          <cell r="O61">
            <v>8032643.5300000003</v>
          </cell>
          <cell r="P61">
            <v>0</v>
          </cell>
          <cell r="Q61">
            <v>0</v>
          </cell>
          <cell r="R61">
            <v>0</v>
          </cell>
          <cell r="S61">
            <v>6489444.2800000003</v>
          </cell>
          <cell r="T61">
            <v>1543199.25</v>
          </cell>
          <cell r="U61">
            <v>12799.197561582483</v>
          </cell>
        </row>
        <row r="62">
          <cell r="H62">
            <v>30108</v>
          </cell>
          <cell r="I62" t="str">
            <v xml:space="preserve">За реализацию о с </v>
          </cell>
          <cell r="J62">
            <v>-352847.2</v>
          </cell>
          <cell r="K62">
            <v>1154536.2</v>
          </cell>
          <cell r="L62">
            <v>0</v>
          </cell>
          <cell r="M62">
            <v>801689</v>
          </cell>
          <cell r="N62">
            <v>0</v>
          </cell>
          <cell r="O62">
            <v>801689</v>
          </cell>
          <cell r="P62">
            <v>0</v>
          </cell>
          <cell r="Q62">
            <v>0</v>
          </cell>
          <cell r="R62">
            <v>0</v>
          </cell>
          <cell r="S62">
            <v>1154536.2</v>
          </cell>
          <cell r="T62">
            <v>-352847.19999999995</v>
          </cell>
          <cell r="U62">
            <v>-2926.4924939868952</v>
          </cell>
        </row>
        <row r="63">
          <cell r="H63" t="str">
            <v>GAAP087</v>
          </cell>
          <cell r="I63" t="str">
            <v>Litigation Gain Receivable</v>
          </cell>
          <cell r="J63">
            <v>0</v>
          </cell>
          <cell r="K63">
            <v>0</v>
          </cell>
          <cell r="L63">
            <v>0</v>
          </cell>
          <cell r="M63">
            <v>0</v>
          </cell>
          <cell r="N63">
            <v>0</v>
          </cell>
          <cell r="O63">
            <v>0</v>
          </cell>
          <cell r="P63">
            <v>0</v>
          </cell>
          <cell r="Q63">
            <v>0</v>
          </cell>
          <cell r="R63">
            <v>0</v>
          </cell>
          <cell r="S63">
            <v>0</v>
          </cell>
          <cell r="T63">
            <v>0</v>
          </cell>
          <cell r="U63">
            <v>0</v>
          </cell>
        </row>
        <row r="64">
          <cell r="H64" t="str">
            <v>GAAP007</v>
          </cell>
          <cell r="I64" t="str">
            <v>Резерв по неоплаченной дебиторской задолженности</v>
          </cell>
          <cell r="J64">
            <v>-44005000</v>
          </cell>
          <cell r="K64">
            <v>0</v>
          </cell>
          <cell r="L64">
            <v>0</v>
          </cell>
          <cell r="M64">
            <v>-44005000</v>
          </cell>
          <cell r="N64">
            <v>0</v>
          </cell>
          <cell r="O64">
            <v>-44005000</v>
          </cell>
          <cell r="P64">
            <v>0</v>
          </cell>
          <cell r="Q64">
            <v>0</v>
          </cell>
          <cell r="R64">
            <v>24634000</v>
          </cell>
          <cell r="S64">
            <v>0</v>
          </cell>
          <cell r="T64">
            <v>-19371000</v>
          </cell>
          <cell r="U64">
            <v>-160661.85618313015</v>
          </cell>
        </row>
        <row r="65">
          <cell r="H65">
            <v>33301</v>
          </cell>
          <cell r="I65" t="str">
            <v>Зарплата</v>
          </cell>
          <cell r="J65">
            <v>755289.82</v>
          </cell>
          <cell r="K65">
            <v>0</v>
          </cell>
          <cell r="L65">
            <v>0</v>
          </cell>
          <cell r="M65">
            <v>755289.82</v>
          </cell>
          <cell r="N65">
            <v>-128728.4</v>
          </cell>
          <cell r="O65">
            <v>626561.41999999993</v>
          </cell>
          <cell r="P65">
            <v>0</v>
          </cell>
          <cell r="Q65">
            <v>0</v>
          </cell>
          <cell r="R65">
            <v>0</v>
          </cell>
          <cell r="S65">
            <v>0</v>
          </cell>
          <cell r="T65">
            <v>626561.41999999993</v>
          </cell>
          <cell r="U65">
            <v>5196.6610267894166</v>
          </cell>
        </row>
        <row r="66">
          <cell r="H66">
            <v>33302</v>
          </cell>
          <cell r="I66" t="str">
            <v>Командировки</v>
          </cell>
          <cell r="J66">
            <v>134223.14000000001</v>
          </cell>
          <cell r="K66">
            <v>0</v>
          </cell>
          <cell r="L66">
            <v>0</v>
          </cell>
          <cell r="M66">
            <v>134223.14000000001</v>
          </cell>
          <cell r="N66">
            <v>480162.5</v>
          </cell>
          <cell r="O66">
            <v>614385.64</v>
          </cell>
          <cell r="P66">
            <v>6880</v>
          </cell>
          <cell r="Q66">
            <v>6880</v>
          </cell>
          <cell r="R66">
            <v>0</v>
          </cell>
          <cell r="S66">
            <v>0</v>
          </cell>
          <cell r="T66">
            <v>614385.64</v>
          </cell>
          <cell r="U66">
            <v>5095.6758729368839</v>
          </cell>
        </row>
        <row r="67">
          <cell r="H67">
            <v>33305</v>
          </cell>
          <cell r="I67" t="str">
            <v>Товары в кредит</v>
          </cell>
          <cell r="J67">
            <v>21976</v>
          </cell>
          <cell r="K67">
            <v>0</v>
          </cell>
          <cell r="L67">
            <v>0</v>
          </cell>
          <cell r="M67">
            <v>21976</v>
          </cell>
          <cell r="O67">
            <v>21976</v>
          </cell>
          <cell r="P67">
            <v>0</v>
          </cell>
          <cell r="Q67">
            <v>0</v>
          </cell>
          <cell r="R67">
            <v>0</v>
          </cell>
          <cell r="S67">
            <v>0</v>
          </cell>
          <cell r="T67">
            <v>21976</v>
          </cell>
          <cell r="U67">
            <v>182.26756241187692</v>
          </cell>
        </row>
        <row r="68">
          <cell r="H68">
            <v>33306</v>
          </cell>
          <cell r="I68" t="str">
            <v>Подотчетные суммы</v>
          </cell>
          <cell r="J68">
            <v>17595.84</v>
          </cell>
          <cell r="K68">
            <v>0</v>
          </cell>
          <cell r="L68">
            <v>0</v>
          </cell>
          <cell r="M68">
            <v>17595.84</v>
          </cell>
          <cell r="N68">
            <v>-16673.3</v>
          </cell>
          <cell r="O68">
            <v>922.54000000000087</v>
          </cell>
          <cell r="P68">
            <v>0</v>
          </cell>
          <cell r="Q68">
            <v>0</v>
          </cell>
          <cell r="R68">
            <v>0</v>
          </cell>
          <cell r="S68">
            <v>0</v>
          </cell>
          <cell r="T68">
            <v>922.54000000000087</v>
          </cell>
          <cell r="U68">
            <v>7.6514887617151937</v>
          </cell>
        </row>
        <row r="69">
          <cell r="H69">
            <v>33406</v>
          </cell>
          <cell r="I69" t="str">
            <v xml:space="preserve">AES Ekibastuz Holding B V </v>
          </cell>
          <cell r="J69">
            <v>0</v>
          </cell>
          <cell r="K69">
            <v>0</v>
          </cell>
          <cell r="L69">
            <v>0</v>
          </cell>
          <cell r="M69">
            <v>0</v>
          </cell>
          <cell r="N69">
            <v>0</v>
          </cell>
          <cell r="O69">
            <v>0</v>
          </cell>
          <cell r="P69">
            <v>0</v>
          </cell>
          <cell r="Q69">
            <v>0</v>
          </cell>
          <cell r="R69">
            <v>0</v>
          </cell>
          <cell r="S69">
            <v>0</v>
          </cell>
          <cell r="T69">
            <v>0</v>
          </cell>
          <cell r="U69">
            <v>0</v>
          </cell>
        </row>
        <row r="70">
          <cell r="H70">
            <v>3341</v>
          </cell>
          <cell r="I70" t="str">
            <v>Прочие</v>
          </cell>
          <cell r="J70">
            <v>8268609.6499999994</v>
          </cell>
          <cell r="K70">
            <v>78411.42</v>
          </cell>
          <cell r="L70">
            <v>0</v>
          </cell>
          <cell r="M70">
            <v>8347021.0699999994</v>
          </cell>
          <cell r="N70">
            <v>1003168.8</v>
          </cell>
          <cell r="O70">
            <v>9350189.8699999992</v>
          </cell>
          <cell r="P70">
            <v>29486.65</v>
          </cell>
          <cell r="Q70">
            <v>126136</v>
          </cell>
          <cell r="R70">
            <v>0</v>
          </cell>
          <cell r="S70">
            <v>78411.42</v>
          </cell>
          <cell r="T70">
            <v>9175129.0999999996</v>
          </cell>
          <cell r="U70">
            <v>76097.943932984985</v>
          </cell>
        </row>
        <row r="71">
          <cell r="H71">
            <v>33410</v>
          </cell>
          <cell r="I71" t="str">
            <v>Претензии</v>
          </cell>
          <cell r="J71">
            <v>0</v>
          </cell>
          <cell r="K71">
            <v>0</v>
          </cell>
          <cell r="L71">
            <v>0</v>
          </cell>
          <cell r="M71">
            <v>0</v>
          </cell>
          <cell r="N71">
            <v>0</v>
          </cell>
          <cell r="O71">
            <v>0</v>
          </cell>
          <cell r="P71">
            <v>0</v>
          </cell>
          <cell r="Q71">
            <v>0</v>
          </cell>
          <cell r="R71">
            <v>0</v>
          </cell>
          <cell r="S71">
            <v>0</v>
          </cell>
          <cell r="T71">
            <v>0</v>
          </cell>
          <cell r="U71">
            <v>0</v>
          </cell>
        </row>
        <row r="72">
          <cell r="H72">
            <v>33412</v>
          </cell>
          <cell r="I72" t="str">
            <v>Задолженность по Fortis Banky</v>
          </cell>
          <cell r="J72">
            <v>0</v>
          </cell>
          <cell r="K72">
            <v>0</v>
          </cell>
          <cell r="L72">
            <v>0</v>
          </cell>
          <cell r="M72">
            <v>0</v>
          </cell>
          <cell r="N72">
            <v>0</v>
          </cell>
          <cell r="O72">
            <v>0</v>
          </cell>
          <cell r="P72">
            <v>0</v>
          </cell>
          <cell r="Q72">
            <v>0</v>
          </cell>
          <cell r="R72">
            <v>0</v>
          </cell>
          <cell r="S72">
            <v>0</v>
          </cell>
          <cell r="T72">
            <v>0</v>
          </cell>
          <cell r="U72">
            <v>0</v>
          </cell>
        </row>
        <row r="73">
          <cell r="H73">
            <v>33415</v>
          </cell>
          <cell r="I73" t="str">
            <v>Проект Майкубен-Вест</v>
          </cell>
          <cell r="J73">
            <v>0.33999991416931152</v>
          </cell>
          <cell r="K73">
            <v>640306916</v>
          </cell>
          <cell r="L73">
            <v>0</v>
          </cell>
          <cell r="M73">
            <v>640306916.33999991</v>
          </cell>
          <cell r="N73">
            <v>0</v>
          </cell>
          <cell r="O73">
            <v>640306916.33999991</v>
          </cell>
          <cell r="P73">
            <v>0</v>
          </cell>
          <cell r="Q73">
            <v>0</v>
          </cell>
          <cell r="R73">
            <v>0</v>
          </cell>
          <cell r="S73">
            <v>640306916</v>
          </cell>
          <cell r="T73">
            <v>0.33999991416931152</v>
          </cell>
          <cell r="U73">
            <v>2.8199379129908893E-3</v>
          </cell>
        </row>
        <row r="74">
          <cell r="H74" t="str">
            <v>GAAP008</v>
          </cell>
          <cell r="I74" t="str">
            <v>Дебиторская от АЕS Shygys Energy</v>
          </cell>
          <cell r="J74">
            <v>0</v>
          </cell>
          <cell r="K74">
            <v>3017244300</v>
          </cell>
          <cell r="L74">
            <v>0</v>
          </cell>
          <cell r="M74">
            <v>3017244300</v>
          </cell>
          <cell r="N74">
            <v>0</v>
          </cell>
          <cell r="O74">
            <v>3017244300</v>
          </cell>
          <cell r="P74">
            <v>0</v>
          </cell>
          <cell r="Q74">
            <v>0</v>
          </cell>
          <cell r="R74">
            <v>0</v>
          </cell>
          <cell r="S74">
            <v>3017244300</v>
          </cell>
          <cell r="T74">
            <v>0</v>
          </cell>
          <cell r="U74">
            <v>0</v>
          </cell>
        </row>
        <row r="75">
          <cell r="H75">
            <v>341</v>
          </cell>
          <cell r="I75" t="str">
            <v>Страхование</v>
          </cell>
          <cell r="J75">
            <v>5140044.22</v>
          </cell>
          <cell r="K75">
            <v>0</v>
          </cell>
          <cell r="L75">
            <v>0</v>
          </cell>
          <cell r="M75">
            <v>5140044.22</v>
          </cell>
          <cell r="N75">
            <v>-2734092.21</v>
          </cell>
          <cell r="O75">
            <v>2405952.0099999998</v>
          </cell>
          <cell r="P75">
            <v>0</v>
          </cell>
          <cell r="Q75">
            <v>0</v>
          </cell>
          <cell r="R75">
            <v>0</v>
          </cell>
          <cell r="S75">
            <v>0</v>
          </cell>
          <cell r="T75">
            <v>2405952.0099999998</v>
          </cell>
          <cell r="U75">
            <v>19954.81471344447</v>
          </cell>
        </row>
        <row r="76">
          <cell r="H76">
            <v>34301</v>
          </cell>
          <cell r="I76" t="str">
            <v>Авансы на выполнение про</v>
          </cell>
          <cell r="J76">
            <v>394541.97000000352</v>
          </cell>
          <cell r="K76">
            <v>0</v>
          </cell>
          <cell r="L76">
            <v>0</v>
          </cell>
          <cell r="M76">
            <v>394541.97000000352</v>
          </cell>
          <cell r="N76">
            <v>1440640.01</v>
          </cell>
          <cell r="O76">
            <v>1835181.9800000035</v>
          </cell>
          <cell r="P76">
            <v>0</v>
          </cell>
          <cell r="Q76">
            <v>0</v>
          </cell>
          <cell r="R76">
            <v>0</v>
          </cell>
          <cell r="S76">
            <v>0</v>
          </cell>
          <cell r="T76">
            <v>1835181.9800000035</v>
          </cell>
          <cell r="U76">
            <v>15220.883967819553</v>
          </cell>
        </row>
        <row r="77">
          <cell r="H77">
            <v>34302</v>
          </cell>
          <cell r="I77" t="str">
            <v>Предоплаченные комиссии по Альянс</v>
          </cell>
          <cell r="J77">
            <v>47972972.972972974</v>
          </cell>
          <cell r="K77">
            <v>0</v>
          </cell>
          <cell r="L77">
            <v>0</v>
          </cell>
          <cell r="M77">
            <v>47972972.972972974</v>
          </cell>
          <cell r="N77">
            <v>-34234234</v>
          </cell>
          <cell r="O77">
            <v>13738738.972972974</v>
          </cell>
          <cell r="P77">
            <v>0</v>
          </cell>
          <cell r="Q77">
            <v>0</v>
          </cell>
          <cell r="R77">
            <v>0</v>
          </cell>
          <cell r="S77">
            <v>0</v>
          </cell>
          <cell r="T77">
            <v>13738738.972972974</v>
          </cell>
          <cell r="U77">
            <v>113948.23731419901</v>
          </cell>
        </row>
        <row r="78">
          <cell r="H78" t="str">
            <v>GAAP009</v>
          </cell>
          <cell r="I78" t="str">
            <v>Комиссионное вознагрождение по Альянс</v>
          </cell>
          <cell r="J78">
            <v>-123.28767121583223</v>
          </cell>
          <cell r="K78">
            <v>0</v>
          </cell>
          <cell r="L78">
            <v>0</v>
          </cell>
          <cell r="M78">
            <v>-123.28767121583223</v>
          </cell>
          <cell r="N78">
            <v>0</v>
          </cell>
          <cell r="O78">
            <v>-123.28767121583223</v>
          </cell>
          <cell r="P78">
            <v>0</v>
          </cell>
          <cell r="Q78">
            <v>0</v>
          </cell>
          <cell r="R78">
            <v>123</v>
          </cell>
          <cell r="S78">
            <v>0</v>
          </cell>
          <cell r="T78">
            <v>-0.28767121583223343</v>
          </cell>
          <cell r="U78">
            <v>-2.3859269787860449E-3</v>
          </cell>
        </row>
        <row r="79">
          <cell r="H79">
            <v>351</v>
          </cell>
          <cell r="I79" t="str">
            <v xml:space="preserve">Авансы выданные под ТМЦ </v>
          </cell>
          <cell r="J79">
            <v>274180939.81999969</v>
          </cell>
          <cell r="K79">
            <v>2298012472.4900002</v>
          </cell>
          <cell r="L79">
            <v>0</v>
          </cell>
          <cell r="M79">
            <v>2572193412.3099999</v>
          </cell>
          <cell r="N79">
            <v>979858491.49000001</v>
          </cell>
          <cell r="O79">
            <v>3552051903.8000002</v>
          </cell>
          <cell r="P79">
            <v>0</v>
          </cell>
          <cell r="Q79">
            <v>1268.1099999999999</v>
          </cell>
          <cell r="R79">
            <v>0</v>
          </cell>
          <cell r="S79">
            <v>3389078975.6300001</v>
          </cell>
          <cell r="T79">
            <v>162971660.05999994</v>
          </cell>
          <cell r="U79">
            <v>1351676.7028282322</v>
          </cell>
        </row>
        <row r="80">
          <cell r="H80">
            <v>352</v>
          </cell>
          <cell r="I80" t="str">
            <v xml:space="preserve">Авансы выданные по услугам и выпол работам </v>
          </cell>
          <cell r="J80">
            <v>301599451.12999994</v>
          </cell>
          <cell r="K80">
            <v>179205962.5</v>
          </cell>
          <cell r="L80">
            <v>0</v>
          </cell>
          <cell r="M80">
            <v>480805413.62999994</v>
          </cell>
          <cell r="N80">
            <v>242660219.31999999</v>
          </cell>
          <cell r="O80">
            <v>723465632.94999993</v>
          </cell>
          <cell r="P80">
            <v>0</v>
          </cell>
          <cell r="Q80">
            <v>141736577.69</v>
          </cell>
          <cell r="R80">
            <v>0</v>
          </cell>
          <cell r="S80">
            <v>352341924.25</v>
          </cell>
          <cell r="T80">
            <v>229387131.00999999</v>
          </cell>
          <cell r="U80">
            <v>1902522.4434768185</v>
          </cell>
        </row>
        <row r="81">
          <cell r="H81" t="str">
            <v>GAAP089</v>
          </cell>
          <cell r="I81" t="str">
            <v>Резерв по авансам</v>
          </cell>
          <cell r="J81">
            <v>-8929736.4700000007</v>
          </cell>
          <cell r="K81">
            <v>0</v>
          </cell>
          <cell r="L81">
            <v>0</v>
          </cell>
          <cell r="M81">
            <v>-8929736.4700000007</v>
          </cell>
          <cell r="N81">
            <v>0</v>
          </cell>
          <cell r="O81">
            <v>-8929736.4700000007</v>
          </cell>
          <cell r="P81">
            <v>0</v>
          </cell>
          <cell r="Q81">
            <v>0</v>
          </cell>
          <cell r="R81">
            <v>0</v>
          </cell>
          <cell r="S81">
            <v>-349000</v>
          </cell>
          <cell r="T81">
            <v>-8580736.4700000007</v>
          </cell>
          <cell r="U81">
            <v>-71168.088828066699</v>
          </cell>
        </row>
        <row r="82">
          <cell r="H82" t="str">
            <v>GAAP076</v>
          </cell>
          <cell r="I82" t="str">
            <v>Prepayments to suppliers for Capex projects</v>
          </cell>
          <cell r="J82">
            <v>516680844.60000002</v>
          </cell>
          <cell r="K82">
            <v>0</v>
          </cell>
          <cell r="L82">
            <v>516680844.60000002</v>
          </cell>
          <cell r="M82">
            <v>0</v>
          </cell>
          <cell r="N82">
            <v>0</v>
          </cell>
          <cell r="O82">
            <v>0</v>
          </cell>
          <cell r="P82">
            <v>0</v>
          </cell>
          <cell r="Q82">
            <v>0</v>
          </cell>
          <cell r="R82">
            <v>1263305172.5599999</v>
          </cell>
          <cell r="S82">
            <v>0</v>
          </cell>
          <cell r="T82">
            <v>1263305172.5599999</v>
          </cell>
          <cell r="U82">
            <v>10477773.679688148</v>
          </cell>
        </row>
        <row r="83">
          <cell r="H83" t="str">
            <v>GAAP010</v>
          </cell>
          <cell r="I83" t="str">
            <v xml:space="preserve">Отсроченные Штрафы по Туран </v>
          </cell>
          <cell r="J83">
            <v>30355216.550000001</v>
          </cell>
          <cell r="K83">
            <v>0</v>
          </cell>
          <cell r="L83">
            <v>0</v>
          </cell>
          <cell r="M83">
            <v>30355216.550000001</v>
          </cell>
          <cell r="N83">
            <v>0</v>
          </cell>
          <cell r="O83">
            <v>30355216.550000001</v>
          </cell>
          <cell r="P83">
            <v>0</v>
          </cell>
          <cell r="Q83">
            <v>0</v>
          </cell>
          <cell r="R83">
            <v>0</v>
          </cell>
          <cell r="S83">
            <v>0</v>
          </cell>
          <cell r="T83">
            <v>30355216.550000001</v>
          </cell>
          <cell r="U83">
            <v>251764.25769262671</v>
          </cell>
        </row>
        <row r="84">
          <cell r="H84" t="str">
            <v>GAAP011</v>
          </cell>
          <cell r="I84" t="str">
            <v>Отсроченные Штрафы по Туран (накопленная амортизация)</v>
          </cell>
          <cell r="J84">
            <v>-27495939.485260017</v>
          </cell>
          <cell r="K84">
            <v>0</v>
          </cell>
          <cell r="L84">
            <v>0</v>
          </cell>
          <cell r="M84">
            <v>-27495939.485260017</v>
          </cell>
          <cell r="N84">
            <v>0</v>
          </cell>
          <cell r="O84">
            <v>-27495939.485260017</v>
          </cell>
          <cell r="P84">
            <v>0</v>
          </cell>
          <cell r="Q84">
            <v>0</v>
          </cell>
          <cell r="R84">
            <v>0</v>
          </cell>
          <cell r="S84">
            <v>2859275.6747353589</v>
          </cell>
          <cell r="T84">
            <v>-30355215.159995377</v>
          </cell>
          <cell r="U84">
            <v>-251764.24616401576</v>
          </cell>
        </row>
        <row r="85">
          <cell r="H85" t="str">
            <v>GAAP082</v>
          </cell>
          <cell r="I85" t="str">
            <v>Отсроченные затраты по открытию финансирования</v>
          </cell>
          <cell r="J85">
            <v>166158919.52000001</v>
          </cell>
          <cell r="K85">
            <v>0</v>
          </cell>
          <cell r="L85">
            <v>0</v>
          </cell>
          <cell r="M85">
            <v>166158919.52000001</v>
          </cell>
          <cell r="N85">
            <v>0</v>
          </cell>
          <cell r="O85">
            <v>166158919.52000001</v>
          </cell>
          <cell r="P85">
            <v>0</v>
          </cell>
          <cell r="Q85">
            <v>0</v>
          </cell>
          <cell r="R85">
            <v>0</v>
          </cell>
          <cell r="S85">
            <v>0</v>
          </cell>
          <cell r="T85">
            <v>166158919.52000001</v>
          </cell>
          <cell r="U85">
            <v>1378111.6324127065</v>
          </cell>
        </row>
        <row r="86">
          <cell r="H86" t="str">
            <v>GAAP083</v>
          </cell>
          <cell r="I86" t="str">
            <v>Отсроченные затраты по открытию финансирования Накопл амортизация</v>
          </cell>
          <cell r="J86">
            <v>-25311199.738020327</v>
          </cell>
          <cell r="K86">
            <v>0</v>
          </cell>
          <cell r="L86">
            <v>0</v>
          </cell>
          <cell r="M86">
            <v>-25311199.738020327</v>
          </cell>
          <cell r="N86">
            <v>0</v>
          </cell>
          <cell r="O86">
            <v>-25311199.738020327</v>
          </cell>
          <cell r="P86">
            <v>0</v>
          </cell>
          <cell r="Q86">
            <v>0</v>
          </cell>
          <cell r="R86">
            <v>0</v>
          </cell>
          <cell r="S86">
            <v>14930922.018902104</v>
          </cell>
          <cell r="T86">
            <v>-40242121.756922431</v>
          </cell>
          <cell r="U86">
            <v>-333765.62790845509</v>
          </cell>
        </row>
        <row r="87">
          <cell r="H87">
            <v>431</v>
          </cell>
          <cell r="I87" t="str">
            <v>Деньги на текущих счетах в валюте</v>
          </cell>
          <cell r="J87">
            <v>302462576.65999985</v>
          </cell>
          <cell r="K87">
            <v>0</v>
          </cell>
          <cell r="L87">
            <v>0</v>
          </cell>
          <cell r="M87">
            <v>302462576.65999985</v>
          </cell>
          <cell r="N87">
            <v>174436039.50999999</v>
          </cell>
          <cell r="O87">
            <v>476898616.16999984</v>
          </cell>
          <cell r="P87">
            <v>0</v>
          </cell>
          <cell r="Q87">
            <v>0</v>
          </cell>
          <cell r="R87">
            <v>0</v>
          </cell>
          <cell r="S87">
            <v>0</v>
          </cell>
          <cell r="T87">
            <v>476898616.16999984</v>
          </cell>
          <cell r="U87">
            <v>3955367.1408310514</v>
          </cell>
        </row>
        <row r="88">
          <cell r="H88">
            <v>43107</v>
          </cell>
          <cell r="I88" t="str">
            <v>Деп счет Гарантия -взнос $</v>
          </cell>
          <cell r="J88">
            <v>24060</v>
          </cell>
          <cell r="K88">
            <v>0</v>
          </cell>
          <cell r="L88">
            <v>0</v>
          </cell>
          <cell r="M88">
            <v>24060</v>
          </cell>
          <cell r="N88">
            <v>54</v>
          </cell>
          <cell r="O88">
            <v>24114</v>
          </cell>
          <cell r="P88">
            <v>0</v>
          </cell>
          <cell r="Q88">
            <v>0</v>
          </cell>
          <cell r="R88">
            <v>0</v>
          </cell>
          <cell r="S88">
            <v>0</v>
          </cell>
          <cell r="T88">
            <v>24114</v>
          </cell>
          <cell r="U88">
            <v>200</v>
          </cell>
        </row>
        <row r="89">
          <cell r="H89">
            <v>441</v>
          </cell>
          <cell r="I89" t="str">
            <v>Деньги на текущих счетах в КZ</v>
          </cell>
          <cell r="J89">
            <v>319962971</v>
          </cell>
          <cell r="K89">
            <v>0</v>
          </cell>
          <cell r="L89">
            <v>0</v>
          </cell>
          <cell r="M89">
            <v>319962971</v>
          </cell>
          <cell r="N89">
            <v>100431145.58</v>
          </cell>
          <cell r="O89">
            <v>420394116.57999998</v>
          </cell>
          <cell r="P89">
            <v>0</v>
          </cell>
          <cell r="Q89">
            <v>0</v>
          </cell>
          <cell r="R89">
            <v>0</v>
          </cell>
          <cell r="S89">
            <v>0</v>
          </cell>
          <cell r="T89">
            <v>420394116.57999998</v>
          </cell>
          <cell r="U89">
            <v>3486722.3735589283</v>
          </cell>
        </row>
        <row r="90">
          <cell r="H90">
            <v>43113</v>
          </cell>
          <cell r="I90" t="str">
            <v>Залоговый депозит на иностранцев</v>
          </cell>
          <cell r="J90">
            <v>69396.86</v>
          </cell>
          <cell r="K90">
            <v>0</v>
          </cell>
          <cell r="L90">
            <v>0</v>
          </cell>
          <cell r="M90">
            <v>69396.86</v>
          </cell>
          <cell r="N90">
            <v>0</v>
          </cell>
          <cell r="O90">
            <v>69396.86</v>
          </cell>
          <cell r="P90">
            <v>695.19</v>
          </cell>
          <cell r="Q90">
            <v>0</v>
          </cell>
          <cell r="R90">
            <v>0</v>
          </cell>
          <cell r="S90">
            <v>0</v>
          </cell>
          <cell r="T90">
            <v>70092.05</v>
          </cell>
          <cell r="U90">
            <v>581.33905614995444</v>
          </cell>
        </row>
        <row r="91">
          <cell r="H91">
            <v>424</v>
          </cell>
          <cell r="I91" t="str">
            <v>Счет по гарантиям</v>
          </cell>
          <cell r="J91">
            <v>14631183</v>
          </cell>
          <cell r="K91">
            <v>0</v>
          </cell>
          <cell r="L91">
            <v>0</v>
          </cell>
          <cell r="M91">
            <v>14631183</v>
          </cell>
          <cell r="N91">
            <v>13354039.810000001</v>
          </cell>
          <cell r="O91">
            <v>27985222.810000002</v>
          </cell>
          <cell r="P91">
            <v>0</v>
          </cell>
          <cell r="Q91">
            <v>0</v>
          </cell>
          <cell r="R91">
            <v>0</v>
          </cell>
          <cell r="S91">
            <v>0</v>
          </cell>
          <cell r="T91">
            <v>27985222.810000002</v>
          </cell>
          <cell r="U91">
            <v>232107.67860993618</v>
          </cell>
        </row>
        <row r="92">
          <cell r="H92" t="str">
            <v>441н</v>
          </cell>
          <cell r="I92" t="str">
            <v>Наличность на р/счете Народный</v>
          </cell>
          <cell r="J92">
            <v>45049357.719999999</v>
          </cell>
          <cell r="K92">
            <v>0</v>
          </cell>
          <cell r="L92">
            <v>0</v>
          </cell>
          <cell r="M92">
            <v>45049357.719999999</v>
          </cell>
          <cell r="N92">
            <v>4660</v>
          </cell>
          <cell r="O92">
            <v>45054017.719999999</v>
          </cell>
          <cell r="P92">
            <v>0</v>
          </cell>
          <cell r="Q92">
            <v>0</v>
          </cell>
          <cell r="R92">
            <v>0</v>
          </cell>
          <cell r="S92">
            <v>0</v>
          </cell>
          <cell r="T92">
            <v>45054017.719999999</v>
          </cell>
          <cell r="U92">
            <v>373675.19051173591</v>
          </cell>
        </row>
        <row r="93">
          <cell r="H93" t="str">
            <v>441т к</v>
          </cell>
          <cell r="I93" t="str">
            <v>Счет для покупки ээ Корем</v>
          </cell>
          <cell r="J93">
            <v>642199.49</v>
          </cell>
          <cell r="K93">
            <v>0</v>
          </cell>
          <cell r="L93">
            <v>0</v>
          </cell>
          <cell r="M93">
            <v>642199.49</v>
          </cell>
          <cell r="N93">
            <v>-1200</v>
          </cell>
          <cell r="O93">
            <v>640999.49</v>
          </cell>
          <cell r="P93">
            <v>0</v>
          </cell>
          <cell r="Q93">
            <v>0</v>
          </cell>
          <cell r="R93">
            <v>0</v>
          </cell>
          <cell r="S93">
            <v>0</v>
          </cell>
          <cell r="T93">
            <v>640999.49</v>
          </cell>
          <cell r="U93">
            <v>5316.4094716762047</v>
          </cell>
        </row>
        <row r="94">
          <cell r="H94">
            <v>451</v>
          </cell>
          <cell r="I94" t="str">
            <v>Касса</v>
          </cell>
          <cell r="J94">
            <v>1541312.86</v>
          </cell>
          <cell r="K94">
            <v>0</v>
          </cell>
          <cell r="L94">
            <v>0</v>
          </cell>
          <cell r="M94">
            <v>1541312.86</v>
          </cell>
          <cell r="N94">
            <v>-703659.45</v>
          </cell>
          <cell r="O94">
            <v>837653.41000000015</v>
          </cell>
          <cell r="P94">
            <v>0</v>
          </cell>
          <cell r="Q94">
            <v>0</v>
          </cell>
          <cell r="R94">
            <v>0</v>
          </cell>
          <cell r="S94">
            <v>0</v>
          </cell>
          <cell r="T94">
            <v>837653.41000000015</v>
          </cell>
          <cell r="U94">
            <v>6947.4447209090167</v>
          </cell>
        </row>
        <row r="95">
          <cell r="H95" t="str">
            <v>GAAP012</v>
          </cell>
          <cell r="I95" t="str">
            <v>Корпорации</v>
          </cell>
          <cell r="J95">
            <v>-1049453000</v>
          </cell>
          <cell r="K95">
            <v>0</v>
          </cell>
          <cell r="L95">
            <v>0</v>
          </cell>
          <cell r="M95">
            <v>-1049453000</v>
          </cell>
          <cell r="N95">
            <v>0</v>
          </cell>
          <cell r="O95">
            <v>-1049453000</v>
          </cell>
          <cell r="P95">
            <v>0</v>
          </cell>
          <cell r="Q95">
            <v>0</v>
          </cell>
          <cell r="R95">
            <v>0</v>
          </cell>
          <cell r="S95">
            <v>0</v>
          </cell>
          <cell r="T95">
            <v>-1049453000</v>
          </cell>
          <cell r="U95">
            <v>-8704097.2049431875</v>
          </cell>
        </row>
        <row r="96">
          <cell r="H96" t="str">
            <v>GAAP013</v>
          </cell>
          <cell r="I96" t="str">
            <v>Корпорции по акциям</v>
          </cell>
          <cell r="J96">
            <v>-24496546.4813</v>
          </cell>
          <cell r="K96">
            <v>0</v>
          </cell>
          <cell r="L96">
            <v>0</v>
          </cell>
          <cell r="M96">
            <v>-24496546.4813</v>
          </cell>
          <cell r="N96">
            <v>0</v>
          </cell>
          <cell r="O96">
            <v>-24496546.4813</v>
          </cell>
          <cell r="P96">
            <v>0</v>
          </cell>
          <cell r="Q96">
            <v>0</v>
          </cell>
          <cell r="R96">
            <v>0</v>
          </cell>
          <cell r="S96">
            <v>1314876.9098000005</v>
          </cell>
          <cell r="T96">
            <v>-25811423.391100001</v>
          </cell>
          <cell r="U96">
            <v>-214078.32289209589</v>
          </cell>
        </row>
        <row r="97">
          <cell r="H97" t="str">
            <v>GAAP014</v>
          </cell>
          <cell r="I97" t="str">
            <v>Уставный фонд</v>
          </cell>
          <cell r="J97">
            <v>-100000000</v>
          </cell>
          <cell r="K97">
            <v>0</v>
          </cell>
          <cell r="L97">
            <v>0</v>
          </cell>
          <cell r="M97">
            <v>-100000000</v>
          </cell>
          <cell r="N97">
            <v>0</v>
          </cell>
          <cell r="O97">
            <v>-100000000</v>
          </cell>
          <cell r="P97">
            <v>0</v>
          </cell>
          <cell r="Q97">
            <v>0</v>
          </cell>
          <cell r="R97">
            <v>0</v>
          </cell>
          <cell r="S97">
            <v>0</v>
          </cell>
          <cell r="T97">
            <v>-100000000</v>
          </cell>
          <cell r="U97">
            <v>-829393.71319565398</v>
          </cell>
        </row>
        <row r="98">
          <cell r="H98">
            <v>54101</v>
          </cell>
          <cell r="I98" t="str">
            <v>Производственные здания</v>
          </cell>
          <cell r="J98">
            <v>0</v>
          </cell>
          <cell r="K98">
            <v>0</v>
          </cell>
          <cell r="L98">
            <v>0</v>
          </cell>
          <cell r="M98">
            <v>0</v>
          </cell>
          <cell r="N98">
            <v>0</v>
          </cell>
          <cell r="O98">
            <v>0</v>
          </cell>
          <cell r="P98">
            <v>0</v>
          </cell>
          <cell r="Q98">
            <v>0</v>
          </cell>
          <cell r="R98">
            <v>0</v>
          </cell>
          <cell r="S98">
            <v>0</v>
          </cell>
          <cell r="T98">
            <v>0</v>
          </cell>
          <cell r="U98">
            <v>0</v>
          </cell>
        </row>
        <row r="99">
          <cell r="H99">
            <v>54102</v>
          </cell>
          <cell r="I99" t="str">
            <v>Непроизводственные здания</v>
          </cell>
          <cell r="J99">
            <v>0</v>
          </cell>
          <cell r="K99">
            <v>0</v>
          </cell>
          <cell r="L99">
            <v>0</v>
          </cell>
          <cell r="M99">
            <v>0</v>
          </cell>
          <cell r="N99">
            <v>0</v>
          </cell>
          <cell r="O99">
            <v>0</v>
          </cell>
          <cell r="P99">
            <v>0</v>
          </cell>
          <cell r="Q99">
            <v>0</v>
          </cell>
          <cell r="R99">
            <v>0</v>
          </cell>
          <cell r="S99">
            <v>0</v>
          </cell>
          <cell r="T99">
            <v>0</v>
          </cell>
          <cell r="U99">
            <v>0</v>
          </cell>
        </row>
        <row r="100">
          <cell r="H100">
            <v>54103</v>
          </cell>
          <cell r="I100" t="str">
            <v>Жилые здания</v>
          </cell>
          <cell r="J100">
            <v>0</v>
          </cell>
          <cell r="K100">
            <v>0</v>
          </cell>
          <cell r="L100">
            <v>0</v>
          </cell>
          <cell r="M100">
            <v>0</v>
          </cell>
          <cell r="N100">
            <v>0</v>
          </cell>
          <cell r="O100">
            <v>0</v>
          </cell>
          <cell r="P100">
            <v>0</v>
          </cell>
          <cell r="Q100">
            <v>0</v>
          </cell>
          <cell r="R100">
            <v>0</v>
          </cell>
          <cell r="S100">
            <v>0</v>
          </cell>
          <cell r="T100">
            <v>0</v>
          </cell>
          <cell r="U100">
            <v>0</v>
          </cell>
        </row>
        <row r="101">
          <cell r="H101">
            <v>54104</v>
          </cell>
          <cell r="I101" t="str">
            <v>Сооружения и конструкции</v>
          </cell>
          <cell r="J101">
            <v>0</v>
          </cell>
          <cell r="K101">
            <v>0</v>
          </cell>
          <cell r="L101">
            <v>0</v>
          </cell>
          <cell r="M101">
            <v>0</v>
          </cell>
          <cell r="N101">
            <v>0</v>
          </cell>
          <cell r="O101">
            <v>0</v>
          </cell>
          <cell r="P101">
            <v>0</v>
          </cell>
          <cell r="Q101">
            <v>0</v>
          </cell>
          <cell r="R101">
            <v>0</v>
          </cell>
          <cell r="S101">
            <v>0</v>
          </cell>
          <cell r="T101">
            <v>0</v>
          </cell>
          <cell r="U101">
            <v>0</v>
          </cell>
        </row>
        <row r="102">
          <cell r="H102">
            <v>54106</v>
          </cell>
          <cell r="I102" t="str">
            <v>Передаточное оборудование</v>
          </cell>
          <cell r="J102">
            <v>0</v>
          </cell>
          <cell r="K102">
            <v>0</v>
          </cell>
          <cell r="L102">
            <v>0</v>
          </cell>
          <cell r="M102">
            <v>0</v>
          </cell>
          <cell r="N102">
            <v>0</v>
          </cell>
          <cell r="O102">
            <v>0</v>
          </cell>
          <cell r="P102">
            <v>0</v>
          </cell>
          <cell r="Q102">
            <v>0</v>
          </cell>
          <cell r="R102">
            <v>0</v>
          </cell>
          <cell r="S102">
            <v>0</v>
          </cell>
          <cell r="T102">
            <v>0</v>
          </cell>
          <cell r="U102">
            <v>0</v>
          </cell>
        </row>
        <row r="103">
          <cell r="H103">
            <v>54107</v>
          </cell>
          <cell r="I103" t="str">
            <v>Крупное оборудование</v>
          </cell>
          <cell r="J103">
            <v>9.0000003576278687E-2</v>
          </cell>
          <cell r="K103">
            <v>0</v>
          </cell>
          <cell r="L103">
            <v>0</v>
          </cell>
          <cell r="M103">
            <v>9.0000003576278687E-2</v>
          </cell>
          <cell r="N103">
            <v>0</v>
          </cell>
          <cell r="O103">
            <v>9.0000003576278687E-2</v>
          </cell>
          <cell r="P103">
            <v>0</v>
          </cell>
          <cell r="Q103">
            <v>0</v>
          </cell>
          <cell r="R103">
            <v>0</v>
          </cell>
          <cell r="S103">
            <v>0</v>
          </cell>
          <cell r="T103">
            <v>9.0000003576278687E-2</v>
          </cell>
          <cell r="U103">
            <v>7.4645437153751919E-4</v>
          </cell>
        </row>
        <row r="104">
          <cell r="H104">
            <v>54108</v>
          </cell>
          <cell r="I104" t="str">
            <v>Станки</v>
          </cell>
          <cell r="J104">
            <v>3.0000000260770321E-2</v>
          </cell>
          <cell r="K104">
            <v>0</v>
          </cell>
          <cell r="L104">
            <v>0</v>
          </cell>
          <cell r="M104">
            <v>3.0000000260770321E-2</v>
          </cell>
          <cell r="N104">
            <v>0</v>
          </cell>
          <cell r="O104">
            <v>3.0000000260770321E-2</v>
          </cell>
          <cell r="P104">
            <v>0</v>
          </cell>
          <cell r="Q104">
            <v>0</v>
          </cell>
          <cell r="R104">
            <v>0</v>
          </cell>
          <cell r="S104">
            <v>0</v>
          </cell>
          <cell r="T104">
            <v>3.0000000260770321E-2</v>
          </cell>
          <cell r="U104">
            <v>2.4881811612150888E-4</v>
          </cell>
        </row>
        <row r="105">
          <cell r="H105">
            <v>54109</v>
          </cell>
          <cell r="I105" t="str">
            <v>Компьютеры и измерительные приборы</v>
          </cell>
          <cell r="J105">
            <v>0</v>
          </cell>
          <cell r="K105">
            <v>0</v>
          </cell>
          <cell r="L105">
            <v>0</v>
          </cell>
          <cell r="M105">
            <v>0</v>
          </cell>
          <cell r="N105">
            <v>0</v>
          </cell>
          <cell r="O105">
            <v>0</v>
          </cell>
          <cell r="P105">
            <v>0</v>
          </cell>
          <cell r="Q105">
            <v>0</v>
          </cell>
          <cell r="R105">
            <v>0</v>
          </cell>
          <cell r="S105">
            <v>0</v>
          </cell>
          <cell r="T105">
            <v>0</v>
          </cell>
          <cell r="U105">
            <v>0</v>
          </cell>
        </row>
        <row r="106">
          <cell r="H106">
            <v>54110</v>
          </cell>
          <cell r="I106" t="str">
            <v>Средства связи</v>
          </cell>
          <cell r="J106">
            <v>0</v>
          </cell>
          <cell r="K106">
            <v>0</v>
          </cell>
          <cell r="L106">
            <v>0</v>
          </cell>
          <cell r="M106">
            <v>0</v>
          </cell>
          <cell r="N106">
            <v>0</v>
          </cell>
          <cell r="O106">
            <v>0</v>
          </cell>
          <cell r="P106">
            <v>0</v>
          </cell>
          <cell r="Q106">
            <v>0</v>
          </cell>
          <cell r="R106">
            <v>0</v>
          </cell>
          <cell r="S106">
            <v>0</v>
          </cell>
          <cell r="T106">
            <v>0</v>
          </cell>
          <cell r="U106">
            <v>0</v>
          </cell>
        </row>
        <row r="107">
          <cell r="H107">
            <v>54111</v>
          </cell>
          <cell r="I107" t="str">
            <v>Тракторы,подвижные краны</v>
          </cell>
          <cell r="J107">
            <v>0</v>
          </cell>
          <cell r="K107">
            <v>0</v>
          </cell>
          <cell r="L107">
            <v>0</v>
          </cell>
          <cell r="M107">
            <v>0</v>
          </cell>
          <cell r="N107">
            <v>0</v>
          </cell>
          <cell r="O107">
            <v>0</v>
          </cell>
          <cell r="P107">
            <v>0</v>
          </cell>
          <cell r="Q107">
            <v>0</v>
          </cell>
          <cell r="R107">
            <v>0</v>
          </cell>
          <cell r="S107">
            <v>0</v>
          </cell>
          <cell r="T107">
            <v>0</v>
          </cell>
          <cell r="U107">
            <v>0</v>
          </cell>
        </row>
        <row r="108">
          <cell r="H108">
            <v>54112</v>
          </cell>
          <cell r="I108" t="str">
            <v>Грузоподъемные механизмы</v>
          </cell>
          <cell r="J108">
            <v>0</v>
          </cell>
          <cell r="K108">
            <v>0</v>
          </cell>
          <cell r="L108">
            <v>0</v>
          </cell>
          <cell r="M108">
            <v>0</v>
          </cell>
          <cell r="N108">
            <v>0</v>
          </cell>
          <cell r="O108">
            <v>0</v>
          </cell>
          <cell r="P108">
            <v>0</v>
          </cell>
          <cell r="Q108">
            <v>0</v>
          </cell>
          <cell r="R108">
            <v>0</v>
          </cell>
          <cell r="S108">
            <v>0</v>
          </cell>
          <cell r="T108">
            <v>0</v>
          </cell>
          <cell r="U108">
            <v>0</v>
          </cell>
        </row>
        <row r="109">
          <cell r="H109">
            <v>54113</v>
          </cell>
          <cell r="I109" t="str">
            <v>Прочие машины и оборудование</v>
          </cell>
          <cell r="J109">
            <v>0.27000000001862645</v>
          </cell>
          <cell r="K109">
            <v>0</v>
          </cell>
          <cell r="L109">
            <v>0</v>
          </cell>
          <cell r="M109">
            <v>0.27000000001862645</v>
          </cell>
          <cell r="N109">
            <v>0</v>
          </cell>
          <cell r="O109">
            <v>0.27000000001862645</v>
          </cell>
          <cell r="P109">
            <v>0</v>
          </cell>
          <cell r="Q109">
            <v>0</v>
          </cell>
          <cell r="R109">
            <v>0</v>
          </cell>
          <cell r="S109">
            <v>0</v>
          </cell>
          <cell r="T109">
            <v>0.27000000001862645</v>
          </cell>
          <cell r="U109">
            <v>2.2393630257827525E-3</v>
          </cell>
        </row>
        <row r="110">
          <cell r="H110">
            <v>54114</v>
          </cell>
          <cell r="I110" t="str">
            <v>Железнодорожный транспорт</v>
          </cell>
          <cell r="J110">
            <v>0</v>
          </cell>
          <cell r="K110">
            <v>0</v>
          </cell>
          <cell r="L110">
            <v>0</v>
          </cell>
          <cell r="M110">
            <v>0</v>
          </cell>
          <cell r="N110">
            <v>0</v>
          </cell>
          <cell r="O110">
            <v>0</v>
          </cell>
          <cell r="P110">
            <v>0</v>
          </cell>
          <cell r="Q110">
            <v>0</v>
          </cell>
          <cell r="R110">
            <v>0</v>
          </cell>
          <cell r="S110">
            <v>0</v>
          </cell>
          <cell r="T110">
            <v>0</v>
          </cell>
          <cell r="U110">
            <v>0</v>
          </cell>
        </row>
        <row r="111">
          <cell r="H111">
            <v>54115</v>
          </cell>
          <cell r="I111" t="str">
            <v>Грузовой транспорт</v>
          </cell>
          <cell r="J111">
            <v>0</v>
          </cell>
          <cell r="K111">
            <v>0</v>
          </cell>
          <cell r="L111">
            <v>0</v>
          </cell>
          <cell r="M111">
            <v>0</v>
          </cell>
          <cell r="N111">
            <v>0</v>
          </cell>
          <cell r="O111">
            <v>0</v>
          </cell>
          <cell r="P111">
            <v>0</v>
          </cell>
          <cell r="Q111">
            <v>0</v>
          </cell>
          <cell r="R111">
            <v>0</v>
          </cell>
          <cell r="S111">
            <v>0</v>
          </cell>
          <cell r="T111">
            <v>0</v>
          </cell>
          <cell r="U111">
            <v>0</v>
          </cell>
        </row>
        <row r="112">
          <cell r="H112">
            <v>54116</v>
          </cell>
          <cell r="I112" t="str">
            <v>Легковые автомобили</v>
          </cell>
          <cell r="J112">
            <v>0</v>
          </cell>
          <cell r="K112">
            <v>0</v>
          </cell>
          <cell r="L112">
            <v>0</v>
          </cell>
          <cell r="M112">
            <v>0</v>
          </cell>
          <cell r="N112">
            <v>0</v>
          </cell>
          <cell r="O112">
            <v>0</v>
          </cell>
          <cell r="P112">
            <v>0</v>
          </cell>
          <cell r="Q112">
            <v>0</v>
          </cell>
          <cell r="R112">
            <v>0</v>
          </cell>
          <cell r="S112">
            <v>0</v>
          </cell>
          <cell r="T112">
            <v>0</v>
          </cell>
          <cell r="U112">
            <v>0</v>
          </cell>
        </row>
        <row r="113">
          <cell r="H113">
            <v>54118</v>
          </cell>
          <cell r="I113" t="str">
            <v>Инструмент</v>
          </cell>
          <cell r="J113">
            <v>0</v>
          </cell>
          <cell r="K113">
            <v>0</v>
          </cell>
          <cell r="L113">
            <v>0</v>
          </cell>
          <cell r="M113">
            <v>0</v>
          </cell>
          <cell r="N113">
            <v>0</v>
          </cell>
          <cell r="O113">
            <v>0</v>
          </cell>
          <cell r="P113">
            <v>0</v>
          </cell>
          <cell r="Q113">
            <v>0</v>
          </cell>
          <cell r="R113">
            <v>0</v>
          </cell>
          <cell r="S113">
            <v>0</v>
          </cell>
          <cell r="T113">
            <v>0</v>
          </cell>
          <cell r="U113">
            <v>0</v>
          </cell>
        </row>
        <row r="114">
          <cell r="H114">
            <v>54119</v>
          </cell>
          <cell r="I114" t="str">
            <v>Бытовая техника</v>
          </cell>
          <cell r="J114">
            <v>-0.15000000000009095</v>
          </cell>
          <cell r="K114">
            <v>0</v>
          </cell>
          <cell r="L114">
            <v>0</v>
          </cell>
          <cell r="M114">
            <v>-0.15000000000009095</v>
          </cell>
          <cell r="N114">
            <v>0</v>
          </cell>
          <cell r="O114">
            <v>-0.15000000000009095</v>
          </cell>
          <cell r="P114">
            <v>0</v>
          </cell>
          <cell r="Q114">
            <v>0</v>
          </cell>
          <cell r="R114">
            <v>0</v>
          </cell>
          <cell r="S114">
            <v>0</v>
          </cell>
          <cell r="T114">
            <v>-0.15000000000009095</v>
          </cell>
          <cell r="U114">
            <v>-1.2440905697942354E-3</v>
          </cell>
        </row>
        <row r="115">
          <cell r="H115">
            <v>54120</v>
          </cell>
          <cell r="I115" t="str">
            <v>Мебель</v>
          </cell>
          <cell r="J115">
            <v>0</v>
          </cell>
          <cell r="K115">
            <v>0</v>
          </cell>
          <cell r="L115">
            <v>0</v>
          </cell>
          <cell r="M115">
            <v>0</v>
          </cell>
          <cell r="N115">
            <v>0</v>
          </cell>
          <cell r="O115">
            <v>0</v>
          </cell>
          <cell r="P115">
            <v>0</v>
          </cell>
          <cell r="Q115">
            <v>0</v>
          </cell>
          <cell r="R115">
            <v>0</v>
          </cell>
          <cell r="S115">
            <v>0</v>
          </cell>
          <cell r="T115">
            <v>0</v>
          </cell>
          <cell r="U115">
            <v>0</v>
          </cell>
        </row>
        <row r="116">
          <cell r="H116">
            <v>54121</v>
          </cell>
          <cell r="I116" t="str">
            <v xml:space="preserve">Прочие </v>
          </cell>
          <cell r="J116">
            <v>0</v>
          </cell>
          <cell r="K116">
            <v>0</v>
          </cell>
          <cell r="L116">
            <v>0</v>
          </cell>
          <cell r="M116">
            <v>0</v>
          </cell>
          <cell r="N116">
            <v>0</v>
          </cell>
          <cell r="O116">
            <v>0</v>
          </cell>
          <cell r="P116">
            <v>0</v>
          </cell>
          <cell r="Q116">
            <v>0</v>
          </cell>
          <cell r="R116">
            <v>0</v>
          </cell>
          <cell r="S116">
            <v>0</v>
          </cell>
          <cell r="T116">
            <v>0</v>
          </cell>
          <cell r="U116">
            <v>0</v>
          </cell>
        </row>
        <row r="117">
          <cell r="H117">
            <v>561</v>
          </cell>
          <cell r="I117" t="str">
            <v>За отчетный год</v>
          </cell>
          <cell r="J117">
            <v>0</v>
          </cell>
          <cell r="K117">
            <v>0</v>
          </cell>
          <cell r="L117">
            <v>0</v>
          </cell>
          <cell r="M117">
            <v>0</v>
          </cell>
          <cell r="N117">
            <v>0</v>
          </cell>
          <cell r="O117">
            <v>0</v>
          </cell>
          <cell r="P117">
            <v>0</v>
          </cell>
          <cell r="Q117">
            <v>0</v>
          </cell>
          <cell r="R117">
            <v>0</v>
          </cell>
          <cell r="S117">
            <v>0</v>
          </cell>
          <cell r="T117">
            <v>0</v>
          </cell>
          <cell r="U117">
            <v>0</v>
          </cell>
        </row>
        <row r="118">
          <cell r="H118">
            <v>562</v>
          </cell>
          <cell r="I118" t="str">
            <v>За передыдущие периоды</v>
          </cell>
          <cell r="J118">
            <v>2322298120.2495499</v>
          </cell>
          <cell r="K118">
            <v>5204515521.2778959</v>
          </cell>
          <cell r="L118">
            <v>0</v>
          </cell>
          <cell r="M118">
            <v>7526813641.5274458</v>
          </cell>
          <cell r="N118">
            <v>0</v>
          </cell>
          <cell r="O118">
            <v>7526813641.5274458</v>
          </cell>
          <cell r="P118">
            <v>0</v>
          </cell>
          <cell r="Q118">
            <v>0</v>
          </cell>
          <cell r="R118">
            <v>0</v>
          </cell>
          <cell r="S118">
            <v>5216196478.8069477</v>
          </cell>
          <cell r="T118">
            <v>2310617162.7204981</v>
          </cell>
          <cell r="U118">
            <v>19164113.483623605</v>
          </cell>
        </row>
        <row r="119">
          <cell r="H119" t="str">
            <v>GAAP015</v>
          </cell>
          <cell r="I119" t="str">
            <v>Курсовая на займы (CTA)</v>
          </cell>
          <cell r="J119">
            <v>7228502047.9942865</v>
          </cell>
          <cell r="K119">
            <v>0</v>
          </cell>
          <cell r="L119">
            <v>0</v>
          </cell>
          <cell r="M119">
            <v>7228502047.9942865</v>
          </cell>
          <cell r="N119">
            <v>0</v>
          </cell>
          <cell r="O119">
            <v>7228502047.9942865</v>
          </cell>
          <cell r="P119">
            <v>0</v>
          </cell>
          <cell r="Q119">
            <v>0</v>
          </cell>
          <cell r="R119">
            <v>-9781590</v>
          </cell>
          <cell r="S119">
            <v>-11182759.710168779</v>
          </cell>
          <cell r="T119">
            <v>7229903217.7044554</v>
          </cell>
          <cell r="U119">
            <v>59992797.47929547</v>
          </cell>
        </row>
        <row r="120">
          <cell r="H120">
            <v>6010101</v>
          </cell>
          <cell r="I120" t="str">
            <v>Краткосрочные ссуды Туран</v>
          </cell>
          <cell r="J120">
            <v>-1050421750.14</v>
          </cell>
          <cell r="K120">
            <v>0</v>
          </cell>
          <cell r="L120">
            <v>0</v>
          </cell>
          <cell r="M120">
            <v>-1050421750.14</v>
          </cell>
          <cell r="N120">
            <v>122421751</v>
          </cell>
          <cell r="O120">
            <v>-927999999.13999999</v>
          </cell>
          <cell r="P120">
            <v>0</v>
          </cell>
          <cell r="Q120">
            <v>0</v>
          </cell>
          <cell r="R120">
            <v>0</v>
          </cell>
          <cell r="S120">
            <v>0</v>
          </cell>
          <cell r="T120">
            <v>-927999999.13999999</v>
          </cell>
          <cell r="U120">
            <v>-7696773.6513228836</v>
          </cell>
        </row>
        <row r="121">
          <cell r="H121">
            <v>6010106</v>
          </cell>
          <cell r="I121" t="str">
            <v>Краткосрочные ссуды Альянс</v>
          </cell>
          <cell r="J121">
            <v>-1000000000</v>
          </cell>
          <cell r="K121">
            <v>0</v>
          </cell>
          <cell r="L121">
            <v>0</v>
          </cell>
          <cell r="M121">
            <v>-1000000000</v>
          </cell>
          <cell r="N121">
            <v>0</v>
          </cell>
          <cell r="O121">
            <v>-1000000000</v>
          </cell>
          <cell r="P121">
            <v>0</v>
          </cell>
          <cell r="Q121">
            <v>0</v>
          </cell>
          <cell r="R121">
            <v>0</v>
          </cell>
          <cell r="S121">
            <v>0</v>
          </cell>
          <cell r="T121">
            <v>-1000000000</v>
          </cell>
          <cell r="U121">
            <v>-8293937.13195654</v>
          </cell>
        </row>
        <row r="122">
          <cell r="H122">
            <v>6010106</v>
          </cell>
          <cell r="I122" t="str">
            <v>Краткосрочные ссуды Народный Банк</v>
          </cell>
          <cell r="J122">
            <v>-10036171</v>
          </cell>
          <cell r="K122">
            <v>0</v>
          </cell>
          <cell r="L122">
            <v>0</v>
          </cell>
          <cell r="M122">
            <v>-10036171</v>
          </cell>
          <cell r="N122">
            <v>-313352</v>
          </cell>
          <cell r="O122">
            <v>-10349523</v>
          </cell>
          <cell r="P122">
            <v>0</v>
          </cell>
          <cell r="Q122">
            <v>0</v>
          </cell>
          <cell r="R122">
            <v>0</v>
          </cell>
          <cell r="S122">
            <v>0</v>
          </cell>
          <cell r="T122">
            <v>-10349523</v>
          </cell>
          <cell r="U122">
            <v>-85838.293107738253</v>
          </cell>
        </row>
        <row r="123">
          <cell r="H123">
            <v>60302</v>
          </cell>
          <cell r="I123" t="str">
            <v>Долгосрочные ссуды Туран</v>
          </cell>
          <cell r="J123">
            <v>-4025000000</v>
          </cell>
          <cell r="K123">
            <v>0</v>
          </cell>
          <cell r="L123">
            <v>0</v>
          </cell>
          <cell r="M123">
            <v>-4025000000</v>
          </cell>
          <cell r="N123">
            <v>317000000</v>
          </cell>
          <cell r="O123">
            <v>-3708000000</v>
          </cell>
          <cell r="P123">
            <v>0</v>
          </cell>
          <cell r="Q123">
            <v>0</v>
          </cell>
          <cell r="R123">
            <v>0</v>
          </cell>
          <cell r="S123">
            <v>0</v>
          </cell>
          <cell r="T123">
            <v>-3708000000</v>
          </cell>
          <cell r="U123">
            <v>-30753918.885294851</v>
          </cell>
        </row>
        <row r="124">
          <cell r="H124">
            <v>60304</v>
          </cell>
          <cell r="I124" t="str">
            <v>Долгосрочные ссуды Народный Банк</v>
          </cell>
          <cell r="J124">
            <v>-132399039</v>
          </cell>
          <cell r="K124">
            <v>0</v>
          </cell>
          <cell r="L124">
            <v>0</v>
          </cell>
          <cell r="M124">
            <v>-132399039</v>
          </cell>
          <cell r="N124">
            <v>4396736</v>
          </cell>
          <cell r="O124">
            <v>-128002303</v>
          </cell>
          <cell r="P124">
            <v>0</v>
          </cell>
          <cell r="Q124">
            <v>0</v>
          </cell>
          <cell r="R124">
            <v>0</v>
          </cell>
          <cell r="S124">
            <v>0</v>
          </cell>
          <cell r="T124">
            <v>-128002303</v>
          </cell>
          <cell r="U124">
            <v>-1061643.053827652</v>
          </cell>
        </row>
        <row r="125">
          <cell r="H125">
            <v>60305</v>
          </cell>
          <cell r="I125" t="str">
            <v>Долгосрочные ссуды Fortis Банк</v>
          </cell>
          <cell r="J125">
            <v>-11523416700</v>
          </cell>
          <cell r="K125">
            <v>0</v>
          </cell>
          <cell r="L125">
            <v>0</v>
          </cell>
          <cell r="M125">
            <v>-11523416700</v>
          </cell>
          <cell r="N125">
            <v>-25863030</v>
          </cell>
          <cell r="O125">
            <v>-11549279730</v>
          </cell>
          <cell r="P125">
            <v>0</v>
          </cell>
          <cell r="Q125">
            <v>0</v>
          </cell>
          <cell r="R125">
            <v>0</v>
          </cell>
          <cell r="S125">
            <v>0</v>
          </cell>
          <cell r="T125">
            <v>-11549279730</v>
          </cell>
          <cell r="U125">
            <v>-95789000</v>
          </cell>
        </row>
        <row r="126">
          <cell r="H126">
            <v>6030201</v>
          </cell>
          <cell r="I126" t="str">
            <v>Долгосрочные ссуды АЕС Арлинтон</v>
          </cell>
          <cell r="J126">
            <v>-33247.309999542238</v>
          </cell>
          <cell r="K126">
            <v>0</v>
          </cell>
          <cell r="L126">
            <v>0</v>
          </cell>
          <cell r="M126">
            <v>-33247.309999542238</v>
          </cell>
          <cell r="N126">
            <v>-74.62</v>
          </cell>
          <cell r="O126">
            <v>-33321.929999542241</v>
          </cell>
          <cell r="P126">
            <v>0</v>
          </cell>
          <cell r="Q126">
            <v>0</v>
          </cell>
          <cell r="R126">
            <v>0</v>
          </cell>
          <cell r="S126">
            <v>0</v>
          </cell>
          <cell r="T126">
            <v>-33321.929999542241</v>
          </cell>
          <cell r="U126">
            <v>-276.36999253165999</v>
          </cell>
        </row>
        <row r="127">
          <cell r="H127">
            <v>6030202</v>
          </cell>
          <cell r="I127" t="str">
            <v>Долгосрочные ссуды АЕС Електрик</v>
          </cell>
          <cell r="J127">
            <v>0</v>
          </cell>
          <cell r="K127">
            <v>0</v>
          </cell>
          <cell r="L127">
            <v>0</v>
          </cell>
          <cell r="M127">
            <v>0</v>
          </cell>
          <cell r="N127">
            <v>0</v>
          </cell>
          <cell r="O127">
            <v>0</v>
          </cell>
          <cell r="P127">
            <v>0</v>
          </cell>
          <cell r="Q127">
            <v>0</v>
          </cell>
          <cell r="R127">
            <v>0</v>
          </cell>
          <cell r="S127">
            <v>0</v>
          </cell>
          <cell r="T127">
            <v>0</v>
          </cell>
          <cell r="U127">
            <v>0</v>
          </cell>
        </row>
        <row r="128">
          <cell r="H128">
            <v>6030203</v>
          </cell>
          <cell r="I128" t="str">
            <v>Долгосрочные ссуды АЕС Глобал</v>
          </cell>
          <cell r="J128">
            <v>0</v>
          </cell>
          <cell r="K128">
            <v>0</v>
          </cell>
          <cell r="L128">
            <v>0</v>
          </cell>
          <cell r="M128">
            <v>0</v>
          </cell>
          <cell r="N128">
            <v>0</v>
          </cell>
          <cell r="O128">
            <v>0</v>
          </cell>
          <cell r="P128">
            <v>0</v>
          </cell>
          <cell r="Q128">
            <v>0</v>
          </cell>
          <cell r="R128">
            <v>0</v>
          </cell>
          <cell r="S128">
            <v>0</v>
          </cell>
          <cell r="T128">
            <v>0</v>
          </cell>
          <cell r="U128">
            <v>0</v>
          </cell>
        </row>
        <row r="129">
          <cell r="H129">
            <v>6030204</v>
          </cell>
          <cell r="I129" t="str">
            <v>Долгосрочные ссуды АЕS Экибастуз Холдин</v>
          </cell>
          <cell r="J129">
            <v>0</v>
          </cell>
          <cell r="K129">
            <v>0</v>
          </cell>
          <cell r="L129">
            <v>0</v>
          </cell>
          <cell r="M129">
            <v>0</v>
          </cell>
          <cell r="N129">
            <v>0</v>
          </cell>
          <cell r="O129">
            <v>0</v>
          </cell>
          <cell r="P129">
            <v>0</v>
          </cell>
          <cell r="Q129">
            <v>0</v>
          </cell>
          <cell r="R129">
            <v>0</v>
          </cell>
          <cell r="S129">
            <v>0</v>
          </cell>
          <cell r="T129">
            <v>0</v>
          </cell>
          <cell r="U129">
            <v>0</v>
          </cell>
        </row>
        <row r="130">
          <cell r="H130" t="str">
            <v>GAAP075</v>
          </cell>
          <cell r="I130" t="str">
            <v>LT Accrued Asset Retirement Obligations</v>
          </cell>
          <cell r="J130">
            <v>0</v>
          </cell>
          <cell r="K130">
            <v>0</v>
          </cell>
          <cell r="L130">
            <v>0</v>
          </cell>
          <cell r="M130">
            <v>0</v>
          </cell>
          <cell r="N130">
            <v>0</v>
          </cell>
          <cell r="O130">
            <v>0</v>
          </cell>
          <cell r="P130">
            <v>0</v>
          </cell>
          <cell r="Q130">
            <v>0</v>
          </cell>
          <cell r="R130">
            <v>0</v>
          </cell>
          <cell r="S130">
            <v>0</v>
          </cell>
          <cell r="T130">
            <v>0</v>
          </cell>
          <cell r="U130">
            <v>0</v>
          </cell>
        </row>
        <row r="131">
          <cell r="H131">
            <v>631</v>
          </cell>
          <cell r="I131" t="str">
            <v>Текущий подоходный налог к оплате</v>
          </cell>
          <cell r="J131">
            <v>575781772.53653789</v>
          </cell>
          <cell r="K131">
            <v>0</v>
          </cell>
          <cell r="L131">
            <v>0</v>
          </cell>
          <cell r="M131">
            <v>575781772.53653789</v>
          </cell>
          <cell r="N131">
            <v>608849423.41999996</v>
          </cell>
          <cell r="O131">
            <v>1184631195.9565377</v>
          </cell>
          <cell r="P131">
            <v>0</v>
          </cell>
          <cell r="Q131">
            <v>1293133.93</v>
          </cell>
          <cell r="R131">
            <v>0</v>
          </cell>
          <cell r="S131">
            <v>771263692.09026814</v>
          </cell>
          <cell r="T131">
            <v>412074369.93626952</v>
          </cell>
          <cell r="U131">
            <v>3417718.9179420215</v>
          </cell>
        </row>
        <row r="132">
          <cell r="H132" t="str">
            <v>GAAP072</v>
          </cell>
          <cell r="I132" t="str">
            <v>КПН отсроченный актив</v>
          </cell>
          <cell r="J132">
            <v>160797816.95120877</v>
          </cell>
          <cell r="K132">
            <v>0</v>
          </cell>
          <cell r="L132">
            <v>0</v>
          </cell>
          <cell r="M132">
            <v>160797816.95120877</v>
          </cell>
          <cell r="N132">
            <v>0</v>
          </cell>
          <cell r="O132">
            <v>160797816.95120877</v>
          </cell>
          <cell r="P132">
            <v>0</v>
          </cell>
          <cell r="Q132">
            <v>0</v>
          </cell>
          <cell r="R132">
            <v>13741803.6168027</v>
          </cell>
          <cell r="S132">
            <v>0</v>
          </cell>
          <cell r="T132">
            <v>174539620.56801146</v>
          </cell>
          <cell r="U132">
            <v>1447620.6400266357</v>
          </cell>
        </row>
        <row r="133">
          <cell r="H133" t="str">
            <v>GAAP016</v>
          </cell>
          <cell r="I133" t="str">
            <v xml:space="preserve">КПН отсроченный </v>
          </cell>
          <cell r="J133">
            <v>-1790903687.2855363</v>
          </cell>
          <cell r="K133">
            <v>0</v>
          </cell>
          <cell r="L133">
            <v>0</v>
          </cell>
          <cell r="M133">
            <v>-1790903687.2855363</v>
          </cell>
          <cell r="N133">
            <v>0</v>
          </cell>
          <cell r="O133">
            <v>-1790903687.2855363</v>
          </cell>
          <cell r="P133">
            <v>0</v>
          </cell>
          <cell r="Q133">
            <v>0</v>
          </cell>
          <cell r="R133">
            <v>0</v>
          </cell>
          <cell r="S133">
            <v>419762822.57855374</v>
          </cell>
          <cell r="T133">
            <v>-2210666509.86409</v>
          </cell>
          <cell r="U133">
            <v>-18335129.052534547</v>
          </cell>
        </row>
        <row r="134">
          <cell r="H134" t="str">
            <v>GAAP093</v>
          </cell>
          <cell r="I134" t="str">
            <v>Начисленные краткосрочные обяз-ва по ARO</v>
          </cell>
          <cell r="J134">
            <v>0</v>
          </cell>
          <cell r="K134">
            <v>0</v>
          </cell>
          <cell r="L134">
            <v>0</v>
          </cell>
          <cell r="M134">
            <v>0</v>
          </cell>
          <cell r="N134">
            <v>0</v>
          </cell>
          <cell r="O134">
            <v>0</v>
          </cell>
          <cell r="P134">
            <v>0</v>
          </cell>
          <cell r="Q134">
            <v>0</v>
          </cell>
          <cell r="R134">
            <v>0</v>
          </cell>
          <cell r="S134">
            <v>0</v>
          </cell>
          <cell r="T134">
            <v>0</v>
          </cell>
          <cell r="U134">
            <v>0</v>
          </cell>
        </row>
        <row r="135">
          <cell r="H135" t="str">
            <v>GAAP092</v>
          </cell>
          <cell r="I135" t="str">
            <v>Краткосрочный отсроченный доход</v>
          </cell>
          <cell r="J135">
            <v>0</v>
          </cell>
          <cell r="K135">
            <v>0</v>
          </cell>
          <cell r="L135">
            <v>0</v>
          </cell>
          <cell r="M135">
            <v>0</v>
          </cell>
          <cell r="N135">
            <v>0</v>
          </cell>
          <cell r="O135">
            <v>0</v>
          </cell>
          <cell r="P135">
            <v>0</v>
          </cell>
          <cell r="Q135">
            <v>0</v>
          </cell>
          <cell r="R135">
            <v>0</v>
          </cell>
          <cell r="S135">
            <v>0</v>
          </cell>
          <cell r="T135">
            <v>0</v>
          </cell>
          <cell r="U135">
            <v>0</v>
          </cell>
        </row>
        <row r="136">
          <cell r="H136">
            <v>63301</v>
          </cell>
          <cell r="I136" t="str">
            <v>НДС от продажи э/энергии</v>
          </cell>
          <cell r="J136">
            <v>-6210895715.7987013</v>
          </cell>
          <cell r="K136">
            <v>0</v>
          </cell>
          <cell r="L136">
            <v>0</v>
          </cell>
          <cell r="M136">
            <v>-6210895715.7987013</v>
          </cell>
          <cell r="N136">
            <v>0</v>
          </cell>
          <cell r="O136">
            <v>-6210895715.7987013</v>
          </cell>
          <cell r="P136">
            <v>0</v>
          </cell>
          <cell r="Q136">
            <v>0</v>
          </cell>
          <cell r="R136">
            <v>1428253.7</v>
          </cell>
          <cell r="S136">
            <v>2211364.9500000002</v>
          </cell>
          <cell r="T136">
            <v>-6211678827.0487013</v>
          </cell>
          <cell r="U136">
            <v>-51519273.675447471</v>
          </cell>
        </row>
        <row r="137">
          <cell r="H137">
            <v>63302</v>
          </cell>
          <cell r="I137" t="str">
            <v>НДС от продажи прочего</v>
          </cell>
          <cell r="J137">
            <v>6044218638.9811392</v>
          </cell>
          <cell r="K137">
            <v>0</v>
          </cell>
          <cell r="L137">
            <v>0</v>
          </cell>
          <cell r="M137">
            <v>6044218638.9811392</v>
          </cell>
          <cell r="N137">
            <v>25819104.870000001</v>
          </cell>
          <cell r="O137">
            <v>6070037743.8511391</v>
          </cell>
          <cell r="P137">
            <v>2913283.4</v>
          </cell>
          <cell r="Q137">
            <v>1045679.41</v>
          </cell>
          <cell r="R137">
            <v>9538742.9641999975</v>
          </cell>
          <cell r="S137">
            <v>23591092.939099997</v>
          </cell>
          <cell r="T137">
            <v>6057852997.8662386</v>
          </cell>
          <cell r="U137">
            <v>50243451.918937042</v>
          </cell>
        </row>
        <row r="138">
          <cell r="H138">
            <v>63303</v>
          </cell>
          <cell r="I138" t="str">
            <v>НДС с нерезедентов</v>
          </cell>
          <cell r="J138">
            <v>-3860162.7</v>
          </cell>
          <cell r="K138">
            <v>0</v>
          </cell>
          <cell r="L138">
            <v>0</v>
          </cell>
          <cell r="M138">
            <v>-3860162.7</v>
          </cell>
          <cell r="N138">
            <v>0</v>
          </cell>
          <cell r="O138">
            <v>-3860162.7</v>
          </cell>
          <cell r="P138">
            <v>0</v>
          </cell>
          <cell r="Q138">
            <v>0</v>
          </cell>
          <cell r="R138">
            <v>0</v>
          </cell>
          <cell r="S138">
            <v>0</v>
          </cell>
          <cell r="T138">
            <v>-3860162.7</v>
          </cell>
          <cell r="U138">
            <v>-32015.946752923617</v>
          </cell>
        </row>
        <row r="139">
          <cell r="H139">
            <v>63304</v>
          </cell>
          <cell r="I139" t="str">
            <v xml:space="preserve">НДС от продажи О С </v>
          </cell>
          <cell r="J139">
            <v>0</v>
          </cell>
          <cell r="K139">
            <v>0</v>
          </cell>
          <cell r="L139">
            <v>0</v>
          </cell>
          <cell r="M139">
            <v>0</v>
          </cell>
          <cell r="N139">
            <v>0</v>
          </cell>
          <cell r="O139">
            <v>0</v>
          </cell>
          <cell r="P139">
            <v>0</v>
          </cell>
          <cell r="Q139">
            <v>0</v>
          </cell>
          <cell r="R139">
            <v>0</v>
          </cell>
          <cell r="S139">
            <v>0</v>
          </cell>
          <cell r="T139">
            <v>0</v>
          </cell>
          <cell r="U139">
            <v>0</v>
          </cell>
        </row>
        <row r="140">
          <cell r="H140">
            <v>63401</v>
          </cell>
          <cell r="I140" t="str">
            <v>Подоходный налог с физических лиц</v>
          </cell>
          <cell r="J140">
            <v>-7998744.0500000007</v>
          </cell>
          <cell r="K140">
            <v>0</v>
          </cell>
          <cell r="L140">
            <v>0</v>
          </cell>
          <cell r="M140">
            <v>-7998744.0500000007</v>
          </cell>
          <cell r="N140">
            <v>-1016894.8100000005</v>
          </cell>
          <cell r="O140">
            <v>-9015638.8600000013</v>
          </cell>
          <cell r="P140">
            <v>0</v>
          </cell>
          <cell r="Q140">
            <v>118790.39999999999</v>
          </cell>
          <cell r="R140">
            <v>0</v>
          </cell>
          <cell r="S140">
            <v>0</v>
          </cell>
          <cell r="T140">
            <v>-9134429.2600000016</v>
          </cell>
          <cell r="U140">
            <v>-75760.38201874432</v>
          </cell>
        </row>
        <row r="141">
          <cell r="H141">
            <v>63402</v>
          </cell>
          <cell r="I141" t="str">
            <v>Налог на воду</v>
          </cell>
          <cell r="J141">
            <v>-21539</v>
          </cell>
          <cell r="K141">
            <v>0</v>
          </cell>
          <cell r="L141">
            <v>0</v>
          </cell>
          <cell r="M141">
            <v>-21539</v>
          </cell>
          <cell r="N141">
            <v>-852950</v>
          </cell>
          <cell r="O141">
            <v>-874489</v>
          </cell>
          <cell r="P141">
            <v>0</v>
          </cell>
          <cell r="Q141">
            <v>0</v>
          </cell>
          <cell r="R141">
            <v>0</v>
          </cell>
          <cell r="S141">
            <v>0</v>
          </cell>
          <cell r="T141">
            <v>-874489</v>
          </cell>
          <cell r="U141">
            <v>-7252.9567885875431</v>
          </cell>
        </row>
        <row r="142">
          <cell r="H142">
            <v>63403</v>
          </cell>
          <cell r="I142" t="str">
            <v>Фонд социального страхования</v>
          </cell>
          <cell r="J142">
            <v>-2273925.29</v>
          </cell>
          <cell r="K142">
            <v>0</v>
          </cell>
          <cell r="L142">
            <v>0</v>
          </cell>
          <cell r="M142">
            <v>-2273925.29</v>
          </cell>
          <cell r="N142">
            <v>449091.01</v>
          </cell>
          <cell r="O142">
            <v>-1824834.28</v>
          </cell>
          <cell r="P142">
            <v>73.13</v>
          </cell>
          <cell r="Q142">
            <v>691.06</v>
          </cell>
          <cell r="R142">
            <v>0</v>
          </cell>
          <cell r="S142">
            <v>0</v>
          </cell>
          <cell r="T142">
            <v>-1825452.2100000002</v>
          </cell>
          <cell r="U142">
            <v>-15140.185867131129</v>
          </cell>
        </row>
        <row r="143">
          <cell r="H143">
            <v>63404</v>
          </cell>
          <cell r="I143" t="str">
            <v>Налог на транспорт</v>
          </cell>
          <cell r="J143">
            <v>0</v>
          </cell>
          <cell r="K143">
            <v>0</v>
          </cell>
          <cell r="L143">
            <v>0</v>
          </cell>
          <cell r="M143">
            <v>0</v>
          </cell>
          <cell r="N143">
            <v>0</v>
          </cell>
          <cell r="O143">
            <v>0</v>
          </cell>
          <cell r="P143">
            <v>6880</v>
          </cell>
          <cell r="Q143">
            <v>6880</v>
          </cell>
          <cell r="R143">
            <v>0</v>
          </cell>
          <cell r="S143">
            <v>0</v>
          </cell>
          <cell r="T143">
            <v>0</v>
          </cell>
          <cell r="U143">
            <v>0</v>
          </cell>
        </row>
        <row r="144">
          <cell r="H144">
            <v>63405</v>
          </cell>
          <cell r="I144" t="str">
            <v>Налог на имущество</v>
          </cell>
          <cell r="J144">
            <v>1236452</v>
          </cell>
          <cell r="K144">
            <v>0</v>
          </cell>
          <cell r="L144">
            <v>0</v>
          </cell>
          <cell r="M144">
            <v>1236452</v>
          </cell>
          <cell r="N144">
            <v>2977843</v>
          </cell>
          <cell r="O144">
            <v>4214295</v>
          </cell>
          <cell r="P144">
            <v>4365633</v>
          </cell>
          <cell r="Q144">
            <v>0</v>
          </cell>
          <cell r="R144">
            <v>0</v>
          </cell>
          <cell r="S144">
            <v>0</v>
          </cell>
          <cell r="T144">
            <v>8579928</v>
          </cell>
          <cell r="U144">
            <v>71161.383428713612</v>
          </cell>
        </row>
        <row r="145">
          <cell r="H145">
            <v>63406</v>
          </cell>
          <cell r="I145" t="str">
            <v>Налог на землю</v>
          </cell>
          <cell r="J145">
            <v>61837.22</v>
          </cell>
          <cell r="K145">
            <v>0</v>
          </cell>
          <cell r="L145">
            <v>0</v>
          </cell>
          <cell r="M145">
            <v>61837.22</v>
          </cell>
          <cell r="N145">
            <v>104777</v>
          </cell>
          <cell r="O145">
            <v>166614.22</v>
          </cell>
          <cell r="P145">
            <v>7586</v>
          </cell>
          <cell r="Q145">
            <v>0</v>
          </cell>
          <cell r="R145">
            <v>0</v>
          </cell>
          <cell r="S145">
            <v>0</v>
          </cell>
          <cell r="T145">
            <v>174200.22</v>
          </cell>
          <cell r="U145">
            <v>1444.8056730529984</v>
          </cell>
        </row>
        <row r="146">
          <cell r="H146">
            <v>63408</v>
          </cell>
          <cell r="I146" t="str">
            <v>Плата за рекламу</v>
          </cell>
          <cell r="J146">
            <v>-13104</v>
          </cell>
          <cell r="K146">
            <v>0</v>
          </cell>
          <cell r="L146">
            <v>0</v>
          </cell>
          <cell r="M146">
            <v>-13104</v>
          </cell>
          <cell r="N146">
            <v>-912</v>
          </cell>
          <cell r="O146">
            <v>-14016</v>
          </cell>
          <cell r="P146">
            <v>0</v>
          </cell>
          <cell r="Q146">
            <v>0</v>
          </cell>
          <cell r="R146">
            <v>0</v>
          </cell>
          <cell r="S146">
            <v>0</v>
          </cell>
          <cell r="T146">
            <v>-14016</v>
          </cell>
          <cell r="U146">
            <v>-116.24782284150287</v>
          </cell>
        </row>
        <row r="147">
          <cell r="H147" t="str">
            <v>GAAP080</v>
          </cell>
          <cell r="I147" t="str">
            <v>PU Liability adjustment account</v>
          </cell>
          <cell r="J147">
            <v>6718655.1806154875</v>
          </cell>
          <cell r="K147">
            <v>0</v>
          </cell>
          <cell r="L147">
            <v>0</v>
          </cell>
          <cell r="M147">
            <v>6718655.1806154875</v>
          </cell>
          <cell r="N147">
            <v>0</v>
          </cell>
          <cell r="O147">
            <v>6718655.1806154875</v>
          </cell>
          <cell r="P147">
            <v>0</v>
          </cell>
          <cell r="Q147">
            <v>0</v>
          </cell>
          <cell r="R147">
            <v>0</v>
          </cell>
          <cell r="S147">
            <v>21042002.074496187</v>
          </cell>
          <cell r="T147">
            <v>-14323346.893880699</v>
          </cell>
          <cell r="U147">
            <v>-118796.93865705151</v>
          </cell>
        </row>
        <row r="148">
          <cell r="H148">
            <v>63407</v>
          </cell>
          <cell r="I148" t="str">
            <v>Налог с нерезедентов</v>
          </cell>
          <cell r="J148">
            <v>-6572310.8121499997</v>
          </cell>
          <cell r="K148">
            <v>0</v>
          </cell>
          <cell r="L148">
            <v>0</v>
          </cell>
          <cell r="M148">
            <v>-6572310.8121499997</v>
          </cell>
          <cell r="N148">
            <v>-931954.04</v>
          </cell>
          <cell r="O148">
            <v>-7504264.8521499997</v>
          </cell>
          <cell r="P148">
            <v>1293133.93</v>
          </cell>
          <cell r="Q148">
            <v>1410031.1600000001</v>
          </cell>
          <cell r="R148">
            <v>1861291.3621499995</v>
          </cell>
          <cell r="S148">
            <v>0</v>
          </cell>
          <cell r="T148">
            <v>-5759870.7200000007</v>
          </cell>
          <cell r="U148">
            <v>-47772.005639877258</v>
          </cell>
        </row>
        <row r="149">
          <cell r="H149">
            <v>63410</v>
          </cell>
          <cell r="I149" t="str">
            <v>Социальный налог</v>
          </cell>
          <cell r="J149">
            <v>-15018949.772400001</v>
          </cell>
          <cell r="K149">
            <v>0</v>
          </cell>
          <cell r="L149">
            <v>0</v>
          </cell>
          <cell r="M149">
            <v>-15018949.772400001</v>
          </cell>
          <cell r="N149">
            <v>4214691.67</v>
          </cell>
          <cell r="O149">
            <v>-10804258.102400001</v>
          </cell>
          <cell r="P149">
            <v>3557484.5</v>
          </cell>
          <cell r="Q149">
            <v>2073.19</v>
          </cell>
          <cell r="R149">
            <v>0</v>
          </cell>
          <cell r="S149">
            <v>4199348.18475</v>
          </cell>
          <cell r="T149">
            <v>-11448194.977150001</v>
          </cell>
          <cell r="U149">
            <v>-94950.609414862745</v>
          </cell>
        </row>
        <row r="150">
          <cell r="H150">
            <v>63413</v>
          </cell>
          <cell r="I150" t="str">
            <v>Налог на радиочастоты</v>
          </cell>
          <cell r="J150">
            <v>0</v>
          </cell>
          <cell r="K150">
            <v>0</v>
          </cell>
          <cell r="L150">
            <v>0</v>
          </cell>
          <cell r="M150">
            <v>0</v>
          </cell>
          <cell r="N150">
            <v>0</v>
          </cell>
          <cell r="O150">
            <v>0</v>
          </cell>
          <cell r="P150">
            <v>0</v>
          </cell>
          <cell r="Q150">
            <v>0</v>
          </cell>
          <cell r="R150">
            <v>0</v>
          </cell>
          <cell r="S150">
            <v>0</v>
          </cell>
          <cell r="T150">
            <v>0</v>
          </cell>
          <cell r="U150">
            <v>0</v>
          </cell>
        </row>
        <row r="151">
          <cell r="H151" t="str">
            <v>GAAP017</v>
          </cell>
          <cell r="I151" t="str">
            <v>Соц налог на иностранных специалистов</v>
          </cell>
          <cell r="J151">
            <v>-10514000</v>
          </cell>
          <cell r="K151">
            <v>0</v>
          </cell>
          <cell r="L151">
            <v>0</v>
          </cell>
          <cell r="M151">
            <v>-10514000</v>
          </cell>
          <cell r="N151">
            <v>0</v>
          </cell>
          <cell r="O151">
            <v>-10514000</v>
          </cell>
          <cell r="P151">
            <v>0</v>
          </cell>
          <cell r="Q151">
            <v>0</v>
          </cell>
          <cell r="R151">
            <v>0</v>
          </cell>
          <cell r="S151">
            <v>0</v>
          </cell>
          <cell r="T151">
            <v>-10514000</v>
          </cell>
          <cell r="U151">
            <v>-87202.455005391064</v>
          </cell>
        </row>
        <row r="152">
          <cell r="H152">
            <v>65302</v>
          </cell>
          <cell r="I152" t="str">
            <v>Пенсионный фонд10%</v>
          </cell>
          <cell r="J152">
            <v>-10615663.630000001</v>
          </cell>
          <cell r="K152">
            <v>0</v>
          </cell>
          <cell r="L152">
            <v>0</v>
          </cell>
          <cell r="M152">
            <v>-10615663.630000001</v>
          </cell>
          <cell r="N152">
            <v>3512730.91</v>
          </cell>
          <cell r="O152">
            <v>-7102932.7200000007</v>
          </cell>
          <cell r="P152">
            <v>0</v>
          </cell>
          <cell r="Q152">
            <v>2559.4899999999998</v>
          </cell>
          <cell r="R152">
            <v>0</v>
          </cell>
          <cell r="S152">
            <v>0</v>
          </cell>
          <cell r="T152">
            <v>-7105492.2100000009</v>
          </cell>
          <cell r="U152">
            <v>-58932.505681346949</v>
          </cell>
        </row>
        <row r="153">
          <cell r="H153">
            <v>65501</v>
          </cell>
          <cell r="I153" t="str">
            <v>Фонд охраны окружающей среды</v>
          </cell>
          <cell r="J153">
            <v>-194660721</v>
          </cell>
          <cell r="K153">
            <v>0</v>
          </cell>
          <cell r="L153">
            <v>0</v>
          </cell>
          <cell r="M153">
            <v>-194660721</v>
          </cell>
          <cell r="N153">
            <v>-249188</v>
          </cell>
          <cell r="O153">
            <v>-194909909</v>
          </cell>
          <cell r="P153">
            <v>0</v>
          </cell>
          <cell r="Q153">
            <v>16166</v>
          </cell>
          <cell r="R153">
            <v>0</v>
          </cell>
          <cell r="S153">
            <v>0</v>
          </cell>
          <cell r="T153">
            <v>-194926075</v>
          </cell>
          <cell r="U153">
            <v>-1616704.6114290454</v>
          </cell>
        </row>
        <row r="154">
          <cell r="H154">
            <v>66201</v>
          </cell>
          <cell r="I154" t="str">
            <v>Авансы полученные</v>
          </cell>
          <cell r="J154">
            <v>-94376361.779999971</v>
          </cell>
          <cell r="K154">
            <v>0</v>
          </cell>
          <cell r="L154">
            <v>779372516.50999999</v>
          </cell>
          <cell r="M154">
            <v>-873748878.28999996</v>
          </cell>
          <cell r="N154">
            <v>611478593.49000001</v>
          </cell>
          <cell r="O154">
            <v>-262270284.79999995</v>
          </cell>
          <cell r="P154">
            <v>308295.89</v>
          </cell>
          <cell r="Q154">
            <v>4576855.5199999996</v>
          </cell>
          <cell r="R154">
            <v>0</v>
          </cell>
          <cell r="S154">
            <v>0</v>
          </cell>
          <cell r="T154">
            <v>-266538844.42999998</v>
          </cell>
          <cell r="U154">
            <v>-2210656.4189267643</v>
          </cell>
        </row>
        <row r="155">
          <cell r="H155">
            <v>671</v>
          </cell>
          <cell r="I155" t="str">
            <v>Счета к оплате</v>
          </cell>
          <cell r="J155">
            <v>-652794066.32240033</v>
          </cell>
          <cell r="K155">
            <v>0</v>
          </cell>
          <cell r="L155">
            <v>1001168878.9400001</v>
          </cell>
          <cell r="M155">
            <v>-1653962945.2624004</v>
          </cell>
          <cell r="N155">
            <v>696869325.50999999</v>
          </cell>
          <cell r="O155">
            <v>-957093619.7524004</v>
          </cell>
          <cell r="P155">
            <v>146732232.09999999</v>
          </cell>
          <cell r="Q155">
            <v>36119949.640000001</v>
          </cell>
          <cell r="R155">
            <v>316739797.32329386</v>
          </cell>
          <cell r="S155">
            <v>66773724.770000003</v>
          </cell>
          <cell r="T155">
            <v>-596515264.73910654</v>
          </cell>
          <cell r="U155">
            <v>-4947460.1039985614</v>
          </cell>
        </row>
        <row r="156">
          <cell r="H156">
            <v>681</v>
          </cell>
          <cell r="I156" t="str">
            <v>Заработная плата сотрудников</v>
          </cell>
          <cell r="J156">
            <v>-26890420.960000001</v>
          </cell>
          <cell r="K156">
            <v>0</v>
          </cell>
          <cell r="L156">
            <v>0</v>
          </cell>
          <cell r="M156">
            <v>-26890420.960000001</v>
          </cell>
          <cell r="N156">
            <v>-5381293.9400000004</v>
          </cell>
          <cell r="O156">
            <v>-32271714.900000002</v>
          </cell>
          <cell r="P156">
            <v>4863.04</v>
          </cell>
          <cell r="Q156">
            <v>25594.9</v>
          </cell>
          <cell r="R156">
            <v>0</v>
          </cell>
          <cell r="S156">
            <v>0</v>
          </cell>
          <cell r="T156">
            <v>-32292446.760000002</v>
          </cell>
          <cell r="U156">
            <v>-267831.52326449368</v>
          </cell>
        </row>
        <row r="157">
          <cell r="H157">
            <v>691</v>
          </cell>
          <cell r="I157" t="str">
            <v>начисление бонуса</v>
          </cell>
          <cell r="J157">
            <v>-0.23999999463558197</v>
          </cell>
          <cell r="K157">
            <v>0</v>
          </cell>
          <cell r="L157">
            <v>0</v>
          </cell>
          <cell r="M157">
            <v>-0.23999999463558197</v>
          </cell>
          <cell r="N157">
            <v>0</v>
          </cell>
          <cell r="O157">
            <v>-0.23999999463558197</v>
          </cell>
          <cell r="P157">
            <v>0</v>
          </cell>
          <cell r="Q157">
            <v>0</v>
          </cell>
          <cell r="R157">
            <v>0</v>
          </cell>
          <cell r="S157">
            <v>31106282.850000001</v>
          </cell>
          <cell r="T157">
            <v>-31106283.089999996</v>
          </cell>
          <cell r="U157">
            <v>-257993.55635730279</v>
          </cell>
        </row>
        <row r="158">
          <cell r="H158">
            <v>6840103</v>
          </cell>
          <cell r="I158" t="str">
            <v>Начисленные проценты  от других комп</v>
          </cell>
          <cell r="J158">
            <v>-63648094.209999993</v>
          </cell>
          <cell r="K158">
            <v>0</v>
          </cell>
          <cell r="L158">
            <v>0</v>
          </cell>
          <cell r="M158">
            <v>-63648094.209999993</v>
          </cell>
          <cell r="N158">
            <v>15416616.310000001</v>
          </cell>
          <cell r="O158">
            <v>-48231477.899999991</v>
          </cell>
          <cell r="P158">
            <v>0</v>
          </cell>
          <cell r="Q158">
            <v>0</v>
          </cell>
          <cell r="R158">
            <v>0</v>
          </cell>
          <cell r="S158">
            <v>0</v>
          </cell>
          <cell r="T158">
            <v>-48231477.899999991</v>
          </cell>
          <cell r="U158">
            <v>-400028.84548395115</v>
          </cell>
        </row>
        <row r="159">
          <cell r="H159">
            <v>6840201</v>
          </cell>
          <cell r="I159" t="str">
            <v>Начисленные проценты АЕС Арлинтон</v>
          </cell>
          <cell r="J159">
            <v>25797.288266181946</v>
          </cell>
          <cell r="K159">
            <v>0</v>
          </cell>
          <cell r="L159">
            <v>5957548569.7582664</v>
          </cell>
          <cell r="M159">
            <v>-5957522772.4700003</v>
          </cell>
          <cell r="N159">
            <v>-13370998.74</v>
          </cell>
          <cell r="O159">
            <v>-5970893771.21</v>
          </cell>
          <cell r="P159">
            <v>0</v>
          </cell>
          <cell r="Q159">
            <v>0</v>
          </cell>
          <cell r="R159">
            <v>5970919988.14816</v>
          </cell>
          <cell r="S159">
            <v>0</v>
          </cell>
          <cell r="T159">
            <v>26216.938159942627</v>
          </cell>
          <cell r="U159">
            <v>217.44163689095652</v>
          </cell>
        </row>
        <row r="160">
          <cell r="H160">
            <v>6840202</v>
          </cell>
          <cell r="I160" t="str">
            <v>Начисленные проценты АЕС Электрик</v>
          </cell>
          <cell r="J160">
            <v>-37902.91999912262</v>
          </cell>
          <cell r="K160">
            <v>0</v>
          </cell>
          <cell r="L160">
            <v>4719128400</v>
          </cell>
          <cell r="M160">
            <v>-4719166302.9199991</v>
          </cell>
          <cell r="N160">
            <v>4719166303</v>
          </cell>
          <cell r="O160">
            <v>8.0000877380371094E-2</v>
          </cell>
          <cell r="P160">
            <v>0</v>
          </cell>
          <cell r="Q160">
            <v>0</v>
          </cell>
          <cell r="R160">
            <v>0</v>
          </cell>
          <cell r="S160">
            <v>0</v>
          </cell>
          <cell r="T160">
            <v>8.0000877380371094E-2</v>
          </cell>
          <cell r="U160">
            <v>6.6352224749416193E-4</v>
          </cell>
        </row>
        <row r="161">
          <cell r="H161">
            <v>6840203</v>
          </cell>
          <cell r="I161" t="str">
            <v>Начисленные проценты АЕС Глобал</v>
          </cell>
          <cell r="J161">
            <v>0</v>
          </cell>
          <cell r="K161">
            <v>0</v>
          </cell>
          <cell r="L161">
            <v>0</v>
          </cell>
          <cell r="M161">
            <v>0</v>
          </cell>
          <cell r="N161">
            <v>-4729757947.9899998</v>
          </cell>
          <cell r="O161">
            <v>-4729757947.9899998</v>
          </cell>
          <cell r="P161">
            <v>0</v>
          </cell>
          <cell r="Q161">
            <v>0</v>
          </cell>
          <cell r="R161">
            <v>4729719960</v>
          </cell>
          <cell r="S161">
            <v>0</v>
          </cell>
          <cell r="T161">
            <v>-37987.989999771118</v>
          </cell>
          <cell r="U161">
            <v>-315.07000082749539</v>
          </cell>
        </row>
        <row r="162">
          <cell r="H162">
            <v>6840204</v>
          </cell>
          <cell r="I162" t="str">
            <v>Начисленные проценты АЕS Экиб Холдингз</v>
          </cell>
          <cell r="J162">
            <v>-81920.789999847417</v>
          </cell>
          <cell r="K162">
            <v>0</v>
          </cell>
          <cell r="L162">
            <v>1559041925</v>
          </cell>
          <cell r="M162">
            <v>-1559123845.79</v>
          </cell>
          <cell r="N162">
            <v>-3499280.45</v>
          </cell>
          <cell r="O162">
            <v>-1562623126.24</v>
          </cell>
          <cell r="P162">
            <v>0</v>
          </cell>
          <cell r="Q162">
            <v>0</v>
          </cell>
          <cell r="R162">
            <v>1562541022.0605476</v>
          </cell>
          <cell r="S162">
            <v>0</v>
          </cell>
          <cell r="T162">
            <v>-82104.179452419281</v>
          </cell>
          <cell r="U162">
            <v>-680.96690264924348</v>
          </cell>
        </row>
        <row r="163">
          <cell r="H163">
            <v>6840205</v>
          </cell>
          <cell r="I163" t="str">
            <v>Начисленные проценты Fortis Bank</v>
          </cell>
          <cell r="J163">
            <v>-65845071.770000003</v>
          </cell>
          <cell r="K163">
            <v>0</v>
          </cell>
          <cell r="L163">
            <v>0</v>
          </cell>
          <cell r="M163">
            <v>-65845071.770000003</v>
          </cell>
          <cell r="N163">
            <v>-759246723.73000002</v>
          </cell>
          <cell r="O163">
            <v>-825091795.5</v>
          </cell>
          <cell r="P163">
            <v>0</v>
          </cell>
          <cell r="Q163">
            <v>0</v>
          </cell>
          <cell r="R163">
            <v>0</v>
          </cell>
          <cell r="S163">
            <v>0</v>
          </cell>
          <cell r="T163">
            <v>-825091795.5</v>
          </cell>
          <cell r="U163">
            <v>-6843259.4799701422</v>
          </cell>
        </row>
        <row r="164">
          <cell r="H164">
            <v>68701</v>
          </cell>
          <cell r="I164" t="str">
            <v>Командировочные расходы</v>
          </cell>
          <cell r="J164">
            <v>0</v>
          </cell>
          <cell r="K164">
            <v>0</v>
          </cell>
          <cell r="L164">
            <v>0</v>
          </cell>
          <cell r="M164">
            <v>0</v>
          </cell>
          <cell r="N164">
            <v>0</v>
          </cell>
          <cell r="O164">
            <v>0</v>
          </cell>
          <cell r="P164">
            <v>0</v>
          </cell>
          <cell r="Q164">
            <v>0</v>
          </cell>
          <cell r="R164">
            <v>0</v>
          </cell>
          <cell r="S164">
            <v>0</v>
          </cell>
          <cell r="T164">
            <v>0</v>
          </cell>
          <cell r="U164">
            <v>0</v>
          </cell>
        </row>
        <row r="165">
          <cell r="H165">
            <v>68702</v>
          </cell>
          <cell r="I165" t="str">
            <v>Прочие</v>
          </cell>
          <cell r="J165">
            <v>-1229973.21</v>
          </cell>
          <cell r="K165">
            <v>0</v>
          </cell>
          <cell r="L165">
            <v>0</v>
          </cell>
          <cell r="M165">
            <v>-1229973.21</v>
          </cell>
          <cell r="N165">
            <v>178407.63</v>
          </cell>
          <cell r="O165">
            <v>-1051565.58</v>
          </cell>
          <cell r="P165">
            <v>0</v>
          </cell>
          <cell r="Q165">
            <v>0</v>
          </cell>
          <cell r="R165">
            <v>0</v>
          </cell>
          <cell r="S165">
            <v>0</v>
          </cell>
          <cell r="T165">
            <v>-1051565.58</v>
          </cell>
          <cell r="U165">
            <v>-8721.6188106494155</v>
          </cell>
        </row>
        <row r="166">
          <cell r="H166">
            <v>68703</v>
          </cell>
          <cell r="I166" t="str">
            <v>Депонированная зарплата</v>
          </cell>
          <cell r="J166">
            <v>-297405.02</v>
          </cell>
          <cell r="K166">
            <v>0</v>
          </cell>
          <cell r="L166">
            <v>0</v>
          </cell>
          <cell r="M166">
            <v>-297405.02</v>
          </cell>
          <cell r="N166">
            <v>0</v>
          </cell>
          <cell r="O166">
            <v>-297405.02</v>
          </cell>
          <cell r="P166">
            <v>0</v>
          </cell>
          <cell r="Q166">
            <v>0</v>
          </cell>
          <cell r="R166">
            <v>0</v>
          </cell>
          <cell r="S166">
            <v>0</v>
          </cell>
          <cell r="T166">
            <v>-297405.02</v>
          </cell>
          <cell r="U166">
            <v>-2466.6585386082775</v>
          </cell>
        </row>
        <row r="167">
          <cell r="H167">
            <v>68707</v>
          </cell>
          <cell r="I167" t="str">
            <v>Подотчетные суммы</v>
          </cell>
          <cell r="J167">
            <v>0</v>
          </cell>
          <cell r="K167">
            <v>0</v>
          </cell>
          <cell r="L167">
            <v>0</v>
          </cell>
          <cell r="M167">
            <v>0</v>
          </cell>
          <cell r="N167">
            <v>0</v>
          </cell>
          <cell r="O167">
            <v>0</v>
          </cell>
          <cell r="P167">
            <v>0</v>
          </cell>
          <cell r="Q167">
            <v>0</v>
          </cell>
          <cell r="R167">
            <v>0</v>
          </cell>
          <cell r="S167">
            <v>0</v>
          </cell>
          <cell r="T167">
            <v>0</v>
          </cell>
          <cell r="U167">
            <v>0</v>
          </cell>
        </row>
        <row r="168">
          <cell r="H168" t="str">
            <v>GAAP018</v>
          </cell>
          <cell r="I168" t="str">
            <v>Услуги Корпорации</v>
          </cell>
          <cell r="J168">
            <v>-100.52923142910004</v>
          </cell>
          <cell r="K168">
            <v>0</v>
          </cell>
          <cell r="L168">
            <v>797977433</v>
          </cell>
          <cell r="M168">
            <v>-797977533.52923143</v>
          </cell>
          <cell r="N168">
            <v>0</v>
          </cell>
          <cell r="O168">
            <v>-797977533.52923143</v>
          </cell>
          <cell r="P168">
            <v>0</v>
          </cell>
          <cell r="Q168">
            <v>0</v>
          </cell>
          <cell r="R168">
            <v>830251437.76981866</v>
          </cell>
          <cell r="S168">
            <v>32265263.866499998</v>
          </cell>
          <cell r="T168">
            <v>8640.3740872368217</v>
          </cell>
          <cell r="U168">
            <v>71.662719476128572</v>
          </cell>
        </row>
        <row r="169">
          <cell r="H169" t="str">
            <v>GAAP019</v>
          </cell>
          <cell r="I169" t="str">
            <v>Услуги Силк Роуд</v>
          </cell>
          <cell r="J169">
            <v>476.71571330912411</v>
          </cell>
          <cell r="K169">
            <v>0</v>
          </cell>
          <cell r="L169">
            <v>1710776435</v>
          </cell>
          <cell r="M169">
            <v>-1710775958.2842867</v>
          </cell>
          <cell r="N169">
            <v>0</v>
          </cell>
          <cell r="O169">
            <v>-1710775958.2842867</v>
          </cell>
          <cell r="P169">
            <v>0</v>
          </cell>
          <cell r="Q169">
            <v>0</v>
          </cell>
          <cell r="R169">
            <v>1709333438.7990479</v>
          </cell>
          <cell r="S169">
            <v>1489169.72</v>
          </cell>
          <cell r="T169">
            <v>-2931689.2052387903</v>
          </cell>
          <cell r="U169">
            <v>-24315.245958686162</v>
          </cell>
        </row>
        <row r="170">
          <cell r="H170" t="str">
            <v>GAAP020</v>
          </cell>
          <cell r="I170" t="str">
            <v>Долгосрочные обязательства performance unit</v>
          </cell>
          <cell r="J170">
            <v>-9071376.6162352934</v>
          </cell>
          <cell r="K170">
            <v>0</v>
          </cell>
          <cell r="L170">
            <v>0</v>
          </cell>
          <cell r="M170">
            <v>-9071376.6162352934</v>
          </cell>
          <cell r="N170">
            <v>0</v>
          </cell>
          <cell r="O170">
            <v>-9071376.6162352934</v>
          </cell>
          <cell r="P170">
            <v>0</v>
          </cell>
          <cell r="Q170">
            <v>0</v>
          </cell>
          <cell r="R170">
            <v>7563258.0792811792</v>
          </cell>
          <cell r="S170">
            <v>1412332.5421646319</v>
          </cell>
          <cell r="T170">
            <v>-2920451.0791187463</v>
          </cell>
          <cell r="U170">
            <v>-24222.037647165518</v>
          </cell>
        </row>
        <row r="171">
          <cell r="H171" t="str">
            <v>GAAP068</v>
          </cell>
          <cell r="I171" t="str">
            <v>Краткосрочные обязательства performance unit</v>
          </cell>
          <cell r="J171">
            <v>-27123790.675749987</v>
          </cell>
          <cell r="K171">
            <v>0</v>
          </cell>
          <cell r="L171">
            <v>0</v>
          </cell>
          <cell r="M171">
            <v>-27123790.675749987</v>
          </cell>
          <cell r="N171">
            <v>0</v>
          </cell>
          <cell r="O171">
            <v>-27123790.675749987</v>
          </cell>
          <cell r="P171">
            <v>0</v>
          </cell>
          <cell r="Q171">
            <v>0</v>
          </cell>
          <cell r="R171">
            <v>20063715.45459358</v>
          </cell>
          <cell r="S171">
            <v>0</v>
          </cell>
          <cell r="T171">
            <v>-7060075.2211564071</v>
          </cell>
          <cell r="U171">
            <v>-58555.82003115541</v>
          </cell>
        </row>
        <row r="172">
          <cell r="H172" t="str">
            <v>GAAP069</v>
          </cell>
          <cell r="I172" t="str">
            <v>НДС от дебеторской задолженности</v>
          </cell>
          <cell r="J172">
            <v>0</v>
          </cell>
          <cell r="K172">
            <v>0</v>
          </cell>
          <cell r="L172">
            <v>0</v>
          </cell>
          <cell r="M172">
            <v>0</v>
          </cell>
          <cell r="N172">
            <v>0</v>
          </cell>
          <cell r="O172">
            <v>0</v>
          </cell>
          <cell r="P172">
            <v>0</v>
          </cell>
          <cell r="Q172">
            <v>0</v>
          </cell>
          <cell r="R172">
            <v>0</v>
          </cell>
          <cell r="S172">
            <v>0</v>
          </cell>
          <cell r="T172">
            <v>0</v>
          </cell>
          <cell r="U172">
            <v>0</v>
          </cell>
        </row>
        <row r="173">
          <cell r="H173" t="str">
            <v>GAAP081</v>
          </cell>
          <cell r="I173" t="str">
            <v>Derivative Asset Short-Term</v>
          </cell>
          <cell r="J173">
            <v>0</v>
          </cell>
          <cell r="K173">
            <v>0</v>
          </cell>
          <cell r="L173">
            <v>0</v>
          </cell>
          <cell r="M173">
            <v>0</v>
          </cell>
          <cell r="N173">
            <v>0</v>
          </cell>
          <cell r="O173">
            <v>0</v>
          </cell>
          <cell r="P173">
            <v>0</v>
          </cell>
          <cell r="Q173">
            <v>0</v>
          </cell>
          <cell r="R173">
            <v>0</v>
          </cell>
          <cell r="S173">
            <v>0</v>
          </cell>
          <cell r="T173">
            <v>0</v>
          </cell>
          <cell r="U173">
            <v>0</v>
          </cell>
        </row>
        <row r="174">
          <cell r="H174" t="str">
            <v>GAAP099</v>
          </cell>
          <cell r="I174" t="str">
            <v>Резерв по неиспользованным отпускам</v>
          </cell>
          <cell r="M174">
            <v>0</v>
          </cell>
          <cell r="N174">
            <v>0</v>
          </cell>
          <cell r="O174">
            <v>0</v>
          </cell>
          <cell r="P174">
            <v>0</v>
          </cell>
          <cell r="Q174">
            <v>0</v>
          </cell>
          <cell r="R174">
            <v>0</v>
          </cell>
          <cell r="S174">
            <v>42060986.11570248</v>
          </cell>
          <cell r="T174">
            <v>-42060986.11570248</v>
          </cell>
          <cell r="U174">
            <v>-348851.1745517333</v>
          </cell>
        </row>
        <row r="175">
          <cell r="H175" t="str">
            <v>GAAP078</v>
          </cell>
          <cell r="I175" t="str">
            <v>Derivative Liability - Short Term</v>
          </cell>
          <cell r="J175">
            <v>-309877305.39294779</v>
          </cell>
          <cell r="K175">
            <v>0</v>
          </cell>
          <cell r="L175">
            <v>0</v>
          </cell>
          <cell r="M175">
            <v>-309877305.39294779</v>
          </cell>
          <cell r="N175">
            <v>0</v>
          </cell>
          <cell r="O175">
            <v>-309877305.39294779</v>
          </cell>
          <cell r="P175">
            <v>0</v>
          </cell>
          <cell r="Q175">
            <v>0</v>
          </cell>
          <cell r="R175">
            <v>-68355475.309607729</v>
          </cell>
          <cell r="S175">
            <v>0</v>
          </cell>
          <cell r="T175">
            <v>-378232780.70255554</v>
          </cell>
          <cell r="U175">
            <v>-3137038.9043921004</v>
          </cell>
        </row>
        <row r="176">
          <cell r="H176" t="str">
            <v>GAAP079</v>
          </cell>
          <cell r="I176" t="str">
            <v>LT Derivative Liability</v>
          </cell>
          <cell r="J176">
            <v>-5.9604644775390625E-8</v>
          </cell>
          <cell r="K176">
            <v>0</v>
          </cell>
          <cell r="L176">
            <v>0</v>
          </cell>
          <cell r="M176">
            <v>-5.9604644775390625E-8</v>
          </cell>
          <cell r="N176">
            <v>0</v>
          </cell>
          <cell r="O176">
            <v>-5.9604644775390625E-8</v>
          </cell>
          <cell r="P176">
            <v>0</v>
          </cell>
          <cell r="Q176">
            <v>0</v>
          </cell>
          <cell r="R176">
            <v>-1.3377601071783989E-10</v>
          </cell>
          <cell r="S176">
            <v>0</v>
          </cell>
          <cell r="T176">
            <v>-5.9738420786108465E-8</v>
          </cell>
          <cell r="U176">
            <v>-4.9546670636234946E-10</v>
          </cell>
        </row>
        <row r="177">
          <cell r="H177" t="str">
            <v>GAAP086</v>
          </cell>
          <cell r="I177" t="str">
            <v>FIN 48 Tax Liability - Current</v>
          </cell>
          <cell r="J177">
            <v>0</v>
          </cell>
          <cell r="K177">
            <v>0</v>
          </cell>
          <cell r="L177">
            <v>0</v>
          </cell>
          <cell r="M177">
            <v>0</v>
          </cell>
          <cell r="N177">
            <v>0</v>
          </cell>
          <cell r="O177">
            <v>0</v>
          </cell>
          <cell r="P177">
            <v>0</v>
          </cell>
          <cell r="Q177">
            <v>0</v>
          </cell>
          <cell r="R177">
            <v>0</v>
          </cell>
          <cell r="S177">
            <v>0</v>
          </cell>
          <cell r="T177">
            <v>0</v>
          </cell>
          <cell r="U177">
            <v>0</v>
          </cell>
        </row>
        <row r="178">
          <cell r="H178" t="str">
            <v>GAAP094</v>
          </cell>
          <cell r="I178" t="str">
            <v>Environmental Settlement Reserves - ST</v>
          </cell>
          <cell r="J178">
            <v>-15876278.519748</v>
          </cell>
          <cell r="K178">
            <v>0</v>
          </cell>
          <cell r="L178">
            <v>0</v>
          </cell>
          <cell r="M178">
            <v>-15876278.519748</v>
          </cell>
          <cell r="N178">
            <v>0</v>
          </cell>
          <cell r="O178">
            <v>-15876278.519748</v>
          </cell>
          <cell r="P178">
            <v>0</v>
          </cell>
          <cell r="Q178">
            <v>0</v>
          </cell>
          <cell r="R178">
            <v>0</v>
          </cell>
          <cell r="S178">
            <v>0</v>
          </cell>
          <cell r="T178">
            <v>-15876278.519748</v>
          </cell>
          <cell r="U178">
            <v>-131676.85593222195</v>
          </cell>
        </row>
        <row r="179">
          <cell r="H179" t="str">
            <v>GAAP095</v>
          </cell>
          <cell r="I179" t="str">
            <v>Environmental Settlement Reserves - LT</v>
          </cell>
          <cell r="J179">
            <v>-16987618.016130399</v>
          </cell>
          <cell r="K179">
            <v>0</v>
          </cell>
          <cell r="L179">
            <v>0</v>
          </cell>
          <cell r="M179">
            <v>-16987618.016130399</v>
          </cell>
          <cell r="N179">
            <v>0</v>
          </cell>
          <cell r="O179">
            <v>-16987618.016130399</v>
          </cell>
          <cell r="P179">
            <v>0</v>
          </cell>
          <cell r="Q179">
            <v>0</v>
          </cell>
          <cell r="R179">
            <v>0</v>
          </cell>
          <cell r="S179">
            <v>0</v>
          </cell>
          <cell r="T179">
            <v>-16987618.016130399</v>
          </cell>
          <cell r="U179">
            <v>-140894.2358474778</v>
          </cell>
        </row>
        <row r="180">
          <cell r="H180" t="str">
            <v>GAAP096</v>
          </cell>
          <cell r="I180" t="str">
            <v>Начисленные расходы - консультанты</v>
          </cell>
          <cell r="J180">
            <v>0</v>
          </cell>
          <cell r="K180">
            <v>0</v>
          </cell>
          <cell r="L180">
            <v>0</v>
          </cell>
          <cell r="M180">
            <v>0</v>
          </cell>
          <cell r="N180">
            <v>0</v>
          </cell>
          <cell r="O180">
            <v>0</v>
          </cell>
          <cell r="P180">
            <v>0</v>
          </cell>
          <cell r="Q180">
            <v>0</v>
          </cell>
          <cell r="R180">
            <v>121076326.1891</v>
          </cell>
          <cell r="S180">
            <v>176133361.5992004</v>
          </cell>
          <cell r="T180">
            <v>-55057035.4101004</v>
          </cell>
          <cell r="U180">
            <v>-456639.59036327782</v>
          </cell>
        </row>
        <row r="181">
          <cell r="H181" t="str">
            <v>GAAP041</v>
          </cell>
          <cell r="I181" t="str">
            <v>IC02 Consol - Receivable Charges</v>
          </cell>
          <cell r="J181">
            <v>2085481562.6800001</v>
          </cell>
          <cell r="K181">
            <v>0</v>
          </cell>
          <cell r="L181">
            <v>2085481562.6800001</v>
          </cell>
          <cell r="M181">
            <v>0</v>
          </cell>
          <cell r="N181">
            <v>0</v>
          </cell>
          <cell r="O181">
            <v>0</v>
          </cell>
          <cell r="P181">
            <v>0</v>
          </cell>
          <cell r="Q181">
            <v>0</v>
          </cell>
          <cell r="R181">
            <v>2637782665.7800002</v>
          </cell>
          <cell r="S181">
            <v>0</v>
          </cell>
          <cell r="T181">
            <v>2637782665.7800002</v>
          </cell>
          <cell r="U181">
            <v>21877603.597744051</v>
          </cell>
        </row>
        <row r="182">
          <cell r="H182" t="str">
            <v>GAAP042</v>
          </cell>
          <cell r="I182" t="str">
            <v>IC02 Consol - Receivable Charges</v>
          </cell>
          <cell r="J182">
            <v>0</v>
          </cell>
          <cell r="K182">
            <v>0</v>
          </cell>
          <cell r="L182">
            <v>0</v>
          </cell>
          <cell r="M182">
            <v>0</v>
          </cell>
          <cell r="N182">
            <v>0</v>
          </cell>
          <cell r="O182">
            <v>0</v>
          </cell>
          <cell r="P182">
            <v>0</v>
          </cell>
          <cell r="Q182">
            <v>0</v>
          </cell>
          <cell r="R182">
            <v>0</v>
          </cell>
          <cell r="S182">
            <v>0</v>
          </cell>
          <cell r="T182">
            <v>0</v>
          </cell>
          <cell r="U182">
            <v>0</v>
          </cell>
        </row>
        <row r="183">
          <cell r="H183" t="str">
            <v>GAAP077</v>
          </cell>
          <cell r="I183" t="str">
            <v>IC08 Consol - Loans Rec - Current</v>
          </cell>
          <cell r="J183">
            <v>640306916</v>
          </cell>
          <cell r="K183">
            <v>0</v>
          </cell>
          <cell r="L183">
            <v>640306916</v>
          </cell>
          <cell r="M183">
            <v>0</v>
          </cell>
          <cell r="N183">
            <v>0</v>
          </cell>
          <cell r="O183">
            <v>0</v>
          </cell>
          <cell r="P183">
            <v>0</v>
          </cell>
          <cell r="Q183">
            <v>0</v>
          </cell>
          <cell r="R183">
            <v>640306916</v>
          </cell>
          <cell r="S183">
            <v>0</v>
          </cell>
          <cell r="T183">
            <v>640306916</v>
          </cell>
          <cell r="U183">
            <v>5310665.3064609775</v>
          </cell>
        </row>
        <row r="184">
          <cell r="H184" t="str">
            <v>GAAP044</v>
          </cell>
          <cell r="I184" t="str">
            <v>IC01 Consol - Cap Contribution Inv</v>
          </cell>
          <cell r="J184">
            <v>3017244300</v>
          </cell>
          <cell r="K184">
            <v>0</v>
          </cell>
          <cell r="L184">
            <v>3017244300</v>
          </cell>
          <cell r="M184">
            <v>0</v>
          </cell>
          <cell r="N184">
            <v>0</v>
          </cell>
          <cell r="O184">
            <v>0</v>
          </cell>
          <cell r="P184">
            <v>0</v>
          </cell>
          <cell r="Q184">
            <v>0</v>
          </cell>
          <cell r="R184">
            <v>3027025890</v>
          </cell>
          <cell r="S184">
            <v>3027025890</v>
          </cell>
          <cell r="T184">
            <v>0</v>
          </cell>
          <cell r="U184">
            <v>0</v>
          </cell>
        </row>
        <row r="185">
          <cell r="H185" t="str">
            <v>GAAP045</v>
          </cell>
          <cell r="I185" t="str">
            <v>IC02 Consol - Charges Payable</v>
          </cell>
          <cell r="J185">
            <v>-797977433</v>
          </cell>
          <cell r="K185">
            <v>797977433</v>
          </cell>
          <cell r="L185">
            <v>0</v>
          </cell>
          <cell r="M185">
            <v>0</v>
          </cell>
          <cell r="N185">
            <v>0</v>
          </cell>
          <cell r="O185">
            <v>0</v>
          </cell>
          <cell r="P185">
            <v>0</v>
          </cell>
          <cell r="Q185">
            <v>0</v>
          </cell>
          <cell r="R185">
            <v>832038860.45999992</v>
          </cell>
          <cell r="S185">
            <v>832038860.45999992</v>
          </cell>
          <cell r="T185">
            <v>0</v>
          </cell>
          <cell r="U185">
            <v>0</v>
          </cell>
        </row>
        <row r="186">
          <cell r="H186" t="str">
            <v>GAAP046</v>
          </cell>
          <cell r="I186" t="str">
            <v>IC02 Consol - Charges Payable</v>
          </cell>
          <cell r="J186">
            <v>-1710776435</v>
          </cell>
          <cell r="K186">
            <v>1710776435</v>
          </cell>
          <cell r="L186">
            <v>0</v>
          </cell>
          <cell r="M186">
            <v>0</v>
          </cell>
          <cell r="N186">
            <v>0</v>
          </cell>
          <cell r="O186">
            <v>0</v>
          </cell>
          <cell r="P186">
            <v>0</v>
          </cell>
          <cell r="Q186">
            <v>0</v>
          </cell>
          <cell r="R186">
            <v>1713168760.5193141</v>
          </cell>
          <cell r="S186">
            <v>1713168760.359314</v>
          </cell>
          <cell r="T186">
            <v>0.16000008583068848</v>
          </cell>
          <cell r="U186">
            <v>1.3270306529873806E-3</v>
          </cell>
        </row>
        <row r="187">
          <cell r="H187" t="str">
            <v>GAAP047</v>
          </cell>
          <cell r="I187" t="str">
            <v>IC02 Consol - Charges Payable</v>
          </cell>
          <cell r="J187">
            <v>-619153766</v>
          </cell>
          <cell r="K187">
            <v>619153766</v>
          </cell>
          <cell r="L187">
            <v>0</v>
          </cell>
          <cell r="M187">
            <v>0</v>
          </cell>
          <cell r="N187">
            <v>0</v>
          </cell>
          <cell r="O187">
            <v>0</v>
          </cell>
          <cell r="P187">
            <v>0</v>
          </cell>
          <cell r="Q187">
            <v>0</v>
          </cell>
          <cell r="R187">
            <v>0</v>
          </cell>
          <cell r="S187">
            <v>7977754.8100000024</v>
          </cell>
          <cell r="T187">
            <v>-7977754.8100000024</v>
          </cell>
          <cell r="U187">
            <v>-66166.996848303912</v>
          </cell>
        </row>
        <row r="188">
          <cell r="H188" t="str">
            <v>GAAP048</v>
          </cell>
          <cell r="I188" t="str">
            <v>IC02 Consol - Charges Payable</v>
          </cell>
          <cell r="J188">
            <v>-381721865</v>
          </cell>
          <cell r="K188">
            <v>381721865</v>
          </cell>
          <cell r="L188">
            <v>0</v>
          </cell>
          <cell r="M188">
            <v>0</v>
          </cell>
          <cell r="N188">
            <v>0</v>
          </cell>
          <cell r="O188">
            <v>0</v>
          </cell>
          <cell r="P188">
            <v>0</v>
          </cell>
          <cell r="Q188">
            <v>0</v>
          </cell>
          <cell r="R188">
            <v>0</v>
          </cell>
          <cell r="S188">
            <v>6332958.4399999976</v>
          </cell>
          <cell r="T188">
            <v>-6332958.4399999976</v>
          </cell>
          <cell r="U188">
            <v>-52525.159160653544</v>
          </cell>
        </row>
        <row r="189">
          <cell r="H189" t="str">
            <v>GAAP049</v>
          </cell>
          <cell r="I189" t="str">
            <v>IC02 Consol - Charges Payable</v>
          </cell>
          <cell r="J189">
            <v>0</v>
          </cell>
          <cell r="K189">
            <v>0</v>
          </cell>
          <cell r="L189">
            <v>0</v>
          </cell>
          <cell r="M189">
            <v>0</v>
          </cell>
          <cell r="N189">
            <v>0</v>
          </cell>
          <cell r="O189">
            <v>0</v>
          </cell>
          <cell r="P189">
            <v>0</v>
          </cell>
          <cell r="Q189">
            <v>0</v>
          </cell>
          <cell r="R189">
            <v>0</v>
          </cell>
          <cell r="S189">
            <v>0</v>
          </cell>
          <cell r="T189">
            <v>0</v>
          </cell>
          <cell r="U189">
            <v>0</v>
          </cell>
        </row>
        <row r="190">
          <cell r="H190" t="str">
            <v>GAAP050</v>
          </cell>
          <cell r="I190" t="str">
            <v>IC02 Consol - Charges Payable</v>
          </cell>
          <cell r="J190">
            <v>0</v>
          </cell>
          <cell r="K190">
            <v>0</v>
          </cell>
          <cell r="L190">
            <v>0</v>
          </cell>
          <cell r="M190">
            <v>0</v>
          </cell>
          <cell r="N190">
            <v>0</v>
          </cell>
          <cell r="O190">
            <v>0</v>
          </cell>
          <cell r="P190">
            <v>0</v>
          </cell>
          <cell r="Q190">
            <v>0</v>
          </cell>
          <cell r="R190">
            <v>0</v>
          </cell>
          <cell r="S190">
            <v>0</v>
          </cell>
          <cell r="T190">
            <v>0</v>
          </cell>
          <cell r="U190">
            <v>0</v>
          </cell>
        </row>
        <row r="191">
          <cell r="H191" t="str">
            <v>GAAP051</v>
          </cell>
          <cell r="I191" t="str">
            <v>IC08 Consol - Loans Payable - Current</v>
          </cell>
          <cell r="J191">
            <v>0</v>
          </cell>
          <cell r="K191">
            <v>0</v>
          </cell>
          <cell r="L191">
            <v>0</v>
          </cell>
          <cell r="M191">
            <v>0</v>
          </cell>
          <cell r="N191">
            <v>0</v>
          </cell>
          <cell r="O191">
            <v>0</v>
          </cell>
          <cell r="P191">
            <v>0</v>
          </cell>
          <cell r="Q191">
            <v>0</v>
          </cell>
          <cell r="R191">
            <v>0</v>
          </cell>
          <cell r="S191">
            <v>0</v>
          </cell>
          <cell r="T191">
            <v>0</v>
          </cell>
          <cell r="U191">
            <v>0</v>
          </cell>
        </row>
        <row r="192">
          <cell r="H192" t="str">
            <v>GAAP052</v>
          </cell>
          <cell r="I192" t="str">
            <v>IC08 Consol - Loans Payable - Current</v>
          </cell>
          <cell r="J192">
            <v>0</v>
          </cell>
          <cell r="K192">
            <v>0</v>
          </cell>
          <cell r="L192">
            <v>0</v>
          </cell>
          <cell r="M192">
            <v>0</v>
          </cell>
          <cell r="N192">
            <v>0</v>
          </cell>
          <cell r="O192">
            <v>0</v>
          </cell>
          <cell r="P192">
            <v>0</v>
          </cell>
          <cell r="Q192">
            <v>0</v>
          </cell>
          <cell r="R192">
            <v>0</v>
          </cell>
          <cell r="S192">
            <v>0</v>
          </cell>
          <cell r="T192">
            <v>0</v>
          </cell>
          <cell r="U192">
            <v>0</v>
          </cell>
        </row>
        <row r="193">
          <cell r="H193" t="str">
            <v>GAAP053</v>
          </cell>
          <cell r="I193" t="str">
            <v>IC07 Consol - Int Payable - LT</v>
          </cell>
          <cell r="J193">
            <v>-5957548569.7582664</v>
          </cell>
          <cell r="K193">
            <v>5957548569.7582664</v>
          </cell>
          <cell r="L193">
            <v>0</v>
          </cell>
          <cell r="M193">
            <v>0</v>
          </cell>
          <cell r="N193">
            <v>0</v>
          </cell>
          <cell r="O193">
            <v>0</v>
          </cell>
          <cell r="P193">
            <v>0</v>
          </cell>
          <cell r="Q193">
            <v>0</v>
          </cell>
          <cell r="R193">
            <v>0</v>
          </cell>
          <cell r="S193">
            <v>5970919988.14816</v>
          </cell>
          <cell r="T193">
            <v>-5970919988.14816</v>
          </cell>
          <cell r="U193">
            <v>-49522435.001643531</v>
          </cell>
        </row>
        <row r="194">
          <cell r="H194" t="str">
            <v>GAAP054</v>
          </cell>
          <cell r="I194" t="str">
            <v>IC07 Consol - Int Payable - LT</v>
          </cell>
          <cell r="J194">
            <v>-1559041925</v>
          </cell>
          <cell r="K194">
            <v>1559041925</v>
          </cell>
          <cell r="L194">
            <v>0</v>
          </cell>
          <cell r="M194">
            <v>0</v>
          </cell>
          <cell r="N194">
            <v>0</v>
          </cell>
          <cell r="O194">
            <v>0</v>
          </cell>
          <cell r="P194">
            <v>0</v>
          </cell>
          <cell r="Q194">
            <v>0</v>
          </cell>
          <cell r="R194">
            <v>0</v>
          </cell>
          <cell r="S194">
            <v>1562541022.0605476</v>
          </cell>
          <cell r="T194">
            <v>-1562541022.0605476</v>
          </cell>
          <cell r="U194">
            <v>-12959617.003073299</v>
          </cell>
        </row>
        <row r="195">
          <cell r="H195" t="str">
            <v>GAAP055</v>
          </cell>
          <cell r="I195" t="str">
            <v>IC07 Consol - Int Payable - LT</v>
          </cell>
          <cell r="J195">
            <v>-4719128400</v>
          </cell>
          <cell r="K195">
            <v>4719128400</v>
          </cell>
          <cell r="L195">
            <v>0</v>
          </cell>
          <cell r="M195">
            <v>0</v>
          </cell>
          <cell r="N195">
            <v>0</v>
          </cell>
          <cell r="O195">
            <v>0</v>
          </cell>
          <cell r="P195">
            <v>0</v>
          </cell>
          <cell r="Q195">
            <v>0</v>
          </cell>
          <cell r="R195">
            <v>0</v>
          </cell>
          <cell r="S195">
            <v>0</v>
          </cell>
          <cell r="T195">
            <v>0</v>
          </cell>
          <cell r="U195">
            <v>0</v>
          </cell>
        </row>
        <row r="196">
          <cell r="H196" t="str">
            <v>GAAP056</v>
          </cell>
          <cell r="I196" t="str">
            <v>IC01 Consol - Contributed Capital</v>
          </cell>
          <cell r="J196">
            <v>68557500.00000003</v>
          </cell>
          <cell r="K196">
            <v>0</v>
          </cell>
          <cell r="L196">
            <v>0</v>
          </cell>
          <cell r="M196">
            <v>68557500.00000003</v>
          </cell>
          <cell r="N196">
            <v>0</v>
          </cell>
          <cell r="O196">
            <v>68557500.00000003</v>
          </cell>
          <cell r="P196">
            <v>0</v>
          </cell>
          <cell r="Q196">
            <v>0</v>
          </cell>
          <cell r="R196">
            <v>3021590220</v>
          </cell>
          <cell r="S196">
            <v>0</v>
          </cell>
          <cell r="T196">
            <v>3090147720</v>
          </cell>
          <cell r="U196">
            <v>25629490.918138843</v>
          </cell>
        </row>
        <row r="197">
          <cell r="H197" t="str">
            <v>GAAP057</v>
          </cell>
          <cell r="I197" t="str">
            <v>IC01 Consol - Contributed Capital</v>
          </cell>
          <cell r="J197">
            <v>1616267.0301999971</v>
          </cell>
          <cell r="K197">
            <v>0</v>
          </cell>
          <cell r="L197">
            <v>0</v>
          </cell>
          <cell r="M197">
            <v>1616267.0301999971</v>
          </cell>
          <cell r="N197">
            <v>0</v>
          </cell>
          <cell r="O197">
            <v>1616267.0301999971</v>
          </cell>
          <cell r="P197">
            <v>0</v>
          </cell>
          <cell r="Q197">
            <v>0</v>
          </cell>
          <cell r="R197">
            <v>-51832.349099999294</v>
          </cell>
          <cell r="S197">
            <v>0</v>
          </cell>
          <cell r="T197">
            <v>1564434.6810999978</v>
          </cell>
          <cell r="U197">
            <v>12975.322892095861</v>
          </cell>
        </row>
        <row r="198">
          <cell r="H198" t="str">
            <v>GAAP058</v>
          </cell>
          <cell r="I198" t="str">
            <v>IC02 Consol - Receivable Charges</v>
          </cell>
          <cell r="J198">
            <v>0</v>
          </cell>
          <cell r="K198">
            <v>0</v>
          </cell>
          <cell r="L198">
            <v>0</v>
          </cell>
          <cell r="M198">
            <v>0</v>
          </cell>
          <cell r="N198">
            <v>0</v>
          </cell>
          <cell r="O198">
            <v>0</v>
          </cell>
          <cell r="P198">
            <v>0</v>
          </cell>
          <cell r="Q198">
            <v>0</v>
          </cell>
          <cell r="R198">
            <v>0</v>
          </cell>
          <cell r="S198">
            <v>0</v>
          </cell>
          <cell r="T198">
            <v>0</v>
          </cell>
          <cell r="U198">
            <v>0</v>
          </cell>
        </row>
        <row r="199">
          <cell r="H199" t="str">
            <v>GAAP059</v>
          </cell>
          <cell r="I199" t="str">
            <v>IC02 Consol - Receivable Charges</v>
          </cell>
          <cell r="J199">
            <v>0</v>
          </cell>
          <cell r="K199">
            <v>0</v>
          </cell>
          <cell r="L199">
            <v>0</v>
          </cell>
          <cell r="M199">
            <v>0</v>
          </cell>
          <cell r="N199">
            <v>0</v>
          </cell>
          <cell r="O199">
            <v>0</v>
          </cell>
          <cell r="P199">
            <v>0</v>
          </cell>
          <cell r="Q199">
            <v>0</v>
          </cell>
          <cell r="R199">
            <v>0</v>
          </cell>
          <cell r="S199">
            <v>0</v>
          </cell>
          <cell r="T199">
            <v>0</v>
          </cell>
          <cell r="U199">
            <v>0</v>
          </cell>
        </row>
        <row r="200">
          <cell r="H200" t="str">
            <v>GAAP060</v>
          </cell>
          <cell r="I200" t="str">
            <v>IC02 Consol - Receivable Charges</v>
          </cell>
          <cell r="J200">
            <v>0</v>
          </cell>
          <cell r="K200">
            <v>0</v>
          </cell>
          <cell r="L200">
            <v>0</v>
          </cell>
          <cell r="M200">
            <v>0</v>
          </cell>
          <cell r="N200">
            <v>0</v>
          </cell>
          <cell r="O200">
            <v>0</v>
          </cell>
          <cell r="P200">
            <v>0</v>
          </cell>
          <cell r="Q200">
            <v>0</v>
          </cell>
          <cell r="R200">
            <v>0</v>
          </cell>
          <cell r="S200">
            <v>0</v>
          </cell>
          <cell r="T200">
            <v>0</v>
          </cell>
          <cell r="U200">
            <v>0</v>
          </cell>
        </row>
        <row r="201">
          <cell r="H201" t="str">
            <v>GAAP061</v>
          </cell>
          <cell r="I201" t="str">
            <v>IC02 Consol - Charges Payable</v>
          </cell>
          <cell r="J201">
            <v>-779665764</v>
          </cell>
          <cell r="K201">
            <v>779665764.45000005</v>
          </cell>
          <cell r="L201">
            <v>0</v>
          </cell>
          <cell r="M201">
            <v>0.45000004768371582</v>
          </cell>
          <cell r="N201">
            <v>0</v>
          </cell>
          <cell r="O201">
            <v>0.45000004768371582</v>
          </cell>
          <cell r="P201">
            <v>0</v>
          </cell>
          <cell r="Q201">
            <v>0</v>
          </cell>
          <cell r="R201">
            <v>0</v>
          </cell>
          <cell r="S201">
            <v>0</v>
          </cell>
          <cell r="T201">
            <v>0.45000004768371582</v>
          </cell>
          <cell r="U201">
            <v>3.7322721048661843E-3</v>
          </cell>
        </row>
        <row r="202">
          <cell r="H202" t="str">
            <v>GAAP062</v>
          </cell>
          <cell r="I202" t="str">
            <v>IC02 Consol - Charges Payable</v>
          </cell>
          <cell r="J202">
            <v>0</v>
          </cell>
          <cell r="K202">
            <v>0</v>
          </cell>
          <cell r="L202">
            <v>0</v>
          </cell>
          <cell r="M202">
            <v>0</v>
          </cell>
          <cell r="N202">
            <v>0</v>
          </cell>
          <cell r="O202">
            <v>0</v>
          </cell>
          <cell r="P202">
            <v>0</v>
          </cell>
          <cell r="Q202">
            <v>0</v>
          </cell>
          <cell r="R202">
            <v>5220600</v>
          </cell>
          <cell r="S202">
            <v>0</v>
          </cell>
          <cell r="T202">
            <v>5220600</v>
          </cell>
          <cell r="U202">
            <v>43299.328191092311</v>
          </cell>
        </row>
        <row r="203">
          <cell r="H203" t="str">
            <v>GAAP063</v>
          </cell>
          <cell r="I203" t="str">
            <v>IC02 Consol - Charges Payable</v>
          </cell>
          <cell r="J203">
            <v>-5036434.6878608996</v>
          </cell>
          <cell r="K203">
            <v>0</v>
          </cell>
          <cell r="L203">
            <v>0</v>
          </cell>
          <cell r="M203">
            <v>-5036434.6878608996</v>
          </cell>
          <cell r="N203">
            <v>0</v>
          </cell>
          <cell r="O203">
            <v>-5036434.6878608996</v>
          </cell>
          <cell r="P203">
            <v>0</v>
          </cell>
          <cell r="Q203">
            <v>0</v>
          </cell>
          <cell r="R203">
            <v>5036434.3899999997</v>
          </cell>
          <cell r="S203">
            <v>0</v>
          </cell>
          <cell r="T203">
            <v>-0.29786089994013309</v>
          </cell>
          <cell r="U203">
            <v>-2.4704395781714613E-3</v>
          </cell>
        </row>
        <row r="204">
          <cell r="H204" t="str">
            <v>GAAP064</v>
          </cell>
          <cell r="I204" t="str">
            <v>IC03 Consol - Dividends</v>
          </cell>
          <cell r="J204">
            <v>5204515521.2778959</v>
          </cell>
          <cell r="K204">
            <v>0</v>
          </cell>
          <cell r="L204">
            <v>5204515521.2778959</v>
          </cell>
          <cell r="M204">
            <v>0</v>
          </cell>
          <cell r="N204">
            <v>0</v>
          </cell>
          <cell r="O204">
            <v>0</v>
          </cell>
          <cell r="P204">
            <v>0</v>
          </cell>
          <cell r="Q204">
            <v>0</v>
          </cell>
          <cell r="R204">
            <v>5216196478.8069477</v>
          </cell>
          <cell r="S204">
            <v>0</v>
          </cell>
          <cell r="T204">
            <v>5216196478.8069477</v>
          </cell>
          <cell r="U204">
            <v>43262805.663157903</v>
          </cell>
        </row>
        <row r="205">
          <cell r="H205" t="str">
            <v>GAAP065</v>
          </cell>
          <cell r="I205" t="str">
            <v>IC02 Consol - Receivable Charges - AES Rivnooblenergo</v>
          </cell>
          <cell r="J205">
            <v>976823.65249999997</v>
          </cell>
          <cell r="K205">
            <v>0</v>
          </cell>
          <cell r="L205">
            <v>0</v>
          </cell>
          <cell r="M205">
            <v>976823.65249999997</v>
          </cell>
          <cell r="N205">
            <v>0</v>
          </cell>
          <cell r="O205">
            <v>976823.65249999997</v>
          </cell>
          <cell r="P205">
            <v>0</v>
          </cell>
          <cell r="Q205">
            <v>0</v>
          </cell>
          <cell r="R205">
            <v>0</v>
          </cell>
          <cell r="S205">
            <v>976823.41350000002</v>
          </cell>
          <cell r="T205">
            <v>0.23899999994318932</v>
          </cell>
          <cell r="U205">
            <v>1.9822509740664291E-3</v>
          </cell>
        </row>
        <row r="206">
          <cell r="H206" t="str">
            <v>GAAP070</v>
          </cell>
          <cell r="I206" t="str">
            <v>IC02 Consol - Charges Payable - Lal Pir</v>
          </cell>
          <cell r="J206">
            <v>-5694831.1739999996</v>
          </cell>
          <cell r="K206">
            <v>0</v>
          </cell>
          <cell r="L206">
            <v>0</v>
          </cell>
          <cell r="M206">
            <v>-5694831.1739999996</v>
          </cell>
          <cell r="N206">
            <v>0</v>
          </cell>
          <cell r="O206">
            <v>-5694831.1739999996</v>
          </cell>
          <cell r="P206">
            <v>0</v>
          </cell>
          <cell r="Q206">
            <v>0</v>
          </cell>
          <cell r="R206">
            <v>-12781.416599999811</v>
          </cell>
          <cell r="S206">
            <v>0</v>
          </cell>
          <cell r="T206">
            <v>-5707612.5905999998</v>
          </cell>
          <cell r="U206">
            <v>-47338.58</v>
          </cell>
        </row>
        <row r="207">
          <cell r="H207" t="str">
            <v>GAAP071</v>
          </cell>
          <cell r="I207" t="str">
            <v>IC02 Consol - Charges Payable - Tau Power BV</v>
          </cell>
          <cell r="J207">
            <v>0</v>
          </cell>
          <cell r="K207">
            <v>0</v>
          </cell>
          <cell r="L207">
            <v>0</v>
          </cell>
          <cell r="M207">
            <v>0</v>
          </cell>
          <cell r="N207">
            <v>0</v>
          </cell>
          <cell r="O207">
            <v>0</v>
          </cell>
          <cell r="P207">
            <v>0</v>
          </cell>
          <cell r="Q207">
            <v>0</v>
          </cell>
          <cell r="R207">
            <v>0</v>
          </cell>
          <cell r="S207">
            <v>0</v>
          </cell>
          <cell r="T207">
            <v>0</v>
          </cell>
          <cell r="U207">
            <v>0</v>
          </cell>
        </row>
        <row r="208">
          <cell r="H208" t="str">
            <v>GAAP085</v>
          </cell>
          <cell r="I208" t="str">
            <v>IC02 Consol - Receivable Charges - AES Great Britain</v>
          </cell>
          <cell r="J208">
            <v>0</v>
          </cell>
          <cell r="K208">
            <v>0</v>
          </cell>
          <cell r="L208">
            <v>0</v>
          </cell>
          <cell r="M208">
            <v>0</v>
          </cell>
          <cell r="N208">
            <v>0</v>
          </cell>
          <cell r="O208">
            <v>0</v>
          </cell>
          <cell r="P208">
            <v>0</v>
          </cell>
          <cell r="Q208">
            <v>0</v>
          </cell>
          <cell r="R208">
            <v>800000</v>
          </cell>
          <cell r="S208">
            <v>0</v>
          </cell>
          <cell r="T208">
            <v>800000</v>
          </cell>
          <cell r="U208">
            <v>6635.1497055652326</v>
          </cell>
        </row>
        <row r="209">
          <cell r="H209" t="str">
            <v>GAAP088</v>
          </cell>
          <cell r="I209" t="str">
            <v>IC02 Consol - Charges Payable - UstKamenogorsk TETS LLP</v>
          </cell>
          <cell r="J209">
            <v>0</v>
          </cell>
          <cell r="K209">
            <v>0</v>
          </cell>
          <cell r="L209">
            <v>0</v>
          </cell>
          <cell r="M209">
            <v>0</v>
          </cell>
          <cell r="N209">
            <v>0</v>
          </cell>
          <cell r="O209">
            <v>0</v>
          </cell>
          <cell r="P209">
            <v>0</v>
          </cell>
          <cell r="Q209">
            <v>0</v>
          </cell>
          <cell r="R209">
            <v>0</v>
          </cell>
          <cell r="S209">
            <v>0</v>
          </cell>
          <cell r="T209">
            <v>0</v>
          </cell>
          <cell r="U209">
            <v>0</v>
          </cell>
        </row>
        <row r="210">
          <cell r="H210" t="str">
            <v>GAAP097</v>
          </cell>
          <cell r="I210" t="str">
            <v>IC07 Consol - Int Payable - LT - AES Global Power Holdings BV</v>
          </cell>
          <cell r="M210">
            <v>0</v>
          </cell>
          <cell r="N210">
            <v>0</v>
          </cell>
          <cell r="O210">
            <v>0</v>
          </cell>
          <cell r="P210">
            <v>0</v>
          </cell>
          <cell r="Q210">
            <v>0</v>
          </cell>
          <cell r="R210">
            <v>0</v>
          </cell>
          <cell r="S210">
            <v>4729719960</v>
          </cell>
          <cell r="T210">
            <v>-4729719960</v>
          </cell>
          <cell r="U210">
            <v>-39228000</v>
          </cell>
        </row>
        <row r="211">
          <cell r="H211" t="str">
            <v>GAAP084</v>
          </cell>
          <cell r="I211" t="str">
            <v>IC02 Consol - Charges Payable - AES Great Britain</v>
          </cell>
          <cell r="J211">
            <v>0</v>
          </cell>
          <cell r="K211">
            <v>0</v>
          </cell>
          <cell r="L211">
            <v>0</v>
          </cell>
          <cell r="M211">
            <v>0</v>
          </cell>
          <cell r="N211">
            <v>0</v>
          </cell>
          <cell r="O211">
            <v>0</v>
          </cell>
          <cell r="P211">
            <v>0</v>
          </cell>
          <cell r="Q211">
            <v>0</v>
          </cell>
          <cell r="R211">
            <v>0</v>
          </cell>
          <cell r="S211">
            <v>0</v>
          </cell>
          <cell r="T211">
            <v>0</v>
          </cell>
          <cell r="U211">
            <v>0</v>
          </cell>
        </row>
        <row r="212">
          <cell r="I212" t="str">
            <v>Итого:</v>
          </cell>
          <cell r="J212">
            <v>-0.13110388163477182</v>
          </cell>
          <cell r="M212">
            <v>-0.13110157288610935</v>
          </cell>
          <cell r="N212">
            <v>3105261183.5500007</v>
          </cell>
          <cell r="O212">
            <v>3105261183.4188933</v>
          </cell>
          <cell r="T212">
            <v>5081784154.1743698</v>
          </cell>
          <cell r="U212">
            <v>42176433.014419496</v>
          </cell>
        </row>
        <row r="214">
          <cell r="H214">
            <v>70101</v>
          </cell>
          <cell r="I214" t="str">
            <v>От продажи электроэнергии</v>
          </cell>
          <cell r="N214">
            <v>-10325650494.75</v>
          </cell>
          <cell r="O214">
            <v>-10325650494.75</v>
          </cell>
          <cell r="P214">
            <v>630795.88</v>
          </cell>
          <cell r="Q214">
            <v>0</v>
          </cell>
          <cell r="R214">
            <v>6180000</v>
          </cell>
          <cell r="S214">
            <v>0</v>
          </cell>
          <cell r="T214">
            <v>-10318839698.870001</v>
          </cell>
          <cell r="U214">
            <v>-85652883.880741656</v>
          </cell>
        </row>
        <row r="215">
          <cell r="H215">
            <v>7010101</v>
          </cell>
          <cell r="I215" t="str">
            <v>От продажи электроэнергии экспорт</v>
          </cell>
          <cell r="N215">
            <v>-1092178604.79</v>
          </cell>
          <cell r="O215">
            <v>-1092178604.79</v>
          </cell>
          <cell r="P215">
            <v>0</v>
          </cell>
          <cell r="Q215">
            <v>0</v>
          </cell>
          <cell r="R215">
            <v>0</v>
          </cell>
          <cell r="S215">
            <v>131215551.76799998</v>
          </cell>
          <cell r="T215">
            <v>-1223394156.5579998</v>
          </cell>
          <cell r="U215">
            <v>-10152447.278009461</v>
          </cell>
        </row>
        <row r="216">
          <cell r="H216">
            <v>7010102</v>
          </cell>
          <cell r="I216" t="str">
            <v>От продажи электроэнергии СПОТ</v>
          </cell>
          <cell r="N216">
            <v>0</v>
          </cell>
          <cell r="O216">
            <v>0</v>
          </cell>
          <cell r="P216">
            <v>0</v>
          </cell>
          <cell r="Q216">
            <v>0</v>
          </cell>
          <cell r="R216">
            <v>115793668</v>
          </cell>
          <cell r="S216">
            <v>0</v>
          </cell>
          <cell r="T216">
            <v>115793668</v>
          </cell>
          <cell r="U216">
            <v>960465.06303915055</v>
          </cell>
        </row>
        <row r="217">
          <cell r="H217">
            <v>7010103</v>
          </cell>
          <cell r="I217" t="str">
            <v>От продажи электроэнергии Внутрикорпаротивные</v>
          </cell>
          <cell r="N217">
            <v>-44533826</v>
          </cell>
          <cell r="O217">
            <v>-44533826</v>
          </cell>
          <cell r="P217">
            <v>0</v>
          </cell>
          <cell r="Q217">
            <v>0</v>
          </cell>
          <cell r="R217">
            <v>38400091.409999996</v>
          </cell>
          <cell r="S217">
            <v>0</v>
          </cell>
          <cell r="T217">
            <v>-6133734.5900000036</v>
          </cell>
          <cell r="U217">
            <v>-50879.435913819601</v>
          </cell>
        </row>
        <row r="218">
          <cell r="H218">
            <v>70107</v>
          </cell>
          <cell r="I218" t="str">
            <v xml:space="preserve">Другие продажи </v>
          </cell>
          <cell r="N218">
            <v>0</v>
          </cell>
          <cell r="O218">
            <v>0</v>
          </cell>
          <cell r="P218">
            <v>0</v>
          </cell>
          <cell r="Q218">
            <v>0</v>
          </cell>
          <cell r="R218">
            <v>0</v>
          </cell>
          <cell r="S218">
            <v>0</v>
          </cell>
          <cell r="T218">
            <v>0</v>
          </cell>
          <cell r="U218">
            <v>0</v>
          </cell>
        </row>
        <row r="219">
          <cell r="H219">
            <v>7010701</v>
          </cell>
          <cell r="I219" t="str">
            <v>Доход от продажи угля Индустриальный сектор</v>
          </cell>
          <cell r="N219">
            <v>0</v>
          </cell>
          <cell r="O219">
            <v>0</v>
          </cell>
          <cell r="P219">
            <v>0</v>
          </cell>
          <cell r="Q219">
            <v>0</v>
          </cell>
          <cell r="R219">
            <v>0</v>
          </cell>
          <cell r="S219">
            <v>0</v>
          </cell>
          <cell r="T219">
            <v>0</v>
          </cell>
          <cell r="U219">
            <v>0</v>
          </cell>
        </row>
        <row r="220">
          <cell r="H220">
            <v>7010702</v>
          </cell>
          <cell r="I220" t="str">
            <v>Доход от продажи угля сотрудникам</v>
          </cell>
          <cell r="N220">
            <v>0</v>
          </cell>
          <cell r="O220">
            <v>0</v>
          </cell>
          <cell r="P220">
            <v>0</v>
          </cell>
          <cell r="Q220">
            <v>0</v>
          </cell>
          <cell r="R220">
            <v>0</v>
          </cell>
          <cell r="S220">
            <v>0</v>
          </cell>
          <cell r="T220">
            <v>0</v>
          </cell>
          <cell r="U220">
            <v>0</v>
          </cell>
        </row>
        <row r="221">
          <cell r="H221">
            <v>7010703</v>
          </cell>
          <cell r="I221" t="str">
            <v>Доход от продажи прочего Внутрикорпаротивные</v>
          </cell>
          <cell r="N221">
            <v>0</v>
          </cell>
          <cell r="O221">
            <v>0</v>
          </cell>
          <cell r="P221">
            <v>0</v>
          </cell>
          <cell r="Q221">
            <v>0</v>
          </cell>
          <cell r="R221">
            <v>0</v>
          </cell>
          <cell r="S221">
            <v>0</v>
          </cell>
          <cell r="T221">
            <v>0</v>
          </cell>
          <cell r="U221">
            <v>0</v>
          </cell>
        </row>
        <row r="222">
          <cell r="H222">
            <v>705</v>
          </cell>
          <cell r="I222" t="str">
            <v xml:space="preserve">Доход   от сдачи в аренду </v>
          </cell>
          <cell r="N222">
            <v>-2295185.81</v>
          </cell>
          <cell r="O222">
            <v>-2295185.81</v>
          </cell>
          <cell r="P222">
            <v>0</v>
          </cell>
          <cell r="Q222">
            <v>0</v>
          </cell>
          <cell r="R222">
            <v>0</v>
          </cell>
          <cell r="S222">
            <v>0</v>
          </cell>
          <cell r="T222">
            <v>-2295185.81</v>
          </cell>
          <cell r="U222">
            <v>-19038.359883775556</v>
          </cell>
        </row>
        <row r="223">
          <cell r="H223">
            <v>72201</v>
          </cell>
          <cell r="I223" t="str">
            <v>Реализация основных активов</v>
          </cell>
          <cell r="N223">
            <v>-3120000</v>
          </cell>
          <cell r="O223">
            <v>-3120000</v>
          </cell>
          <cell r="P223">
            <v>0</v>
          </cell>
          <cell r="Q223">
            <v>0</v>
          </cell>
          <cell r="R223">
            <v>0</v>
          </cell>
          <cell r="S223">
            <v>0</v>
          </cell>
          <cell r="T223">
            <v>-3120000</v>
          </cell>
          <cell r="U223">
            <v>-25892.116182572616</v>
          </cell>
        </row>
        <row r="224">
          <cell r="H224">
            <v>72501</v>
          </cell>
          <cell r="I224" t="str">
            <v>Курсовая разница от займов в долларах США</v>
          </cell>
          <cell r="N224">
            <v>-301773475.45999998</v>
          </cell>
          <cell r="O224">
            <v>-301773475.45999998</v>
          </cell>
          <cell r="P224">
            <v>0</v>
          </cell>
          <cell r="Q224">
            <v>0</v>
          </cell>
          <cell r="R224">
            <v>0</v>
          </cell>
          <cell r="S224">
            <v>0</v>
          </cell>
          <cell r="T224">
            <v>-301773475.45999998</v>
          </cell>
          <cell r="U224">
            <v>-2504610.8439999549</v>
          </cell>
        </row>
        <row r="225">
          <cell r="H225">
            <v>72502</v>
          </cell>
          <cell r="I225" t="str">
            <v>Курсовая разница  при банковских переводах</v>
          </cell>
          <cell r="N225">
            <v>-3476536.0100000002</v>
          </cell>
          <cell r="O225">
            <v>-3476536.0100000002</v>
          </cell>
          <cell r="P225">
            <v>0</v>
          </cell>
          <cell r="Q225">
            <v>0</v>
          </cell>
          <cell r="R225">
            <v>0</v>
          </cell>
          <cell r="S225">
            <v>0</v>
          </cell>
          <cell r="T225">
            <v>-3476536.0100000002</v>
          </cell>
          <cell r="U225">
            <v>-28871.114275965519</v>
          </cell>
        </row>
        <row r="226">
          <cell r="H226">
            <v>72503</v>
          </cell>
          <cell r="I226" t="str">
            <v>Курсовая разница прочие</v>
          </cell>
          <cell r="N226">
            <v>-52057497.480000004</v>
          </cell>
          <cell r="O226">
            <v>-52057497.480000004</v>
          </cell>
          <cell r="P226">
            <v>0</v>
          </cell>
          <cell r="Q226">
            <v>0</v>
          </cell>
          <cell r="R226">
            <v>0</v>
          </cell>
          <cell r="S226">
            <v>-12781.416599999811</v>
          </cell>
          <cell r="T226">
            <v>-52044716.063400008</v>
          </cell>
          <cell r="U226">
            <v>-431804.01915293932</v>
          </cell>
        </row>
        <row r="227">
          <cell r="H227">
            <v>72701</v>
          </cell>
          <cell r="I227" t="str">
            <v>Пеня и штрафы за задержку</v>
          </cell>
          <cell r="N227">
            <v>0</v>
          </cell>
          <cell r="O227">
            <v>0</v>
          </cell>
          <cell r="P227">
            <v>0</v>
          </cell>
          <cell r="Q227">
            <v>0</v>
          </cell>
          <cell r="R227">
            <v>0</v>
          </cell>
          <cell r="S227">
            <v>0</v>
          </cell>
          <cell r="T227">
            <v>0</v>
          </cell>
          <cell r="U227">
            <v>0</v>
          </cell>
        </row>
        <row r="228">
          <cell r="H228">
            <v>72702</v>
          </cell>
          <cell r="I228" t="str">
            <v>Полученные проценты</v>
          </cell>
          <cell r="N228">
            <v>-250373.86</v>
          </cell>
          <cell r="O228">
            <v>-250373.86</v>
          </cell>
          <cell r="P228">
            <v>0</v>
          </cell>
          <cell r="Q228">
            <v>695.19</v>
          </cell>
          <cell r="R228">
            <v>0</v>
          </cell>
          <cell r="S228">
            <v>0</v>
          </cell>
          <cell r="T228">
            <v>-251069.05</v>
          </cell>
          <cell r="U228">
            <v>-2083.9211597987041</v>
          </cell>
        </row>
        <row r="229">
          <cell r="H229">
            <v>72703</v>
          </cell>
          <cell r="I229" t="str">
            <v>Курсовой перекос</v>
          </cell>
          <cell r="N229">
            <v>0</v>
          </cell>
          <cell r="O229">
            <v>0</v>
          </cell>
          <cell r="P229">
            <v>0</v>
          </cell>
          <cell r="Q229">
            <v>0</v>
          </cell>
          <cell r="R229">
            <v>0</v>
          </cell>
          <cell r="S229">
            <v>0</v>
          </cell>
          <cell r="T229">
            <v>0</v>
          </cell>
          <cell r="U229">
            <v>0</v>
          </cell>
        </row>
        <row r="230">
          <cell r="H230">
            <v>72704</v>
          </cell>
          <cell r="I230" t="str">
            <v>Прочие</v>
          </cell>
          <cell r="N230">
            <v>-62686971.07</v>
          </cell>
          <cell r="O230">
            <v>-62686971.07</v>
          </cell>
          <cell r="P230">
            <v>0</v>
          </cell>
          <cell r="Q230">
            <v>25865.48</v>
          </cell>
          <cell r="R230">
            <v>1415928.300884956</v>
          </cell>
          <cell r="S230">
            <v>0</v>
          </cell>
          <cell r="T230">
            <v>-61296908.249115042</v>
          </cell>
          <cell r="U230">
            <v>-508660.43803303578</v>
          </cell>
        </row>
        <row r="231">
          <cell r="H231">
            <v>72705</v>
          </cell>
          <cell r="I231" t="str">
            <v xml:space="preserve">Доход от судебных издержек </v>
          </cell>
          <cell r="N231">
            <v>-283087400.06999999</v>
          </cell>
          <cell r="O231">
            <v>-283087400.06999999</v>
          </cell>
          <cell r="P231">
            <v>0</v>
          </cell>
          <cell r="S231">
            <v>0</v>
          </cell>
          <cell r="T231">
            <v>-283087400.06999999</v>
          </cell>
          <cell r="U231">
            <v>-2345963.3717576861</v>
          </cell>
        </row>
        <row r="232">
          <cell r="H232">
            <v>807</v>
          </cell>
          <cell r="I232" t="str">
            <v>Себестоимость прочего</v>
          </cell>
          <cell r="N232">
            <v>43140337.609999999</v>
          </cell>
          <cell r="O232">
            <v>43140337.609999999</v>
          </cell>
          <cell r="P232">
            <v>0</v>
          </cell>
          <cell r="Q232">
            <v>0</v>
          </cell>
          <cell r="R232">
            <v>0</v>
          </cell>
          <cell r="S232">
            <v>0</v>
          </cell>
          <cell r="T232">
            <v>43140337.609999999</v>
          </cell>
          <cell r="U232">
            <v>358110.88699204492</v>
          </cell>
        </row>
        <row r="233">
          <cell r="H233">
            <v>81101</v>
          </cell>
          <cell r="I233" t="str">
            <v>Заработная плата</v>
          </cell>
          <cell r="N233">
            <v>575867.21</v>
          </cell>
          <cell r="O233">
            <v>575867.21</v>
          </cell>
          <cell r="P233">
            <v>0</v>
          </cell>
          <cell r="Q233">
            <v>0</v>
          </cell>
          <cell r="R233">
            <v>0</v>
          </cell>
          <cell r="S233">
            <v>0</v>
          </cell>
          <cell r="T233">
            <v>575867.21</v>
          </cell>
          <cell r="U233">
            <v>4780.7052849255033</v>
          </cell>
        </row>
        <row r="234">
          <cell r="H234">
            <v>81102</v>
          </cell>
          <cell r="I234" t="str">
            <v>Начисление больничных листов</v>
          </cell>
          <cell r="N234">
            <v>11680</v>
          </cell>
          <cell r="O234">
            <v>11680</v>
          </cell>
          <cell r="P234">
            <v>0</v>
          </cell>
          <cell r="Q234">
            <v>0</v>
          </cell>
          <cell r="R234">
            <v>0</v>
          </cell>
          <cell r="S234">
            <v>0</v>
          </cell>
          <cell r="T234">
            <v>11680</v>
          </cell>
          <cell r="U234">
            <v>96.792906273307366</v>
          </cell>
        </row>
        <row r="235">
          <cell r="H235">
            <v>81109</v>
          </cell>
          <cell r="I235" t="str">
            <v>Социальный налог</v>
          </cell>
          <cell r="N235">
            <v>57219.69</v>
          </cell>
          <cell r="O235">
            <v>57219.69</v>
          </cell>
          <cell r="P235">
            <v>0</v>
          </cell>
          <cell r="Q235">
            <v>0</v>
          </cell>
          <cell r="R235">
            <v>4199348.18475</v>
          </cell>
          <cell r="S235">
            <v>0</v>
          </cell>
          <cell r="T235">
            <v>4256567.8747500004</v>
          </cell>
          <cell r="U235">
            <v>35329.034060315011</v>
          </cell>
        </row>
        <row r="236">
          <cell r="H236">
            <v>81110</v>
          </cell>
          <cell r="I236" t="str">
            <v>Балансирующий рынок</v>
          </cell>
          <cell r="N236">
            <v>83303259.989999995</v>
          </cell>
          <cell r="O236">
            <v>83303259.989999995</v>
          </cell>
          <cell r="P236">
            <v>0</v>
          </cell>
          <cell r="Q236">
            <v>0</v>
          </cell>
          <cell r="R236">
            <v>0</v>
          </cell>
          <cell r="S236">
            <v>0</v>
          </cell>
          <cell r="T236">
            <v>83303259.989999995</v>
          </cell>
          <cell r="U236">
            <v>691467.99488179386</v>
          </cell>
        </row>
        <row r="237">
          <cell r="H237">
            <v>81113</v>
          </cell>
          <cell r="I237" t="str">
            <v>Командировочные прочие затраты</v>
          </cell>
          <cell r="N237">
            <v>0</v>
          </cell>
          <cell r="O237">
            <v>0</v>
          </cell>
          <cell r="P237">
            <v>0</v>
          </cell>
          <cell r="Q237">
            <v>0</v>
          </cell>
          <cell r="R237">
            <v>0</v>
          </cell>
          <cell r="S237">
            <v>0</v>
          </cell>
          <cell r="T237">
            <v>0</v>
          </cell>
          <cell r="U237">
            <v>0</v>
          </cell>
        </row>
        <row r="238">
          <cell r="H238">
            <v>811131</v>
          </cell>
          <cell r="I238" t="str">
            <v>Командир проезд</v>
          </cell>
          <cell r="N238">
            <v>0</v>
          </cell>
          <cell r="O238">
            <v>0</v>
          </cell>
          <cell r="P238">
            <v>0</v>
          </cell>
          <cell r="Q238">
            <v>0</v>
          </cell>
          <cell r="R238">
            <v>0</v>
          </cell>
          <cell r="S238">
            <v>0</v>
          </cell>
          <cell r="T238">
            <v>0</v>
          </cell>
          <cell r="U238">
            <v>0</v>
          </cell>
        </row>
        <row r="239">
          <cell r="H239">
            <v>811132</v>
          </cell>
          <cell r="I239" t="str">
            <v>Командировочные проживание</v>
          </cell>
          <cell r="N239">
            <v>0</v>
          </cell>
          <cell r="O239">
            <v>0</v>
          </cell>
          <cell r="P239">
            <v>0</v>
          </cell>
          <cell r="Q239">
            <v>0</v>
          </cell>
          <cell r="R239">
            <v>0</v>
          </cell>
          <cell r="S239">
            <v>0</v>
          </cell>
          <cell r="T239">
            <v>0</v>
          </cell>
          <cell r="U239">
            <v>0</v>
          </cell>
        </row>
        <row r="240">
          <cell r="H240">
            <v>811133</v>
          </cell>
          <cell r="I240" t="str">
            <v>Командировочные питание</v>
          </cell>
          <cell r="N240">
            <v>0</v>
          </cell>
          <cell r="O240">
            <v>0</v>
          </cell>
          <cell r="P240">
            <v>0</v>
          </cell>
          <cell r="Q240">
            <v>0</v>
          </cell>
          <cell r="R240">
            <v>0</v>
          </cell>
          <cell r="S240">
            <v>0</v>
          </cell>
          <cell r="T240">
            <v>0</v>
          </cell>
          <cell r="U240">
            <v>0</v>
          </cell>
        </row>
        <row r="241">
          <cell r="H241">
            <v>811134</v>
          </cell>
          <cell r="I241" t="str">
            <v>Суточные за пределы РК</v>
          </cell>
          <cell r="N241">
            <v>0</v>
          </cell>
          <cell r="O241">
            <v>0</v>
          </cell>
          <cell r="P241">
            <v>0</v>
          </cell>
          <cell r="Q241">
            <v>0</v>
          </cell>
          <cell r="R241">
            <v>0</v>
          </cell>
          <cell r="S241">
            <v>0</v>
          </cell>
          <cell r="T241">
            <v>0</v>
          </cell>
          <cell r="U241">
            <v>0</v>
          </cell>
        </row>
        <row r="242">
          <cell r="H242">
            <v>81119</v>
          </cell>
          <cell r="I242" t="str">
            <v>Услуги связи</v>
          </cell>
          <cell r="N242">
            <v>0</v>
          </cell>
          <cell r="O242">
            <v>0</v>
          </cell>
          <cell r="P242">
            <v>0</v>
          </cell>
          <cell r="Q242">
            <v>0</v>
          </cell>
          <cell r="R242">
            <v>0</v>
          </cell>
          <cell r="S242">
            <v>0</v>
          </cell>
          <cell r="T242">
            <v>0</v>
          </cell>
          <cell r="U242">
            <v>0</v>
          </cell>
        </row>
        <row r="243">
          <cell r="H243">
            <v>811191</v>
          </cell>
          <cell r="I243" t="str">
            <v>Расходы связи-Интернет</v>
          </cell>
          <cell r="N243">
            <v>0</v>
          </cell>
          <cell r="O243">
            <v>0</v>
          </cell>
          <cell r="P243">
            <v>0</v>
          </cell>
          <cell r="Q243">
            <v>0</v>
          </cell>
          <cell r="R243">
            <v>0</v>
          </cell>
          <cell r="S243">
            <v>0</v>
          </cell>
          <cell r="T243">
            <v>0</v>
          </cell>
          <cell r="U243">
            <v>0</v>
          </cell>
        </row>
        <row r="244">
          <cell r="H244">
            <v>811192</v>
          </cell>
          <cell r="I244" t="str">
            <v>Расходы связи-Телефон</v>
          </cell>
          <cell r="N244">
            <v>0</v>
          </cell>
          <cell r="O244">
            <v>0</v>
          </cell>
          <cell r="P244">
            <v>0</v>
          </cell>
          <cell r="Q244">
            <v>0</v>
          </cell>
          <cell r="R244">
            <v>0</v>
          </cell>
          <cell r="S244">
            <v>0</v>
          </cell>
          <cell r="T244">
            <v>0</v>
          </cell>
          <cell r="U244">
            <v>0</v>
          </cell>
        </row>
        <row r="245">
          <cell r="H245">
            <v>811193</v>
          </cell>
          <cell r="I245" t="str">
            <v>Расходы связи-Мобильная связь</v>
          </cell>
          <cell r="N245">
            <v>8536.35</v>
          </cell>
          <cell r="O245">
            <v>8536.35</v>
          </cell>
          <cell r="P245">
            <v>0</v>
          </cell>
          <cell r="Q245">
            <v>90459.74</v>
          </cell>
          <cell r="R245">
            <v>0</v>
          </cell>
          <cell r="S245">
            <v>0</v>
          </cell>
          <cell r="T245">
            <v>-81923.39</v>
          </cell>
          <cell r="U245">
            <v>-680.86994821838448</v>
          </cell>
        </row>
        <row r="246">
          <cell r="H246">
            <v>81120</v>
          </cell>
          <cell r="I246" t="str">
            <v>Прочие расходы</v>
          </cell>
          <cell r="N246">
            <v>50000</v>
          </cell>
          <cell r="O246">
            <v>50000</v>
          </cell>
          <cell r="P246">
            <v>0</v>
          </cell>
          <cell r="Q246">
            <v>0</v>
          </cell>
          <cell r="R246">
            <v>0</v>
          </cell>
          <cell r="S246">
            <v>0</v>
          </cell>
          <cell r="T246">
            <v>50000</v>
          </cell>
          <cell r="U246">
            <v>414.6454769996152</v>
          </cell>
        </row>
        <row r="247">
          <cell r="H247" t="str">
            <v>GAAP113</v>
          </cell>
          <cell r="I247" t="str">
            <v>Прочая себестоимость</v>
          </cell>
          <cell r="N247">
            <v>0</v>
          </cell>
          <cell r="O247">
            <v>0</v>
          </cell>
          <cell r="P247">
            <v>0</v>
          </cell>
          <cell r="Q247">
            <v>0</v>
          </cell>
          <cell r="R247">
            <v>0</v>
          </cell>
          <cell r="S247">
            <v>0</v>
          </cell>
          <cell r="T247">
            <v>0</v>
          </cell>
          <cell r="U247">
            <v>0</v>
          </cell>
        </row>
        <row r="248">
          <cell r="H248">
            <v>81121</v>
          </cell>
          <cell r="I248" t="str">
            <v>Транспортировка э/э</v>
          </cell>
          <cell r="N248">
            <v>79453554.269999996</v>
          </cell>
          <cell r="O248">
            <v>79453554.269999996</v>
          </cell>
          <cell r="P248">
            <v>0</v>
          </cell>
          <cell r="Q248">
            <v>0</v>
          </cell>
          <cell r="R248">
            <v>0</v>
          </cell>
          <cell r="S248">
            <v>16679423.6</v>
          </cell>
          <cell r="T248">
            <v>62774130.669999994</v>
          </cell>
          <cell r="U248">
            <v>520936.23454532598</v>
          </cell>
        </row>
        <row r="249">
          <cell r="H249">
            <v>81122</v>
          </cell>
          <cell r="I249" t="str">
            <v>Диспетчеризация</v>
          </cell>
          <cell r="N249">
            <v>317015183.82999998</v>
          </cell>
          <cell r="O249">
            <v>317015183.82999998</v>
          </cell>
          <cell r="P249">
            <v>0</v>
          </cell>
          <cell r="Q249">
            <v>0</v>
          </cell>
          <cell r="R249">
            <v>0</v>
          </cell>
          <cell r="S249">
            <v>0</v>
          </cell>
          <cell r="T249">
            <v>317015183.82999998</v>
          </cell>
          <cell r="U249">
            <v>2631486.667378237</v>
          </cell>
        </row>
        <row r="250">
          <cell r="H250">
            <v>811221</v>
          </cell>
          <cell r="I250" t="str">
            <v>Стоимость коммерческой диспетчеризации</v>
          </cell>
          <cell r="N250">
            <v>11572691.25</v>
          </cell>
          <cell r="O250">
            <v>11572691.25</v>
          </cell>
          <cell r="P250">
            <v>0</v>
          </cell>
          <cell r="Q250">
            <v>0</v>
          </cell>
          <cell r="R250">
            <v>0</v>
          </cell>
          <cell r="S250">
            <v>0</v>
          </cell>
          <cell r="T250">
            <v>11572691.25</v>
          </cell>
          <cell r="U250">
            <v>96062.86438576947</v>
          </cell>
        </row>
        <row r="251">
          <cell r="H251">
            <v>81123</v>
          </cell>
          <cell r="I251" t="str">
            <v>Регулирование эл мощности</v>
          </cell>
          <cell r="N251">
            <v>0</v>
          </cell>
          <cell r="O251">
            <v>0</v>
          </cell>
          <cell r="P251">
            <v>0</v>
          </cell>
          <cell r="Q251">
            <v>0</v>
          </cell>
          <cell r="R251">
            <v>0</v>
          </cell>
          <cell r="S251">
            <v>0</v>
          </cell>
          <cell r="T251">
            <v>0</v>
          </cell>
          <cell r="U251">
            <v>0</v>
          </cell>
        </row>
        <row r="252">
          <cell r="H252">
            <v>81124</v>
          </cell>
          <cell r="I252" t="str">
            <v>Неподтвержденные суммы</v>
          </cell>
          <cell r="N252">
            <v>-721158.09</v>
          </cell>
          <cell r="O252">
            <v>-721158.09</v>
          </cell>
          <cell r="P252">
            <v>888280.02</v>
          </cell>
          <cell r="Q252">
            <v>147744</v>
          </cell>
          <cell r="R252">
            <v>0</v>
          </cell>
          <cell r="S252">
            <v>0</v>
          </cell>
          <cell r="T252">
            <v>19377.930000000051</v>
          </cell>
          <cell r="U252">
            <v>149.95530265495472</v>
          </cell>
        </row>
        <row r="253">
          <cell r="H253">
            <v>81125</v>
          </cell>
          <cell r="I253" t="str">
            <v>Доставка персонала</v>
          </cell>
          <cell r="N253">
            <v>137738.91</v>
          </cell>
          <cell r="O253">
            <v>137738.91</v>
          </cell>
          <cell r="P253">
            <v>0</v>
          </cell>
          <cell r="Q253">
            <v>0</v>
          </cell>
          <cell r="R253">
            <v>0</v>
          </cell>
          <cell r="S253">
            <v>0</v>
          </cell>
          <cell r="T253">
            <v>137738.91</v>
          </cell>
          <cell r="U253">
            <v>1143.2209841556523</v>
          </cell>
        </row>
        <row r="254">
          <cell r="H254">
            <v>81126</v>
          </cell>
          <cell r="I254" t="str">
            <v>Распределение э/э ОРУ</v>
          </cell>
          <cell r="N254">
            <v>0</v>
          </cell>
          <cell r="O254">
            <v>0</v>
          </cell>
          <cell r="P254">
            <v>0</v>
          </cell>
          <cell r="Q254">
            <v>0</v>
          </cell>
          <cell r="R254">
            <v>0</v>
          </cell>
          <cell r="S254">
            <v>0</v>
          </cell>
          <cell r="T254">
            <v>0</v>
          </cell>
          <cell r="U254">
            <v>0</v>
          </cell>
        </row>
        <row r="255">
          <cell r="H255">
            <v>82101</v>
          </cell>
          <cell r="I255" t="str">
            <v>Налоги</v>
          </cell>
          <cell r="N255">
            <v>0</v>
          </cell>
          <cell r="O255">
            <v>0</v>
          </cell>
          <cell r="P255">
            <v>0</v>
          </cell>
          <cell r="Q255">
            <v>0</v>
          </cell>
          <cell r="R255">
            <v>0</v>
          </cell>
          <cell r="S255">
            <v>0</v>
          </cell>
          <cell r="T255">
            <v>0</v>
          </cell>
          <cell r="U255">
            <v>0</v>
          </cell>
        </row>
        <row r="256">
          <cell r="H256">
            <v>8210101</v>
          </cell>
          <cell r="I256" t="str">
            <v>Пени и штрафы</v>
          </cell>
          <cell r="N256">
            <v>24747</v>
          </cell>
          <cell r="O256">
            <v>24747</v>
          </cell>
          <cell r="P256">
            <v>1152652.3999999999</v>
          </cell>
          <cell r="Q256">
            <v>7930568</v>
          </cell>
          <cell r="R256">
            <v>0</v>
          </cell>
          <cell r="S256">
            <v>0</v>
          </cell>
          <cell r="T256">
            <v>-6753168.5999999996</v>
          </cell>
          <cell r="U256">
            <v>-56112.285920623275</v>
          </cell>
        </row>
        <row r="257">
          <cell r="H257">
            <v>8210102</v>
          </cell>
          <cell r="I257" t="str">
            <v>Налог на рекламу</v>
          </cell>
          <cell r="N257">
            <v>70080</v>
          </cell>
          <cell r="O257">
            <v>70080</v>
          </cell>
          <cell r="P257">
            <v>0</v>
          </cell>
          <cell r="Q257">
            <v>0</v>
          </cell>
          <cell r="R257">
            <v>0</v>
          </cell>
          <cell r="S257">
            <v>0</v>
          </cell>
          <cell r="T257">
            <v>70080</v>
          </cell>
          <cell r="U257">
            <v>581.6546311044367</v>
          </cell>
        </row>
        <row r="258">
          <cell r="H258">
            <v>8210103</v>
          </cell>
          <cell r="I258" t="str">
            <v>Налог на имущество</v>
          </cell>
          <cell r="N258">
            <v>42944642</v>
          </cell>
          <cell r="O258">
            <v>42944642</v>
          </cell>
          <cell r="P258">
            <v>0</v>
          </cell>
          <cell r="Q258">
            <v>0</v>
          </cell>
          <cell r="R258">
            <v>0</v>
          </cell>
          <cell r="S258">
            <v>0</v>
          </cell>
          <cell r="T258">
            <v>42944642</v>
          </cell>
          <cell r="U258">
            <v>356435.85191901639</v>
          </cell>
        </row>
        <row r="259">
          <cell r="H259">
            <v>8210104</v>
          </cell>
          <cell r="I259" t="str">
            <v>Транспортный налог</v>
          </cell>
          <cell r="N259">
            <v>0</v>
          </cell>
          <cell r="O259">
            <v>0</v>
          </cell>
          <cell r="P259">
            <v>6880</v>
          </cell>
          <cell r="Q259">
            <v>6880</v>
          </cell>
          <cell r="R259">
            <v>0</v>
          </cell>
          <cell r="S259">
            <v>0</v>
          </cell>
          <cell r="T259">
            <v>0</v>
          </cell>
          <cell r="U259">
            <v>-0.15159783853267328</v>
          </cell>
        </row>
        <row r="260">
          <cell r="H260">
            <v>8210105</v>
          </cell>
          <cell r="I260" t="str">
            <v>Налог на землю</v>
          </cell>
          <cell r="N260">
            <v>485929</v>
          </cell>
          <cell r="O260">
            <v>485929</v>
          </cell>
          <cell r="P260">
            <v>0</v>
          </cell>
          <cell r="Q260">
            <v>0</v>
          </cell>
          <cell r="R260">
            <v>0</v>
          </cell>
          <cell r="S260">
            <v>0</v>
          </cell>
          <cell r="T260">
            <v>485929</v>
          </cell>
          <cell r="U260">
            <v>4033.146059867142</v>
          </cell>
        </row>
        <row r="261">
          <cell r="H261">
            <v>8210106</v>
          </cell>
          <cell r="I261" t="str">
            <v>Госпошлина</v>
          </cell>
          <cell r="N261">
            <v>9000849</v>
          </cell>
          <cell r="O261">
            <v>9000849</v>
          </cell>
          <cell r="P261">
            <v>0</v>
          </cell>
          <cell r="Q261">
            <v>0</v>
          </cell>
          <cell r="R261">
            <v>0</v>
          </cell>
          <cell r="S261">
            <v>0</v>
          </cell>
          <cell r="T261">
            <v>9000849</v>
          </cell>
          <cell r="U261">
            <v>74693.713456133555</v>
          </cell>
        </row>
        <row r="262">
          <cell r="H262">
            <v>8210107</v>
          </cell>
          <cell r="I262" t="str">
            <v>Прочие</v>
          </cell>
          <cell r="N262">
            <v>0</v>
          </cell>
          <cell r="O262">
            <v>0</v>
          </cell>
          <cell r="P262">
            <v>0</v>
          </cell>
          <cell r="Q262">
            <v>0</v>
          </cell>
          <cell r="R262">
            <v>0</v>
          </cell>
          <cell r="S262">
            <v>0</v>
          </cell>
          <cell r="T262">
            <v>0</v>
          </cell>
          <cell r="U262">
            <v>0</v>
          </cell>
        </row>
        <row r="263">
          <cell r="H263">
            <v>8210108</v>
          </cell>
          <cell r="I263" t="str">
            <v>Судебные процессы и арбитраж</v>
          </cell>
          <cell r="N263">
            <v>0</v>
          </cell>
          <cell r="O263">
            <v>0</v>
          </cell>
          <cell r="P263">
            <v>0</v>
          </cell>
          <cell r="Q263">
            <v>0</v>
          </cell>
          <cell r="R263">
            <v>0</v>
          </cell>
          <cell r="S263">
            <v>0</v>
          </cell>
          <cell r="T263">
            <v>0</v>
          </cell>
          <cell r="U263">
            <v>0</v>
          </cell>
        </row>
        <row r="264">
          <cell r="H264">
            <v>8210109</v>
          </cell>
          <cell r="I264" t="str">
            <v>Штраф за простой вагонов</v>
          </cell>
          <cell r="N264">
            <v>1668452</v>
          </cell>
          <cell r="O264">
            <v>1668452</v>
          </cell>
          <cell r="P264">
            <v>0</v>
          </cell>
          <cell r="Q264">
            <v>0</v>
          </cell>
          <cell r="R264">
            <v>0</v>
          </cell>
          <cell r="S264">
            <v>0</v>
          </cell>
          <cell r="T264">
            <v>1668452</v>
          </cell>
          <cell r="U264">
            <v>13843.916849997384</v>
          </cell>
        </row>
        <row r="265">
          <cell r="H265">
            <v>8210110</v>
          </cell>
          <cell r="I265" t="str">
            <v>Штраф за экологию</v>
          </cell>
          <cell r="N265">
            <v>0</v>
          </cell>
          <cell r="O265">
            <v>0</v>
          </cell>
          <cell r="P265">
            <v>0</v>
          </cell>
          <cell r="Q265">
            <v>0</v>
          </cell>
          <cell r="R265">
            <v>0</v>
          </cell>
          <cell r="S265">
            <v>0</v>
          </cell>
          <cell r="T265">
            <v>0</v>
          </cell>
          <cell r="U265">
            <v>0</v>
          </cell>
        </row>
        <row r="266">
          <cell r="H266">
            <v>8210111</v>
          </cell>
          <cell r="I266" t="str">
            <v>Налог на радиочастоты</v>
          </cell>
          <cell r="N266">
            <v>9052</v>
          </cell>
          <cell r="O266">
            <v>9052</v>
          </cell>
          <cell r="P266">
            <v>0</v>
          </cell>
          <cell r="Q266">
            <v>0</v>
          </cell>
          <cell r="R266">
            <v>0</v>
          </cell>
          <cell r="S266">
            <v>0</v>
          </cell>
          <cell r="T266">
            <v>9052</v>
          </cell>
          <cell r="U266">
            <v>75.014502361813214</v>
          </cell>
        </row>
        <row r="267">
          <cell r="H267">
            <v>8210112</v>
          </cell>
          <cell r="I267" t="str">
            <v>Плата за пользование землей</v>
          </cell>
          <cell r="N267">
            <v>58701</v>
          </cell>
          <cell r="O267">
            <v>58701</v>
          </cell>
          <cell r="P267">
            <v>0</v>
          </cell>
          <cell r="Q267">
            <v>0</v>
          </cell>
          <cell r="R267">
            <v>0</v>
          </cell>
          <cell r="S267">
            <v>0</v>
          </cell>
          <cell r="T267">
            <v>58701</v>
          </cell>
          <cell r="U267">
            <v>487.21045680606397</v>
          </cell>
        </row>
        <row r="268">
          <cell r="H268">
            <v>821020</v>
          </cell>
          <cell r="I268" t="str">
            <v>Бонус</v>
          </cell>
          <cell r="N268">
            <v>0</v>
          </cell>
          <cell r="O268">
            <v>0</v>
          </cell>
          <cell r="P268">
            <v>0</v>
          </cell>
          <cell r="Q268">
            <v>0</v>
          </cell>
          <cell r="R268">
            <v>0</v>
          </cell>
          <cell r="S268">
            <v>0</v>
          </cell>
          <cell r="T268">
            <v>0</v>
          </cell>
          <cell r="U268">
            <v>0</v>
          </cell>
        </row>
        <row r="269">
          <cell r="H269">
            <v>8210200</v>
          </cell>
          <cell r="I269" t="str">
            <v>Единовременное пособ по сокращению</v>
          </cell>
          <cell r="N269">
            <v>0</v>
          </cell>
          <cell r="O269">
            <v>0</v>
          </cell>
          <cell r="P269">
            <v>0</v>
          </cell>
          <cell r="Q269">
            <v>0</v>
          </cell>
          <cell r="R269">
            <v>0</v>
          </cell>
          <cell r="S269">
            <v>0</v>
          </cell>
          <cell r="T269">
            <v>0</v>
          </cell>
          <cell r="U269">
            <v>0</v>
          </cell>
        </row>
        <row r="270">
          <cell r="H270">
            <v>8210201</v>
          </cell>
          <cell r="I270" t="str">
            <v>Благотворительность и мат помощь АЕS</v>
          </cell>
          <cell r="N270">
            <v>1083722</v>
          </cell>
          <cell r="O270">
            <v>1083722</v>
          </cell>
          <cell r="P270">
            <v>0</v>
          </cell>
          <cell r="Q270">
            <v>0</v>
          </cell>
          <cell r="R270">
            <v>0</v>
          </cell>
          <cell r="S270">
            <v>0</v>
          </cell>
          <cell r="T270">
            <v>1083722</v>
          </cell>
          <cell r="U270">
            <v>8995.2131078441034</v>
          </cell>
        </row>
        <row r="271">
          <cell r="H271">
            <v>82102011</v>
          </cell>
          <cell r="I271" t="str">
            <v>Пенсия</v>
          </cell>
          <cell r="N271">
            <v>0</v>
          </cell>
          <cell r="O271">
            <v>0</v>
          </cell>
          <cell r="P271">
            <v>0</v>
          </cell>
          <cell r="Q271">
            <v>0</v>
          </cell>
          <cell r="R271">
            <v>0</v>
          </cell>
          <cell r="S271">
            <v>0</v>
          </cell>
          <cell r="T271">
            <v>0</v>
          </cell>
          <cell r="U271">
            <v>0</v>
          </cell>
        </row>
        <row r="272">
          <cell r="H272">
            <v>82102012</v>
          </cell>
          <cell r="I272" t="str">
            <v>Доплата пенсионерам</v>
          </cell>
          <cell r="N272">
            <v>627955</v>
          </cell>
          <cell r="O272">
            <v>627955</v>
          </cell>
          <cell r="P272">
            <v>0</v>
          </cell>
          <cell r="Q272">
            <v>0</v>
          </cell>
          <cell r="R272">
            <v>0</v>
          </cell>
          <cell r="S272">
            <v>0</v>
          </cell>
          <cell r="T272">
            <v>627955</v>
          </cell>
          <cell r="U272">
            <v>5208.846796853788</v>
          </cell>
        </row>
        <row r="273">
          <cell r="H273">
            <v>8210202</v>
          </cell>
          <cell r="I273" t="str">
            <v>Благотворительность  помощь др организациям</v>
          </cell>
          <cell r="N273">
            <v>2649575</v>
          </cell>
          <cell r="O273">
            <v>2649575</v>
          </cell>
          <cell r="P273">
            <v>0</v>
          </cell>
          <cell r="Q273">
            <v>0</v>
          </cell>
          <cell r="R273">
            <v>0</v>
          </cell>
          <cell r="S273">
            <v>0</v>
          </cell>
          <cell r="T273">
            <v>2649575</v>
          </cell>
          <cell r="U273">
            <v>21979.693536726827</v>
          </cell>
        </row>
        <row r="274">
          <cell r="H274">
            <v>8210207</v>
          </cell>
          <cell r="I274" t="str">
            <v>Чартерные рейсы</v>
          </cell>
          <cell r="N274">
            <v>0</v>
          </cell>
          <cell r="O274">
            <v>0</v>
          </cell>
          <cell r="P274">
            <v>0</v>
          </cell>
          <cell r="Q274">
            <v>0</v>
          </cell>
          <cell r="R274">
            <v>0</v>
          </cell>
          <cell r="S274">
            <v>0</v>
          </cell>
          <cell r="T274">
            <v>0</v>
          </cell>
          <cell r="U274">
            <v>0</v>
          </cell>
        </row>
        <row r="275">
          <cell r="H275">
            <v>8210208</v>
          </cell>
          <cell r="I275" t="str">
            <v>Проезд</v>
          </cell>
          <cell r="N275">
            <v>0</v>
          </cell>
          <cell r="O275">
            <v>0</v>
          </cell>
          <cell r="P275">
            <v>0</v>
          </cell>
          <cell r="Q275">
            <v>0</v>
          </cell>
          <cell r="R275">
            <v>0</v>
          </cell>
          <cell r="S275">
            <v>0</v>
          </cell>
          <cell r="T275">
            <v>0</v>
          </cell>
          <cell r="U275">
            <v>0</v>
          </cell>
        </row>
        <row r="276">
          <cell r="H276">
            <v>8210209</v>
          </cell>
          <cell r="I276" t="str">
            <v>Расходы по проживанию</v>
          </cell>
          <cell r="N276">
            <v>0</v>
          </cell>
          <cell r="O276">
            <v>0</v>
          </cell>
          <cell r="P276">
            <v>0</v>
          </cell>
          <cell r="Q276">
            <v>0</v>
          </cell>
          <cell r="R276">
            <v>0</v>
          </cell>
          <cell r="S276">
            <v>0</v>
          </cell>
          <cell r="T276">
            <v>0</v>
          </cell>
          <cell r="U276">
            <v>0</v>
          </cell>
        </row>
        <row r="277">
          <cell r="H277">
            <v>8210210</v>
          </cell>
          <cell r="I277" t="str">
            <v>Питание</v>
          </cell>
          <cell r="N277">
            <v>1377027</v>
          </cell>
          <cell r="O277">
            <v>1377027</v>
          </cell>
          <cell r="P277">
            <v>0</v>
          </cell>
          <cell r="Q277">
            <v>0</v>
          </cell>
          <cell r="R277">
            <v>0</v>
          </cell>
          <cell r="S277">
            <v>0</v>
          </cell>
          <cell r="T277">
            <v>1377027</v>
          </cell>
          <cell r="U277">
            <v>11430.428257349364</v>
          </cell>
        </row>
        <row r="278">
          <cell r="H278">
            <v>821021101</v>
          </cell>
          <cell r="I278" t="str">
            <v>Здравпункт -Зарплата</v>
          </cell>
          <cell r="N278">
            <v>1123545.57</v>
          </cell>
          <cell r="O278">
            <v>1123545.57</v>
          </cell>
          <cell r="P278">
            <v>0</v>
          </cell>
          <cell r="Q278">
            <v>0</v>
          </cell>
          <cell r="R278">
            <v>0</v>
          </cell>
          <cell r="S278">
            <v>0</v>
          </cell>
          <cell r="T278">
            <v>1123545.57</v>
          </cell>
          <cell r="U278">
            <v>9325.4611538310473</v>
          </cell>
        </row>
        <row r="279">
          <cell r="H279">
            <v>821021102</v>
          </cell>
          <cell r="I279" t="str">
            <v>Здравпункт -начисление больничных листов</v>
          </cell>
          <cell r="N279">
            <v>-7690</v>
          </cell>
          <cell r="O279">
            <v>-7690</v>
          </cell>
          <cell r="P279">
            <v>0</v>
          </cell>
          <cell r="Q279">
            <v>0</v>
          </cell>
          <cell r="R279">
            <v>0</v>
          </cell>
          <cell r="S279">
            <v>0</v>
          </cell>
          <cell r="T279">
            <v>-7690</v>
          </cell>
          <cell r="U279">
            <v>-63.817427385892117</v>
          </cell>
        </row>
        <row r="280">
          <cell r="H280">
            <v>821021105</v>
          </cell>
          <cell r="I280" t="str">
            <v>Социальный налог</v>
          </cell>
          <cell r="N280">
            <v>88253.28</v>
          </cell>
          <cell r="O280">
            <v>88253.28</v>
          </cell>
          <cell r="P280">
            <v>0</v>
          </cell>
          <cell r="Q280">
            <v>0</v>
          </cell>
          <cell r="R280">
            <v>0</v>
          </cell>
          <cell r="S280">
            <v>0</v>
          </cell>
          <cell r="T280">
            <v>88253.28</v>
          </cell>
          <cell r="U280">
            <v>732.50403000588119</v>
          </cell>
        </row>
        <row r="281">
          <cell r="H281">
            <v>821021106</v>
          </cell>
          <cell r="I281" t="str">
            <v>Фонд социального страхования</v>
          </cell>
          <cell r="N281">
            <v>30128.1</v>
          </cell>
          <cell r="O281">
            <v>30128.1</v>
          </cell>
          <cell r="P281">
            <v>0</v>
          </cell>
          <cell r="Q281">
            <v>0</v>
          </cell>
          <cell r="R281">
            <v>0</v>
          </cell>
          <cell r="S281">
            <v>0</v>
          </cell>
          <cell r="T281">
            <v>30128.1</v>
          </cell>
          <cell r="U281">
            <v>250.06437738266726</v>
          </cell>
        </row>
        <row r="282">
          <cell r="H282">
            <v>821021109</v>
          </cell>
          <cell r="I282" t="str">
            <v>Здравпункт-Материалы</v>
          </cell>
          <cell r="N282">
            <v>0</v>
          </cell>
          <cell r="O282">
            <v>0</v>
          </cell>
          <cell r="P282">
            <v>0</v>
          </cell>
          <cell r="Q282">
            <v>0</v>
          </cell>
          <cell r="R282">
            <v>0</v>
          </cell>
          <cell r="S282">
            <v>0</v>
          </cell>
          <cell r="T282">
            <v>0</v>
          </cell>
          <cell r="U282">
            <v>0</v>
          </cell>
        </row>
        <row r="283">
          <cell r="H283">
            <v>821021110</v>
          </cell>
          <cell r="I283" t="str">
            <v>Здравпункт-Зап части</v>
          </cell>
          <cell r="N283">
            <v>0</v>
          </cell>
          <cell r="O283">
            <v>0</v>
          </cell>
          <cell r="P283">
            <v>0</v>
          </cell>
          <cell r="Q283">
            <v>0</v>
          </cell>
          <cell r="R283">
            <v>0</v>
          </cell>
          <cell r="S283">
            <v>0</v>
          </cell>
          <cell r="T283">
            <v>0</v>
          </cell>
          <cell r="U283">
            <v>0</v>
          </cell>
        </row>
        <row r="284">
          <cell r="H284">
            <v>821021111</v>
          </cell>
          <cell r="I284" t="str">
            <v>Здравпункт-ГСМ</v>
          </cell>
          <cell r="N284">
            <v>0</v>
          </cell>
          <cell r="O284">
            <v>0</v>
          </cell>
          <cell r="P284">
            <v>0</v>
          </cell>
          <cell r="Q284">
            <v>0</v>
          </cell>
          <cell r="R284">
            <v>0</v>
          </cell>
          <cell r="S284">
            <v>0</v>
          </cell>
          <cell r="T284">
            <v>0</v>
          </cell>
          <cell r="U284">
            <v>0</v>
          </cell>
        </row>
        <row r="285">
          <cell r="H285">
            <v>821021112</v>
          </cell>
          <cell r="I285" t="str">
            <v>Здравпункт-прочие</v>
          </cell>
          <cell r="N285">
            <v>1379</v>
          </cell>
          <cell r="O285">
            <v>1379</v>
          </cell>
          <cell r="P285">
            <v>0</v>
          </cell>
          <cell r="Q285">
            <v>0</v>
          </cell>
          <cell r="R285">
            <v>0</v>
          </cell>
          <cell r="S285">
            <v>0</v>
          </cell>
          <cell r="T285">
            <v>1379</v>
          </cell>
          <cell r="U285">
            <v>11.43828798938288</v>
          </cell>
        </row>
        <row r="286">
          <cell r="H286">
            <v>8210212</v>
          </cell>
          <cell r="I286" t="str">
            <v>Деловые встречи сплочение команд</v>
          </cell>
          <cell r="N286">
            <v>3751298</v>
          </cell>
          <cell r="O286">
            <v>3751298</v>
          </cell>
          <cell r="P286">
            <v>0</v>
          </cell>
          <cell r="Q286">
            <v>0</v>
          </cell>
          <cell r="R286">
            <v>0</v>
          </cell>
          <cell r="S286">
            <v>0</v>
          </cell>
          <cell r="T286">
            <v>3751298</v>
          </cell>
          <cell r="U286">
            <v>31133.758799552743</v>
          </cell>
        </row>
        <row r="287">
          <cell r="H287">
            <v>8210213</v>
          </cell>
          <cell r="I287" t="str">
            <v>Празднования и развлечения</v>
          </cell>
          <cell r="N287">
            <v>1784543.25</v>
          </cell>
          <cell r="O287">
            <v>1784543.25</v>
          </cell>
          <cell r="P287">
            <v>0</v>
          </cell>
          <cell r="Q287">
            <v>0</v>
          </cell>
          <cell r="R287">
            <v>0</v>
          </cell>
          <cell r="S287">
            <v>0</v>
          </cell>
          <cell r="T287">
            <v>1784543.25</v>
          </cell>
          <cell r="U287">
            <v>14800.452130639431</v>
          </cell>
        </row>
        <row r="288">
          <cell r="H288">
            <v>8210214</v>
          </cell>
          <cell r="I288" t="str">
            <v>Оплата медуслуг</v>
          </cell>
          <cell r="N288">
            <v>5267464</v>
          </cell>
          <cell r="O288">
            <v>5267464</v>
          </cell>
          <cell r="P288">
            <v>0</v>
          </cell>
          <cell r="Q288">
            <v>0</v>
          </cell>
          <cell r="R288">
            <v>0</v>
          </cell>
          <cell r="S288">
            <v>0</v>
          </cell>
          <cell r="T288">
            <v>5267464</v>
          </cell>
          <cell r="U288">
            <v>43710.447784295342</v>
          </cell>
        </row>
        <row r="289">
          <cell r="H289">
            <v>8210215</v>
          </cell>
          <cell r="I289" t="str">
            <v>Подарки и брощюры АЭС</v>
          </cell>
          <cell r="N289">
            <v>886169</v>
          </cell>
          <cell r="O289">
            <v>886169</v>
          </cell>
          <cell r="P289">
            <v>0</v>
          </cell>
          <cell r="Q289">
            <v>0</v>
          </cell>
          <cell r="R289">
            <v>0</v>
          </cell>
          <cell r="S289">
            <v>0</v>
          </cell>
          <cell r="T289">
            <v>886169</v>
          </cell>
          <cell r="U289">
            <v>7359.3068895834804</v>
          </cell>
        </row>
        <row r="290">
          <cell r="H290">
            <v>8210216</v>
          </cell>
          <cell r="I290" t="str">
            <v>Содержание коттеджей и квартплата</v>
          </cell>
          <cell r="N290">
            <v>0</v>
          </cell>
          <cell r="O290">
            <v>0</v>
          </cell>
          <cell r="P290">
            <v>0</v>
          </cell>
          <cell r="Q290">
            <v>0</v>
          </cell>
          <cell r="R290">
            <v>0</v>
          </cell>
          <cell r="S290">
            <v>0</v>
          </cell>
          <cell r="T290">
            <v>0</v>
          </cell>
          <cell r="U290">
            <v>0</v>
          </cell>
        </row>
        <row r="291">
          <cell r="H291">
            <v>8210217</v>
          </cell>
          <cell r="I291" t="str">
            <v>Столовая</v>
          </cell>
          <cell r="N291">
            <v>1007868.33</v>
          </cell>
          <cell r="O291">
            <v>1007868.33</v>
          </cell>
          <cell r="P291">
            <v>0</v>
          </cell>
          <cell r="Q291">
            <v>0</v>
          </cell>
          <cell r="R291">
            <v>0</v>
          </cell>
          <cell r="S291">
            <v>0</v>
          </cell>
          <cell r="T291">
            <v>1007868.33</v>
          </cell>
          <cell r="U291">
            <v>8363.0124225434793</v>
          </cell>
        </row>
        <row r="292">
          <cell r="H292">
            <v>8210218</v>
          </cell>
          <cell r="I292" t="str">
            <v>Ком услуги и аренда</v>
          </cell>
          <cell r="N292">
            <v>1406372.95</v>
          </cell>
          <cell r="O292">
            <v>1406372.95</v>
          </cell>
          <cell r="P292">
            <v>0</v>
          </cell>
          <cell r="Q292">
            <v>0</v>
          </cell>
          <cell r="R292">
            <v>0</v>
          </cell>
          <cell r="S292">
            <v>0</v>
          </cell>
          <cell r="T292">
            <v>1406372.95</v>
          </cell>
          <cell r="U292">
            <v>11674.013259984706</v>
          </cell>
        </row>
        <row r="293">
          <cell r="H293">
            <v>8210219</v>
          </cell>
          <cell r="I293" t="str">
            <v>Прочие</v>
          </cell>
          <cell r="N293">
            <v>3796390</v>
          </cell>
          <cell r="O293">
            <v>3796390</v>
          </cell>
          <cell r="P293">
            <v>0</v>
          </cell>
          <cell r="Q293">
            <v>0</v>
          </cell>
          <cell r="R293">
            <v>0</v>
          </cell>
          <cell r="S293">
            <v>0</v>
          </cell>
          <cell r="T293">
            <v>3796390</v>
          </cell>
          <cell r="U293">
            <v>31516.7221810599</v>
          </cell>
        </row>
        <row r="294">
          <cell r="H294">
            <v>8210225</v>
          </cell>
          <cell r="I294" t="str">
            <v xml:space="preserve">Организ затраты по открытию финансиров </v>
          </cell>
          <cell r="N294">
            <v>9293357.5099999998</v>
          </cell>
          <cell r="O294">
            <v>9293357.5099999998</v>
          </cell>
          <cell r="P294">
            <v>0</v>
          </cell>
          <cell r="Q294">
            <v>0</v>
          </cell>
          <cell r="R294">
            <v>14930922.018902104</v>
          </cell>
          <cell r="S294">
            <v>0</v>
          </cell>
          <cell r="T294">
            <v>24224279.528902106</v>
          </cell>
          <cell r="U294">
            <v>201007.7347676956</v>
          </cell>
        </row>
        <row r="295">
          <cell r="H295" t="str">
            <v>GAAP115</v>
          </cell>
          <cell r="I295" t="str">
            <v>Консультации по ADB</v>
          </cell>
          <cell r="N295">
            <v>0</v>
          </cell>
          <cell r="O295">
            <v>0</v>
          </cell>
          <cell r="P295">
            <v>0</v>
          </cell>
          <cell r="Q295">
            <v>0</v>
          </cell>
          <cell r="R295">
            <v>0</v>
          </cell>
          <cell r="S295">
            <v>0</v>
          </cell>
          <cell r="T295">
            <v>0</v>
          </cell>
          <cell r="U295">
            <v>0</v>
          </cell>
        </row>
        <row r="296">
          <cell r="H296">
            <v>8210220</v>
          </cell>
          <cell r="I296" t="str">
            <v>Суточные</v>
          </cell>
          <cell r="N296">
            <v>243960</v>
          </cell>
          <cell r="O296">
            <v>243960</v>
          </cell>
          <cell r="P296">
            <v>0</v>
          </cell>
          <cell r="Q296">
            <v>0</v>
          </cell>
          <cell r="R296">
            <v>0</v>
          </cell>
          <cell r="S296">
            <v>0</v>
          </cell>
          <cell r="T296">
            <v>243960</v>
          </cell>
          <cell r="U296">
            <v>2024.5323429727696</v>
          </cell>
        </row>
        <row r="297">
          <cell r="H297">
            <v>821022001</v>
          </cell>
          <cell r="I297" t="str">
            <v>Амортизация -связь</v>
          </cell>
          <cell r="N297">
            <v>0</v>
          </cell>
          <cell r="O297">
            <v>0</v>
          </cell>
          <cell r="P297">
            <v>0</v>
          </cell>
          <cell r="Q297">
            <v>0</v>
          </cell>
          <cell r="R297">
            <v>0</v>
          </cell>
          <cell r="S297">
            <v>0</v>
          </cell>
          <cell r="T297">
            <v>0</v>
          </cell>
          <cell r="U297">
            <v>0</v>
          </cell>
        </row>
        <row r="298">
          <cell r="H298">
            <v>821022002</v>
          </cell>
          <cell r="I298" t="str">
            <v>Амортизация -Прочие машины и оборудование</v>
          </cell>
          <cell r="N298">
            <v>75250</v>
          </cell>
          <cell r="O298">
            <v>75250</v>
          </cell>
          <cell r="P298">
            <v>0</v>
          </cell>
          <cell r="Q298">
            <v>0</v>
          </cell>
          <cell r="R298">
            <v>0</v>
          </cell>
          <cell r="S298">
            <v>75250</v>
          </cell>
          <cell r="T298">
            <v>0</v>
          </cell>
          <cell r="U298">
            <v>-1.0391551592590531E-2</v>
          </cell>
        </row>
        <row r="299">
          <cell r="H299">
            <v>821022003</v>
          </cell>
          <cell r="I299" t="str">
            <v>Амортизация-Легковой транспорт</v>
          </cell>
          <cell r="N299">
            <v>0</v>
          </cell>
          <cell r="O299">
            <v>0</v>
          </cell>
          <cell r="P299">
            <v>0</v>
          </cell>
          <cell r="Q299">
            <v>0</v>
          </cell>
          <cell r="R299">
            <v>0</v>
          </cell>
          <cell r="S299">
            <v>0</v>
          </cell>
          <cell r="T299">
            <v>0</v>
          </cell>
          <cell r="U299">
            <v>0</v>
          </cell>
        </row>
        <row r="300">
          <cell r="H300">
            <v>821022004</v>
          </cell>
          <cell r="I300" t="str">
            <v>Амортизация -Непроизводственные здания</v>
          </cell>
          <cell r="N300">
            <v>599501.9</v>
          </cell>
          <cell r="O300">
            <v>599501.9</v>
          </cell>
          <cell r="P300">
            <v>0</v>
          </cell>
          <cell r="Q300">
            <v>0</v>
          </cell>
          <cell r="R300">
            <v>0</v>
          </cell>
          <cell r="S300">
            <v>599501.9</v>
          </cell>
          <cell r="T300">
            <v>0</v>
          </cell>
          <cell r="U300">
            <v>-8.2796514086640738E-2</v>
          </cell>
        </row>
        <row r="301">
          <cell r="H301">
            <v>821022005</v>
          </cell>
          <cell r="I301" t="str">
            <v>Амортизация -Жилые здания</v>
          </cell>
          <cell r="N301">
            <v>0</v>
          </cell>
          <cell r="O301">
            <v>0</v>
          </cell>
          <cell r="P301">
            <v>0</v>
          </cell>
          <cell r="Q301">
            <v>0</v>
          </cell>
          <cell r="R301">
            <v>0</v>
          </cell>
          <cell r="S301">
            <v>0</v>
          </cell>
          <cell r="T301">
            <v>0</v>
          </cell>
          <cell r="U301">
            <v>0</v>
          </cell>
        </row>
        <row r="302">
          <cell r="H302">
            <v>821022006</v>
          </cell>
          <cell r="I302" t="str">
            <v>Амортизация-Сооружения</v>
          </cell>
          <cell r="N302">
            <v>0</v>
          </cell>
          <cell r="O302">
            <v>0</v>
          </cell>
          <cell r="P302">
            <v>0</v>
          </cell>
          <cell r="Q302">
            <v>0</v>
          </cell>
          <cell r="R302">
            <v>0</v>
          </cell>
          <cell r="S302">
            <v>0</v>
          </cell>
          <cell r="T302">
            <v>0</v>
          </cell>
          <cell r="U302">
            <v>0</v>
          </cell>
        </row>
        <row r="303">
          <cell r="H303">
            <v>821022007</v>
          </cell>
          <cell r="I303" t="str">
            <v>Амортизация-Бытовая техника</v>
          </cell>
          <cell r="N303">
            <v>0</v>
          </cell>
          <cell r="O303">
            <v>0</v>
          </cell>
          <cell r="P303">
            <v>0</v>
          </cell>
          <cell r="Q303">
            <v>0</v>
          </cell>
          <cell r="R303">
            <v>0</v>
          </cell>
          <cell r="S303">
            <v>0</v>
          </cell>
          <cell r="T303">
            <v>0</v>
          </cell>
          <cell r="U303">
            <v>0</v>
          </cell>
        </row>
        <row r="304">
          <cell r="H304">
            <v>821022008</v>
          </cell>
          <cell r="I304" t="str">
            <v>Амортизация-Мебель</v>
          </cell>
          <cell r="N304">
            <v>0</v>
          </cell>
          <cell r="O304">
            <v>0</v>
          </cell>
          <cell r="P304">
            <v>0</v>
          </cell>
          <cell r="Q304">
            <v>0</v>
          </cell>
          <cell r="R304">
            <v>0</v>
          </cell>
          <cell r="S304">
            <v>0</v>
          </cell>
          <cell r="T304">
            <v>0</v>
          </cell>
          <cell r="U304">
            <v>0</v>
          </cell>
        </row>
        <row r="305">
          <cell r="H305">
            <v>821022009</v>
          </cell>
          <cell r="I305" t="str">
            <v>Амортизация -Прочие основ средства</v>
          </cell>
          <cell r="N305">
            <v>120239.03</v>
          </cell>
          <cell r="O305">
            <v>120239.03</v>
          </cell>
          <cell r="P305">
            <v>0</v>
          </cell>
          <cell r="Q305">
            <v>0</v>
          </cell>
          <cell r="R305">
            <v>0</v>
          </cell>
          <cell r="S305">
            <v>120239.03</v>
          </cell>
          <cell r="T305">
            <v>0</v>
          </cell>
          <cell r="U305">
            <v>-1.6205420924509596E-2</v>
          </cell>
        </row>
        <row r="306">
          <cell r="H306">
            <v>8210221</v>
          </cell>
          <cell r="I306" t="str">
            <v>Соц налог на косвенные налоги</v>
          </cell>
          <cell r="N306">
            <v>0</v>
          </cell>
          <cell r="O306">
            <v>0</v>
          </cell>
          <cell r="P306">
            <v>0</v>
          </cell>
          <cell r="Q306">
            <v>0</v>
          </cell>
          <cell r="R306">
            <v>0</v>
          </cell>
          <cell r="S306">
            <v>0</v>
          </cell>
          <cell r="T306">
            <v>0</v>
          </cell>
          <cell r="U306">
            <v>0</v>
          </cell>
        </row>
        <row r="307">
          <cell r="H307">
            <v>8210222</v>
          </cell>
          <cell r="I307" t="str">
            <v>Аренда</v>
          </cell>
          <cell r="N307">
            <v>0</v>
          </cell>
          <cell r="O307">
            <v>0</v>
          </cell>
          <cell r="P307">
            <v>0</v>
          </cell>
          <cell r="Q307">
            <v>0</v>
          </cell>
          <cell r="R307">
            <v>0</v>
          </cell>
          <cell r="S307">
            <v>0</v>
          </cell>
          <cell r="T307">
            <v>0</v>
          </cell>
          <cell r="U307">
            <v>0</v>
          </cell>
        </row>
        <row r="308">
          <cell r="H308">
            <v>8210223</v>
          </cell>
          <cell r="I308" t="str">
            <v>Внешние отношения -связь</v>
          </cell>
          <cell r="N308">
            <v>260640</v>
          </cell>
          <cell r="O308">
            <v>260640</v>
          </cell>
          <cell r="P308">
            <v>0</v>
          </cell>
          <cell r="Q308">
            <v>0</v>
          </cell>
          <cell r="R308">
            <v>0</v>
          </cell>
          <cell r="S308">
            <v>0</v>
          </cell>
          <cell r="T308">
            <v>260640</v>
          </cell>
          <cell r="U308">
            <v>2164.0714802622642</v>
          </cell>
        </row>
        <row r="309">
          <cell r="H309">
            <v>8210224</v>
          </cell>
          <cell r="I309" t="str">
            <v>Прочие компенсации и льготы</v>
          </cell>
          <cell r="N309">
            <v>0</v>
          </cell>
          <cell r="O309">
            <v>0</v>
          </cell>
          <cell r="P309">
            <v>0</v>
          </cell>
          <cell r="Q309">
            <v>0</v>
          </cell>
          <cell r="R309">
            <v>0</v>
          </cell>
          <cell r="S309">
            <v>0</v>
          </cell>
          <cell r="T309">
            <v>0</v>
          </cell>
          <cell r="U309">
            <v>0</v>
          </cell>
        </row>
        <row r="310">
          <cell r="H310">
            <v>8210300</v>
          </cell>
          <cell r="I310" t="str">
            <v>Заработная плата</v>
          </cell>
          <cell r="N310">
            <v>90179512.680000007</v>
          </cell>
          <cell r="O310">
            <v>90179512.680000007</v>
          </cell>
          <cell r="P310">
            <v>0</v>
          </cell>
          <cell r="Q310">
            <v>0</v>
          </cell>
          <cell r="R310">
            <v>0</v>
          </cell>
          <cell r="S310">
            <v>0</v>
          </cell>
          <cell r="T310">
            <v>90179512.680000007</v>
          </cell>
          <cell r="U310">
            <v>748443.4237781869</v>
          </cell>
        </row>
        <row r="311">
          <cell r="H311">
            <v>8210301</v>
          </cell>
          <cell r="I311" t="str">
            <v>Начисление больничных листов</v>
          </cell>
          <cell r="N311">
            <v>672579.76</v>
          </cell>
          <cell r="O311">
            <v>672579.76</v>
          </cell>
          <cell r="P311">
            <v>0</v>
          </cell>
          <cell r="Q311">
            <v>0</v>
          </cell>
          <cell r="R311">
            <v>0</v>
          </cell>
          <cell r="S311">
            <v>0</v>
          </cell>
          <cell r="T311">
            <v>672579.76</v>
          </cell>
          <cell r="U311">
            <v>5583.9208990054376</v>
          </cell>
        </row>
        <row r="312">
          <cell r="H312">
            <v>8210302</v>
          </cell>
          <cell r="I312" t="str">
            <v>Бонус</v>
          </cell>
          <cell r="N312">
            <v>46932666.280000001</v>
          </cell>
          <cell r="O312">
            <v>46932666.280000001</v>
          </cell>
          <cell r="P312">
            <v>0</v>
          </cell>
          <cell r="Q312">
            <v>0</v>
          </cell>
          <cell r="R312">
            <v>31106282.850000001</v>
          </cell>
          <cell r="S312">
            <v>6657484.5700000003</v>
          </cell>
          <cell r="T312">
            <v>71381464.560000002</v>
          </cell>
          <cell r="U312">
            <v>592202.29679853108</v>
          </cell>
        </row>
        <row r="313">
          <cell r="H313">
            <v>8210308</v>
          </cell>
          <cell r="I313" t="str">
            <v>Социальный налог</v>
          </cell>
          <cell r="N313">
            <v>9255958.1899999995</v>
          </cell>
          <cell r="O313">
            <v>9255958.1899999995</v>
          </cell>
          <cell r="P313">
            <v>0</v>
          </cell>
          <cell r="Q313">
            <v>135.63999999999999</v>
          </cell>
          <cell r="R313">
            <v>0</v>
          </cell>
          <cell r="S313">
            <v>0</v>
          </cell>
          <cell r="T313">
            <v>9255822.5499999989</v>
          </cell>
          <cell r="U313">
            <v>76806.388370493849</v>
          </cell>
        </row>
        <row r="314">
          <cell r="H314">
            <v>8210309</v>
          </cell>
          <cell r="I314" t="str">
            <v>Фонд социального страхования</v>
          </cell>
          <cell r="N314">
            <v>1745495.24</v>
          </cell>
          <cell r="O314">
            <v>1745495.24</v>
          </cell>
          <cell r="P314">
            <v>0</v>
          </cell>
          <cell r="Q314">
            <v>73.13</v>
          </cell>
          <cell r="R314">
            <v>0</v>
          </cell>
          <cell r="S314">
            <v>0</v>
          </cell>
          <cell r="T314">
            <v>1745422.11</v>
          </cell>
          <cell r="U314">
            <v>14486.424762956707</v>
          </cell>
        </row>
        <row r="315">
          <cell r="H315">
            <v>8210312</v>
          </cell>
          <cell r="I315" t="str">
            <v>Командировочные прочие затраты</v>
          </cell>
          <cell r="N315">
            <v>0</v>
          </cell>
          <cell r="O315">
            <v>0</v>
          </cell>
          <cell r="P315">
            <v>0</v>
          </cell>
          <cell r="Q315">
            <v>0</v>
          </cell>
          <cell r="R315">
            <v>0</v>
          </cell>
          <cell r="S315">
            <v>0</v>
          </cell>
          <cell r="T315">
            <v>0</v>
          </cell>
          <cell r="U315">
            <v>0</v>
          </cell>
        </row>
        <row r="316">
          <cell r="H316">
            <v>82103121</v>
          </cell>
          <cell r="I316" t="str">
            <v>Командировочные проезд</v>
          </cell>
          <cell r="N316">
            <v>2224132.69</v>
          </cell>
          <cell r="O316">
            <v>2224132.69</v>
          </cell>
          <cell r="P316">
            <v>0</v>
          </cell>
          <cell r="Q316">
            <v>0</v>
          </cell>
          <cell r="R316">
            <v>0</v>
          </cell>
          <cell r="S316">
            <v>0</v>
          </cell>
          <cell r="T316">
            <v>2224132.69</v>
          </cell>
          <cell r="U316">
            <v>18459.296389919433</v>
          </cell>
        </row>
        <row r="317">
          <cell r="H317">
            <v>82103122</v>
          </cell>
          <cell r="I317" t="str">
            <v>Командировочные проживание</v>
          </cell>
          <cell r="N317">
            <v>4080092.52</v>
          </cell>
          <cell r="O317">
            <v>4080092.52</v>
          </cell>
          <cell r="P317">
            <v>0</v>
          </cell>
          <cell r="Q317">
            <v>0</v>
          </cell>
          <cell r="R317">
            <v>0</v>
          </cell>
          <cell r="S317">
            <v>0</v>
          </cell>
          <cell r="T317">
            <v>4080092.52</v>
          </cell>
          <cell r="U317">
            <v>33846.419027978671</v>
          </cell>
        </row>
        <row r="318">
          <cell r="H318">
            <v>82103123</v>
          </cell>
          <cell r="I318" t="str">
            <v>Командировочные питание</v>
          </cell>
          <cell r="N318">
            <v>2240939</v>
          </cell>
          <cell r="O318">
            <v>2240939</v>
          </cell>
          <cell r="P318">
            <v>0</v>
          </cell>
          <cell r="Q318">
            <v>0</v>
          </cell>
          <cell r="R318">
            <v>0</v>
          </cell>
          <cell r="S318">
            <v>0</v>
          </cell>
          <cell r="T318">
            <v>2240939</v>
          </cell>
          <cell r="U318">
            <v>18595.768668301094</v>
          </cell>
        </row>
        <row r="319">
          <cell r="H319">
            <v>82103124</v>
          </cell>
          <cell r="I319" t="str">
            <v>Суточные за пределы РК</v>
          </cell>
          <cell r="N319">
            <v>1169756.5</v>
          </cell>
          <cell r="O319">
            <v>1169756.5</v>
          </cell>
          <cell r="P319">
            <v>0</v>
          </cell>
          <cell r="Q319">
            <v>0</v>
          </cell>
          <cell r="R319">
            <v>0</v>
          </cell>
          <cell r="S319">
            <v>0</v>
          </cell>
          <cell r="T319">
            <v>1169756.5</v>
          </cell>
          <cell r="U319">
            <v>9701.3034498082416</v>
          </cell>
        </row>
        <row r="320">
          <cell r="H320">
            <v>821031301</v>
          </cell>
          <cell r="I320" t="str">
            <v xml:space="preserve"> Амортизация-Производственные здания</v>
          </cell>
          <cell r="N320">
            <v>5425614.0599999996</v>
          </cell>
          <cell r="O320">
            <v>5425614.0599999996</v>
          </cell>
          <cell r="P320">
            <v>0</v>
          </cell>
          <cell r="Q320">
            <v>0</v>
          </cell>
          <cell r="R320">
            <v>0</v>
          </cell>
          <cell r="S320">
            <v>5425614.0599999996</v>
          </cell>
          <cell r="T320">
            <v>0</v>
          </cell>
          <cell r="U320">
            <v>-0.74815900810705571</v>
          </cell>
        </row>
        <row r="321">
          <cell r="H321">
            <v>821031302</v>
          </cell>
          <cell r="I321" t="str">
            <v xml:space="preserve"> Амортизация-Непроизводственные здания</v>
          </cell>
          <cell r="N321">
            <v>0</v>
          </cell>
          <cell r="O321">
            <v>0</v>
          </cell>
          <cell r="P321">
            <v>0</v>
          </cell>
          <cell r="Q321">
            <v>0</v>
          </cell>
          <cell r="R321">
            <v>0</v>
          </cell>
          <cell r="S321">
            <v>0</v>
          </cell>
          <cell r="T321">
            <v>0</v>
          </cell>
          <cell r="U321">
            <v>0</v>
          </cell>
        </row>
        <row r="322">
          <cell r="H322">
            <v>821031310</v>
          </cell>
          <cell r="I322" t="str">
            <v>Амортизация-машин и оборудования</v>
          </cell>
          <cell r="N322">
            <v>3582009.53</v>
          </cell>
          <cell r="O322">
            <v>3582009.53</v>
          </cell>
          <cell r="P322">
            <v>0</v>
          </cell>
          <cell r="Q322">
            <v>0</v>
          </cell>
          <cell r="R322">
            <v>0</v>
          </cell>
          <cell r="S322">
            <v>3582009.53</v>
          </cell>
          <cell r="T322">
            <v>0</v>
          </cell>
          <cell r="U322">
            <v>-0.48581880482808099</v>
          </cell>
        </row>
        <row r="323">
          <cell r="H323">
            <v>821031313</v>
          </cell>
          <cell r="I323" t="str">
            <v>Амортизация- транспорта</v>
          </cell>
          <cell r="N323">
            <v>2720958.35</v>
          </cell>
          <cell r="O323">
            <v>2720958.35</v>
          </cell>
          <cell r="P323">
            <v>0</v>
          </cell>
          <cell r="Q323">
            <v>0</v>
          </cell>
          <cell r="R323">
            <v>0</v>
          </cell>
          <cell r="S323">
            <v>2720958.35</v>
          </cell>
          <cell r="T323">
            <v>0</v>
          </cell>
          <cell r="U323">
            <v>-0.33923687776990974</v>
          </cell>
        </row>
        <row r="324">
          <cell r="H324">
            <v>821031317</v>
          </cell>
          <cell r="I324" t="str">
            <v xml:space="preserve">Амортизация-Прочие О С </v>
          </cell>
          <cell r="N324">
            <v>1652033.94</v>
          </cell>
          <cell r="O324">
            <v>1652033.94</v>
          </cell>
          <cell r="P324">
            <v>0</v>
          </cell>
          <cell r="Q324">
            <v>0</v>
          </cell>
          <cell r="R324">
            <v>0</v>
          </cell>
          <cell r="S324">
            <v>1652033.94</v>
          </cell>
          <cell r="T324">
            <v>0</v>
          </cell>
          <cell r="U324">
            <v>-0.23147603716163367</v>
          </cell>
        </row>
        <row r="325">
          <cell r="H325">
            <v>8210314</v>
          </cell>
          <cell r="I325" t="str">
            <v>Консалтинг РIC</v>
          </cell>
          <cell r="N325">
            <v>0</v>
          </cell>
          <cell r="O325">
            <v>0</v>
          </cell>
          <cell r="P325">
            <v>0</v>
          </cell>
          <cell r="Q325">
            <v>0</v>
          </cell>
          <cell r="R325">
            <v>0</v>
          </cell>
          <cell r="S325">
            <v>0</v>
          </cell>
          <cell r="T325">
            <v>0</v>
          </cell>
          <cell r="U325">
            <v>0</v>
          </cell>
        </row>
        <row r="326">
          <cell r="H326">
            <v>8210315</v>
          </cell>
          <cell r="I326" t="str">
            <v>Содержание Алматинского офиса</v>
          </cell>
          <cell r="N326">
            <v>0</v>
          </cell>
          <cell r="O326">
            <v>0</v>
          </cell>
          <cell r="P326">
            <v>0</v>
          </cell>
          <cell r="Q326">
            <v>0</v>
          </cell>
          <cell r="R326">
            <v>0</v>
          </cell>
          <cell r="S326">
            <v>0</v>
          </cell>
          <cell r="T326">
            <v>0</v>
          </cell>
          <cell r="U326">
            <v>0</v>
          </cell>
        </row>
        <row r="327">
          <cell r="H327">
            <v>8210316</v>
          </cell>
          <cell r="I327" t="str">
            <v>Консультационные услуги</v>
          </cell>
          <cell r="N327">
            <v>39915025.130000003</v>
          </cell>
          <cell r="O327">
            <v>39915025.130000003</v>
          </cell>
          <cell r="P327">
            <v>0</v>
          </cell>
          <cell r="Q327">
            <v>0</v>
          </cell>
          <cell r="R327">
            <v>0</v>
          </cell>
          <cell r="S327">
            <v>21506014.547985896</v>
          </cell>
          <cell r="T327">
            <v>18409010.582014106</v>
          </cell>
          <cell r="U327">
            <v>152691.69190668053</v>
          </cell>
        </row>
        <row r="328">
          <cell r="H328">
            <v>82103161</v>
          </cell>
          <cell r="I328" t="str">
            <v>Консультации бух учета и налогов</v>
          </cell>
          <cell r="N328">
            <v>230189271.74000001</v>
          </cell>
          <cell r="O328">
            <v>230189271.74000001</v>
          </cell>
          <cell r="P328">
            <v>17296715.920000002</v>
          </cell>
          <cell r="Q328">
            <v>0</v>
          </cell>
          <cell r="R328">
            <v>15203571.540000001</v>
          </cell>
          <cell r="S328">
            <v>248781178.91000003</v>
          </cell>
          <cell r="T328">
            <v>13908380.289999992</v>
          </cell>
          <cell r="U328">
            <v>115699.06618564234</v>
          </cell>
        </row>
        <row r="329">
          <cell r="H329">
            <v>8210317</v>
          </cell>
          <cell r="I329" t="str">
            <v>Юридические услуги</v>
          </cell>
          <cell r="N329">
            <v>-145677996.05000001</v>
          </cell>
          <cell r="O329">
            <v>-145677996.05000001</v>
          </cell>
          <cell r="P329">
            <v>0</v>
          </cell>
          <cell r="Q329">
            <v>0</v>
          </cell>
          <cell r="R329">
            <v>0</v>
          </cell>
          <cell r="S329">
            <v>9306456.8107499983</v>
          </cell>
          <cell r="T329">
            <v>-154984452.86075002</v>
          </cell>
          <cell r="U329">
            <v>-1284278.9037061138</v>
          </cell>
        </row>
        <row r="330">
          <cell r="H330">
            <v>8210318</v>
          </cell>
          <cell r="I330" t="str">
            <v>Аудиторские услуги</v>
          </cell>
          <cell r="N330">
            <v>121552904.15000001</v>
          </cell>
          <cell r="O330">
            <v>121552904.15000001</v>
          </cell>
          <cell r="P330">
            <v>0</v>
          </cell>
          <cell r="Q330">
            <v>0</v>
          </cell>
          <cell r="R330">
            <v>976382.1</v>
          </cell>
          <cell r="S330">
            <v>52232314.259999998</v>
          </cell>
          <cell r="T330">
            <v>70296971.99000001</v>
          </cell>
          <cell r="U330">
            <v>583218.38747309509</v>
          </cell>
        </row>
        <row r="331">
          <cell r="H331">
            <v>8210319</v>
          </cell>
          <cell r="I331" t="str">
            <v>Техническое обслуживание</v>
          </cell>
          <cell r="N331">
            <v>0</v>
          </cell>
          <cell r="O331">
            <v>0</v>
          </cell>
          <cell r="P331">
            <v>0</v>
          </cell>
          <cell r="Q331">
            <v>0</v>
          </cell>
          <cell r="R331">
            <v>0</v>
          </cell>
          <cell r="S331">
            <v>0</v>
          </cell>
          <cell r="T331">
            <v>0</v>
          </cell>
          <cell r="U331">
            <v>0</v>
          </cell>
        </row>
        <row r="332">
          <cell r="H332">
            <v>8210320</v>
          </cell>
          <cell r="I332" t="str">
            <v>Содержание автотранспорта</v>
          </cell>
          <cell r="N332">
            <v>0</v>
          </cell>
          <cell r="O332">
            <v>0</v>
          </cell>
          <cell r="P332">
            <v>0</v>
          </cell>
          <cell r="Q332">
            <v>0</v>
          </cell>
          <cell r="R332">
            <v>0</v>
          </cell>
          <cell r="S332">
            <v>0</v>
          </cell>
          <cell r="T332">
            <v>0</v>
          </cell>
          <cell r="U332">
            <v>0</v>
          </cell>
        </row>
        <row r="333">
          <cell r="H333">
            <v>821032001</v>
          </cell>
          <cell r="I333" t="str">
            <v>Содержание автотранспорта-Материалы</v>
          </cell>
          <cell r="N333">
            <v>0</v>
          </cell>
          <cell r="O333">
            <v>0</v>
          </cell>
          <cell r="P333">
            <v>0</v>
          </cell>
          <cell r="Q333">
            <v>0</v>
          </cell>
          <cell r="R333">
            <v>0</v>
          </cell>
          <cell r="S333">
            <v>0</v>
          </cell>
          <cell r="T333">
            <v>0</v>
          </cell>
          <cell r="U333">
            <v>0</v>
          </cell>
        </row>
        <row r="334">
          <cell r="H334">
            <v>821032002</v>
          </cell>
          <cell r="I334" t="str">
            <v>Содержание автотранспорта-Зап части</v>
          </cell>
          <cell r="N334">
            <v>1655320.99</v>
          </cell>
          <cell r="O334">
            <v>1655320.99</v>
          </cell>
          <cell r="P334">
            <v>0</v>
          </cell>
          <cell r="Q334">
            <v>0</v>
          </cell>
          <cell r="R334">
            <v>0</v>
          </cell>
          <cell r="S334">
            <v>0</v>
          </cell>
          <cell r="T334">
            <v>1655320.99</v>
          </cell>
          <cell r="U334">
            <v>13734.867873795043</v>
          </cell>
        </row>
        <row r="335">
          <cell r="H335">
            <v>821032003</v>
          </cell>
          <cell r="I335" t="str">
            <v>Содержание автотранспорта-ГСМ</v>
          </cell>
          <cell r="N335">
            <v>8160088.8200000003</v>
          </cell>
          <cell r="O335">
            <v>8160088.8200000003</v>
          </cell>
          <cell r="P335">
            <v>0</v>
          </cell>
          <cell r="Q335">
            <v>0</v>
          </cell>
          <cell r="R335">
            <v>0</v>
          </cell>
          <cell r="S335">
            <v>0</v>
          </cell>
          <cell r="T335">
            <v>8160088.8200000003</v>
          </cell>
          <cell r="U335">
            <v>67733.37141415276</v>
          </cell>
        </row>
        <row r="336">
          <cell r="H336">
            <v>821032004</v>
          </cell>
          <cell r="I336" t="str">
            <v>Содержание автотранспорта-Зарплата</v>
          </cell>
          <cell r="N336">
            <v>4545477.2699999996</v>
          </cell>
          <cell r="O336">
            <v>4545477.2699999996</v>
          </cell>
          <cell r="P336">
            <v>0</v>
          </cell>
          <cell r="Q336">
            <v>0</v>
          </cell>
          <cell r="R336">
            <v>0</v>
          </cell>
          <cell r="S336">
            <v>0</v>
          </cell>
          <cell r="T336">
            <v>4545477.2699999996</v>
          </cell>
          <cell r="U336">
            <v>37725.938975240962</v>
          </cell>
        </row>
        <row r="337">
          <cell r="H337">
            <v>821032005</v>
          </cell>
          <cell r="I337" t="str">
            <v>Начисление больничных листов</v>
          </cell>
          <cell r="N337">
            <v>0</v>
          </cell>
          <cell r="O337">
            <v>0</v>
          </cell>
          <cell r="P337">
            <v>0</v>
          </cell>
          <cell r="Q337">
            <v>0</v>
          </cell>
          <cell r="R337">
            <v>0</v>
          </cell>
          <cell r="S337">
            <v>0</v>
          </cell>
          <cell r="T337">
            <v>0</v>
          </cell>
          <cell r="U337">
            <v>0</v>
          </cell>
        </row>
        <row r="338">
          <cell r="H338">
            <v>821032010</v>
          </cell>
          <cell r="I338" t="str">
            <v>Содержание автотранспорта-Прочие расходы</v>
          </cell>
          <cell r="N338">
            <v>1529556.15</v>
          </cell>
          <cell r="O338">
            <v>1529556.15</v>
          </cell>
          <cell r="P338">
            <v>0</v>
          </cell>
          <cell r="Q338">
            <v>0</v>
          </cell>
          <cell r="R338">
            <v>0</v>
          </cell>
          <cell r="S338">
            <v>0</v>
          </cell>
          <cell r="T338">
            <v>1529556.15</v>
          </cell>
          <cell r="U338">
            <v>12694.358628408254</v>
          </cell>
        </row>
        <row r="339">
          <cell r="H339">
            <v>821032012</v>
          </cell>
          <cell r="I339" t="str">
            <v>Социальный налог</v>
          </cell>
          <cell r="N339">
            <v>0</v>
          </cell>
          <cell r="O339">
            <v>0</v>
          </cell>
          <cell r="P339">
            <v>0</v>
          </cell>
          <cell r="Q339">
            <v>0</v>
          </cell>
          <cell r="R339">
            <v>0</v>
          </cell>
          <cell r="S339">
            <v>0</v>
          </cell>
          <cell r="T339">
            <v>0</v>
          </cell>
          <cell r="U339">
            <v>0</v>
          </cell>
        </row>
        <row r="340">
          <cell r="H340">
            <v>821032013</v>
          </cell>
          <cell r="I340" t="str">
            <v>Фонд социального страхования</v>
          </cell>
          <cell r="N340">
            <v>0</v>
          </cell>
          <cell r="O340">
            <v>0</v>
          </cell>
          <cell r="P340">
            <v>0</v>
          </cell>
          <cell r="Q340">
            <v>0</v>
          </cell>
          <cell r="R340">
            <v>0</v>
          </cell>
          <cell r="S340">
            <v>0</v>
          </cell>
          <cell r="T340">
            <v>0</v>
          </cell>
          <cell r="U340">
            <v>0</v>
          </cell>
        </row>
        <row r="341">
          <cell r="H341">
            <v>8210321</v>
          </cell>
          <cell r="I341" t="str">
            <v>Ремонт легкового автотранспорта</v>
          </cell>
          <cell r="N341">
            <v>0</v>
          </cell>
          <cell r="O341">
            <v>0</v>
          </cell>
          <cell r="P341">
            <v>0</v>
          </cell>
          <cell r="Q341">
            <v>0</v>
          </cell>
          <cell r="R341">
            <v>0</v>
          </cell>
          <cell r="S341">
            <v>0</v>
          </cell>
          <cell r="T341">
            <v>0</v>
          </cell>
          <cell r="U341">
            <v>0</v>
          </cell>
        </row>
        <row r="342">
          <cell r="H342">
            <v>8210322</v>
          </cell>
          <cell r="I342" t="str">
            <v>Офисные материалы</v>
          </cell>
          <cell r="N342">
            <v>6083652.8499999996</v>
          </cell>
          <cell r="O342">
            <v>6083652.8499999996</v>
          </cell>
          <cell r="P342">
            <v>0</v>
          </cell>
          <cell r="Q342">
            <v>0</v>
          </cell>
          <cell r="R342">
            <v>0</v>
          </cell>
          <cell r="S342">
            <v>0</v>
          </cell>
          <cell r="T342">
            <v>6083652.8499999996</v>
          </cell>
          <cell r="U342">
            <v>50509.63245933615</v>
          </cell>
        </row>
        <row r="343">
          <cell r="H343">
            <v>8210323</v>
          </cell>
          <cell r="I343" t="str">
            <v>Банковские сборы</v>
          </cell>
          <cell r="N343">
            <v>5472457.1699999999</v>
          </cell>
          <cell r="O343">
            <v>5472457.1699999999</v>
          </cell>
          <cell r="P343">
            <v>0</v>
          </cell>
          <cell r="Q343">
            <v>0</v>
          </cell>
          <cell r="R343">
            <v>0</v>
          </cell>
          <cell r="S343">
            <v>0</v>
          </cell>
          <cell r="T343">
            <v>5472457.1699999999</v>
          </cell>
          <cell r="U343">
            <v>45413.910626633937</v>
          </cell>
        </row>
        <row r="344">
          <cell r="H344">
            <v>8210324</v>
          </cell>
          <cell r="I344" t="str">
            <v>Услуги связи</v>
          </cell>
          <cell r="N344">
            <v>646872.9</v>
          </cell>
          <cell r="O344">
            <v>646872.9</v>
          </cell>
          <cell r="P344">
            <v>0</v>
          </cell>
          <cell r="Q344">
            <v>0</v>
          </cell>
          <cell r="R344">
            <v>0</v>
          </cell>
          <cell r="S344">
            <v>0</v>
          </cell>
          <cell r="T344">
            <v>646872.9</v>
          </cell>
          <cell r="U344">
            <v>5368.9464040418534</v>
          </cell>
        </row>
        <row r="345">
          <cell r="H345">
            <v>82103241</v>
          </cell>
          <cell r="I345" t="str">
            <v>Расходы связь-Интернет</v>
          </cell>
          <cell r="N345">
            <v>3003104.11</v>
          </cell>
          <cell r="O345">
            <v>3003104.11</v>
          </cell>
          <cell r="P345">
            <v>0</v>
          </cell>
          <cell r="Q345">
            <v>0</v>
          </cell>
          <cell r="R345">
            <v>0</v>
          </cell>
          <cell r="S345">
            <v>0</v>
          </cell>
          <cell r="T345">
            <v>3003104.11</v>
          </cell>
          <cell r="U345">
            <v>24919.710553820303</v>
          </cell>
        </row>
        <row r="346">
          <cell r="H346">
            <v>82103242</v>
          </cell>
          <cell r="I346" t="str">
            <v>Расходы связь-Телефон</v>
          </cell>
          <cell r="N346">
            <v>6150522.7999999998</v>
          </cell>
          <cell r="O346">
            <v>6150522.7999999998</v>
          </cell>
          <cell r="P346">
            <v>0</v>
          </cell>
          <cell r="Q346">
            <v>0</v>
          </cell>
          <cell r="R346">
            <v>0</v>
          </cell>
          <cell r="S346">
            <v>0</v>
          </cell>
          <cell r="T346">
            <v>6150522.7999999998</v>
          </cell>
          <cell r="U346">
            <v>51050.900631018267</v>
          </cell>
        </row>
        <row r="347">
          <cell r="H347">
            <v>82103243</v>
          </cell>
          <cell r="I347" t="str">
            <v>Расходы связь-Мобильная связь</v>
          </cell>
          <cell r="N347">
            <v>1561031.5</v>
          </cell>
          <cell r="O347">
            <v>1561031.5</v>
          </cell>
          <cell r="P347">
            <v>90459.74</v>
          </cell>
          <cell r="Q347">
            <v>0</v>
          </cell>
          <cell r="R347">
            <v>0</v>
          </cell>
          <cell r="S347">
            <v>0</v>
          </cell>
          <cell r="T347">
            <v>1651491.24</v>
          </cell>
          <cell r="U347">
            <v>13706.613702860144</v>
          </cell>
        </row>
        <row r="348">
          <cell r="H348">
            <v>8210325</v>
          </cell>
          <cell r="I348" t="str">
            <v>Почтовые услуги</v>
          </cell>
          <cell r="N348">
            <v>782302.92</v>
          </cell>
          <cell r="O348">
            <v>782302.92</v>
          </cell>
          <cell r="P348">
            <v>0</v>
          </cell>
          <cell r="Q348">
            <v>0</v>
          </cell>
          <cell r="R348">
            <v>0</v>
          </cell>
          <cell r="S348">
            <v>0</v>
          </cell>
          <cell r="T348">
            <v>782302.92</v>
          </cell>
          <cell r="U348">
            <v>6493.6346916490902</v>
          </cell>
        </row>
        <row r="349">
          <cell r="H349">
            <v>8210326</v>
          </cell>
          <cell r="I349" t="str">
            <v>Транспортные услуги</v>
          </cell>
          <cell r="N349">
            <v>707747.81</v>
          </cell>
          <cell r="O349">
            <v>707747.81</v>
          </cell>
          <cell r="P349">
            <v>0</v>
          </cell>
          <cell r="Q349">
            <v>0</v>
          </cell>
          <cell r="R349">
            <v>0</v>
          </cell>
          <cell r="S349">
            <v>0</v>
          </cell>
          <cell r="T349">
            <v>707747.81</v>
          </cell>
          <cell r="U349">
            <v>5874.4203317583251</v>
          </cell>
        </row>
        <row r="350">
          <cell r="H350">
            <v>8210327</v>
          </cell>
          <cell r="I350" t="str">
            <v>Страхование автотранспорта</v>
          </cell>
          <cell r="N350">
            <v>188128.97</v>
          </cell>
          <cell r="O350">
            <v>188128.97</v>
          </cell>
          <cell r="P350">
            <v>0</v>
          </cell>
          <cell r="Q350">
            <v>0</v>
          </cell>
          <cell r="R350">
            <v>0</v>
          </cell>
          <cell r="S350">
            <v>0</v>
          </cell>
          <cell r="T350">
            <v>188128.97</v>
          </cell>
          <cell r="U350">
            <v>1561.4151785709266</v>
          </cell>
        </row>
        <row r="351">
          <cell r="H351">
            <v>8210328</v>
          </cell>
          <cell r="I351" t="str">
            <v>Резерв по сомнительным долгам</v>
          </cell>
          <cell r="N351">
            <v>0</v>
          </cell>
          <cell r="O351">
            <v>0</v>
          </cell>
          <cell r="P351">
            <v>0</v>
          </cell>
          <cell r="Q351">
            <v>0</v>
          </cell>
          <cell r="R351">
            <v>0</v>
          </cell>
          <cell r="S351">
            <v>24634000</v>
          </cell>
          <cell r="T351">
            <v>-24634000</v>
          </cell>
          <cell r="U351">
            <v>-204642.65720290164</v>
          </cell>
        </row>
        <row r="352">
          <cell r="H352">
            <v>8210329</v>
          </cell>
          <cell r="I352" t="str">
            <v>Аренда основных средств</v>
          </cell>
          <cell r="N352">
            <v>0</v>
          </cell>
          <cell r="O352">
            <v>0</v>
          </cell>
          <cell r="P352">
            <v>0</v>
          </cell>
          <cell r="Q352">
            <v>0</v>
          </cell>
          <cell r="R352">
            <v>0</v>
          </cell>
          <cell r="S352">
            <v>0</v>
          </cell>
          <cell r="T352">
            <v>0</v>
          </cell>
          <cell r="U352">
            <v>0</v>
          </cell>
        </row>
        <row r="353">
          <cell r="H353">
            <v>8210330</v>
          </cell>
          <cell r="I353" t="str">
            <v>Износ нематериальных активов</v>
          </cell>
          <cell r="N353">
            <v>2804938.75</v>
          </cell>
          <cell r="O353">
            <v>2804938.75</v>
          </cell>
          <cell r="P353">
            <v>0</v>
          </cell>
          <cell r="Q353">
            <v>0</v>
          </cell>
          <cell r="R353">
            <v>0</v>
          </cell>
          <cell r="S353">
            <v>2804938.75</v>
          </cell>
          <cell r="T353">
            <v>0</v>
          </cell>
          <cell r="U353">
            <v>-6.0160890011029551</v>
          </cell>
        </row>
        <row r="354">
          <cell r="H354" t="str">
            <v>GAAP039</v>
          </cell>
          <cell r="I354" t="str">
            <v>Amort Of ARO</v>
          </cell>
          <cell r="N354">
            <v>0</v>
          </cell>
          <cell r="O354">
            <v>0</v>
          </cell>
          <cell r="P354">
            <v>0</v>
          </cell>
          <cell r="Q354">
            <v>0</v>
          </cell>
          <cell r="R354">
            <v>0</v>
          </cell>
          <cell r="S354">
            <v>0</v>
          </cell>
          <cell r="T354">
            <v>0</v>
          </cell>
          <cell r="U354">
            <v>0</v>
          </cell>
        </row>
        <row r="355">
          <cell r="H355" t="str">
            <v>GAAP040</v>
          </cell>
          <cell r="I355" t="str">
            <v>Accretion Exp - ARO</v>
          </cell>
          <cell r="N355">
            <v>0</v>
          </cell>
          <cell r="O355">
            <v>0</v>
          </cell>
          <cell r="P355">
            <v>0</v>
          </cell>
          <cell r="Q355">
            <v>0</v>
          </cell>
          <cell r="R355">
            <v>0</v>
          </cell>
          <cell r="S355">
            <v>0</v>
          </cell>
          <cell r="T355">
            <v>0</v>
          </cell>
          <cell r="U355">
            <v>0</v>
          </cell>
        </row>
        <row r="356">
          <cell r="H356">
            <v>8210332</v>
          </cell>
          <cell r="I356" t="str">
            <v>Ремонт основных средств</v>
          </cell>
          <cell r="N356">
            <v>0</v>
          </cell>
          <cell r="O356">
            <v>0</v>
          </cell>
          <cell r="P356">
            <v>0</v>
          </cell>
          <cell r="Q356">
            <v>0</v>
          </cell>
          <cell r="R356">
            <v>0</v>
          </cell>
          <cell r="S356">
            <v>0</v>
          </cell>
          <cell r="T356">
            <v>0</v>
          </cell>
          <cell r="U356">
            <v>0</v>
          </cell>
        </row>
        <row r="357">
          <cell r="H357">
            <v>82103321</v>
          </cell>
          <cell r="I357" t="str">
            <v>Затраты на ремонт прочие</v>
          </cell>
          <cell r="N357">
            <v>0</v>
          </cell>
          <cell r="O357">
            <v>0</v>
          </cell>
          <cell r="P357">
            <v>0</v>
          </cell>
          <cell r="Q357">
            <v>0</v>
          </cell>
          <cell r="R357">
            <v>0</v>
          </cell>
          <cell r="S357">
            <v>0</v>
          </cell>
          <cell r="T357">
            <v>0</v>
          </cell>
          <cell r="U357">
            <v>0</v>
          </cell>
        </row>
        <row r="358">
          <cell r="H358">
            <v>82103322</v>
          </cell>
          <cell r="I358" t="str">
            <v>Ремонт компьютер оборуд-материалы</v>
          </cell>
          <cell r="N358">
            <v>0</v>
          </cell>
          <cell r="O358">
            <v>0</v>
          </cell>
          <cell r="P358">
            <v>0</v>
          </cell>
          <cell r="Q358">
            <v>0</v>
          </cell>
          <cell r="R358">
            <v>0</v>
          </cell>
          <cell r="S358">
            <v>0</v>
          </cell>
          <cell r="T358">
            <v>0</v>
          </cell>
          <cell r="U358">
            <v>0</v>
          </cell>
        </row>
        <row r="359">
          <cell r="H359">
            <v>82103323</v>
          </cell>
          <cell r="I359" t="str">
            <v>Ремонт компьютер оборуд-зап части</v>
          </cell>
          <cell r="N359">
            <v>0</v>
          </cell>
          <cell r="O359">
            <v>0</v>
          </cell>
          <cell r="P359">
            <v>0</v>
          </cell>
          <cell r="Q359">
            <v>0</v>
          </cell>
          <cell r="R359">
            <v>0</v>
          </cell>
          <cell r="S359">
            <v>0</v>
          </cell>
          <cell r="T359">
            <v>0</v>
          </cell>
          <cell r="U359">
            <v>0</v>
          </cell>
        </row>
        <row r="360">
          <cell r="H360">
            <v>82103324</v>
          </cell>
          <cell r="I360" t="str">
            <v>Ремонт компьютер оборуд-вып работы</v>
          </cell>
          <cell r="N360">
            <v>104380.35</v>
          </cell>
          <cell r="O360">
            <v>104380.35</v>
          </cell>
          <cell r="P360">
            <v>0</v>
          </cell>
          <cell r="Q360">
            <v>2587.7199999999998</v>
          </cell>
          <cell r="R360">
            <v>0</v>
          </cell>
          <cell r="S360">
            <v>0</v>
          </cell>
          <cell r="T360">
            <v>101792.63</v>
          </cell>
          <cell r="U360">
            <v>844.69465617325136</v>
          </cell>
        </row>
        <row r="361">
          <cell r="H361">
            <v>8210333</v>
          </cell>
          <cell r="I361" t="str">
            <v>Налог на воду</v>
          </cell>
          <cell r="N361">
            <v>2540694</v>
          </cell>
          <cell r="O361">
            <v>2540694</v>
          </cell>
          <cell r="P361">
            <v>0</v>
          </cell>
          <cell r="Q361">
            <v>0</v>
          </cell>
          <cell r="R361">
            <v>0</v>
          </cell>
          <cell r="S361">
            <v>0</v>
          </cell>
          <cell r="T361">
            <v>2540694</v>
          </cell>
          <cell r="U361">
            <v>21072.133047263877</v>
          </cell>
        </row>
        <row r="362">
          <cell r="H362">
            <v>8210334</v>
          </cell>
          <cell r="I362" t="str">
            <v>Охрана труда</v>
          </cell>
          <cell r="N362">
            <v>0</v>
          </cell>
          <cell r="O362">
            <v>0</v>
          </cell>
          <cell r="P362">
            <v>0</v>
          </cell>
          <cell r="Q362">
            <v>0</v>
          </cell>
          <cell r="R362">
            <v>0</v>
          </cell>
          <cell r="S362">
            <v>0</v>
          </cell>
          <cell r="T362">
            <v>0</v>
          </cell>
          <cell r="U362">
            <v>0</v>
          </cell>
        </row>
        <row r="363">
          <cell r="H363">
            <v>8210336</v>
          </cell>
          <cell r="I363" t="str">
            <v>Прочие</v>
          </cell>
          <cell r="N363">
            <v>4010506.6799999997</v>
          </cell>
          <cell r="O363">
            <v>4010506.6799999997</v>
          </cell>
          <cell r="P363">
            <v>0</v>
          </cell>
          <cell r="Q363">
            <v>0</v>
          </cell>
          <cell r="R363">
            <v>0</v>
          </cell>
          <cell r="S363">
            <v>0</v>
          </cell>
          <cell r="T363">
            <v>4010506.6799999997</v>
          </cell>
          <cell r="U363">
            <v>33267.874600100731</v>
          </cell>
        </row>
        <row r="364">
          <cell r="H364">
            <v>8210337</v>
          </cell>
          <cell r="I364" t="str">
            <v>Моющиеся средства для персонала</v>
          </cell>
          <cell r="O364">
            <v>0</v>
          </cell>
          <cell r="P364">
            <v>0</v>
          </cell>
          <cell r="Q364">
            <v>0</v>
          </cell>
          <cell r="R364">
            <v>0</v>
          </cell>
          <cell r="S364">
            <v>0</v>
          </cell>
          <cell r="T364">
            <v>0</v>
          </cell>
          <cell r="U364">
            <v>0</v>
          </cell>
        </row>
        <row r="365">
          <cell r="H365">
            <v>8210338</v>
          </cell>
          <cell r="I365" t="str">
            <v>Подписка и газеты</v>
          </cell>
          <cell r="N365">
            <v>989748.51</v>
          </cell>
          <cell r="O365">
            <v>989748.51</v>
          </cell>
          <cell r="P365">
            <v>0</v>
          </cell>
          <cell r="Q365">
            <v>0</v>
          </cell>
          <cell r="R365">
            <v>0</v>
          </cell>
          <cell r="S365">
            <v>0</v>
          </cell>
          <cell r="T365">
            <v>989748.51</v>
          </cell>
          <cell r="U365">
            <v>8213.0716352742547</v>
          </cell>
        </row>
        <row r="366">
          <cell r="H366">
            <v>8210339</v>
          </cell>
          <cell r="I366" t="str">
            <v>Литература ,брощюры</v>
          </cell>
          <cell r="N366">
            <v>0</v>
          </cell>
          <cell r="O366">
            <v>0</v>
          </cell>
          <cell r="P366">
            <v>0</v>
          </cell>
          <cell r="Q366">
            <v>0</v>
          </cell>
          <cell r="R366">
            <v>0</v>
          </cell>
          <cell r="S366">
            <v>0</v>
          </cell>
          <cell r="T366">
            <v>0</v>
          </cell>
          <cell r="U366">
            <v>0</v>
          </cell>
        </row>
        <row r="367">
          <cell r="H367">
            <v>8210341</v>
          </cell>
          <cell r="I367" t="str">
            <v>Экономический обзор</v>
          </cell>
          <cell r="N367">
            <v>0</v>
          </cell>
          <cell r="O367">
            <v>0</v>
          </cell>
          <cell r="P367">
            <v>0</v>
          </cell>
          <cell r="Q367">
            <v>0</v>
          </cell>
          <cell r="R367">
            <v>0</v>
          </cell>
          <cell r="S367">
            <v>0</v>
          </cell>
          <cell r="T367">
            <v>0</v>
          </cell>
          <cell r="U367">
            <v>0</v>
          </cell>
        </row>
        <row r="368">
          <cell r="H368">
            <v>8210342</v>
          </cell>
          <cell r="I368" t="str">
            <v>Тех конференции</v>
          </cell>
          <cell r="N368">
            <v>0</v>
          </cell>
          <cell r="O368">
            <v>0</v>
          </cell>
          <cell r="P368">
            <v>0</v>
          </cell>
          <cell r="Q368">
            <v>0</v>
          </cell>
          <cell r="R368">
            <v>0</v>
          </cell>
          <cell r="S368">
            <v>0</v>
          </cell>
          <cell r="T368">
            <v>0</v>
          </cell>
          <cell r="U368">
            <v>0</v>
          </cell>
        </row>
        <row r="369">
          <cell r="H369">
            <v>8210343</v>
          </cell>
          <cell r="I369" t="str">
            <v>Совещания и стратегитеские встречи</v>
          </cell>
          <cell r="N369">
            <v>0</v>
          </cell>
          <cell r="O369">
            <v>0</v>
          </cell>
          <cell r="P369">
            <v>0</v>
          </cell>
          <cell r="Q369">
            <v>0</v>
          </cell>
          <cell r="R369">
            <v>0</v>
          </cell>
          <cell r="S369">
            <v>0</v>
          </cell>
          <cell r="T369">
            <v>0</v>
          </cell>
          <cell r="U369">
            <v>0</v>
          </cell>
        </row>
        <row r="370">
          <cell r="H370">
            <v>8210344</v>
          </cell>
          <cell r="I370" t="str">
            <v>Скала</v>
          </cell>
          <cell r="N370">
            <v>0</v>
          </cell>
          <cell r="O370">
            <v>0</v>
          </cell>
          <cell r="P370">
            <v>0</v>
          </cell>
          <cell r="Q370">
            <v>0</v>
          </cell>
          <cell r="R370">
            <v>0</v>
          </cell>
          <cell r="S370">
            <v>0</v>
          </cell>
          <cell r="T370">
            <v>0</v>
          </cell>
          <cell r="U370">
            <v>0</v>
          </cell>
        </row>
        <row r="371">
          <cell r="H371">
            <v>8210345</v>
          </cell>
          <cell r="I371" t="str">
            <v>Чистящиеся средства для уборки помещений</v>
          </cell>
          <cell r="N371">
            <v>551704.06999999995</v>
          </cell>
          <cell r="O371">
            <v>551704.06999999995</v>
          </cell>
          <cell r="P371">
            <v>0</v>
          </cell>
          <cell r="Q371">
            <v>0</v>
          </cell>
          <cell r="R371">
            <v>0</v>
          </cell>
          <cell r="S371">
            <v>0</v>
          </cell>
          <cell r="T371">
            <v>551704.06999999995</v>
          </cell>
          <cell r="U371">
            <v>4578.8917438362851</v>
          </cell>
        </row>
        <row r="372">
          <cell r="H372">
            <v>8210346</v>
          </cell>
          <cell r="I372" t="str">
            <v>Таможенные и пр услуги по доставке материалов</v>
          </cell>
          <cell r="N372">
            <v>5378220.6699999999</v>
          </cell>
          <cell r="O372">
            <v>5378220.6699999999</v>
          </cell>
          <cell r="P372">
            <v>0</v>
          </cell>
          <cell r="Q372">
            <v>0</v>
          </cell>
          <cell r="R372">
            <v>0</v>
          </cell>
          <cell r="S372">
            <v>0</v>
          </cell>
          <cell r="T372">
            <v>5378220.6699999999</v>
          </cell>
          <cell r="U372">
            <v>44612.003354672619</v>
          </cell>
        </row>
        <row r="373">
          <cell r="H373">
            <v>8210347</v>
          </cell>
          <cell r="I373" t="str">
            <v>Эл энергия на хоз нужды</v>
          </cell>
          <cell r="N373">
            <v>1231004.69</v>
          </cell>
          <cell r="O373">
            <v>1231004.69</v>
          </cell>
          <cell r="P373">
            <v>0</v>
          </cell>
          <cell r="Q373">
            <v>0</v>
          </cell>
          <cell r="R373">
            <v>0</v>
          </cell>
          <cell r="S373">
            <v>0</v>
          </cell>
          <cell r="T373">
            <v>1231004.69</v>
          </cell>
          <cell r="U373">
            <v>10216.411449152831</v>
          </cell>
        </row>
        <row r="374">
          <cell r="H374">
            <v>8210348</v>
          </cell>
          <cell r="I374" t="str">
            <v>Затраты по охране объектов</v>
          </cell>
          <cell r="N374">
            <v>22217257.84</v>
          </cell>
          <cell r="O374">
            <v>22217257.84</v>
          </cell>
          <cell r="P374">
            <v>0</v>
          </cell>
          <cell r="Q374">
            <v>0</v>
          </cell>
          <cell r="R374">
            <v>0</v>
          </cell>
          <cell r="S374">
            <v>0</v>
          </cell>
          <cell r="T374">
            <v>22217257.84</v>
          </cell>
          <cell r="U374">
            <v>184399.70749476147</v>
          </cell>
        </row>
        <row r="375">
          <cell r="H375">
            <v>8210349</v>
          </cell>
          <cell r="I375" t="str">
            <v xml:space="preserve">Страхование жизни </v>
          </cell>
          <cell r="N375">
            <v>3364492.82</v>
          </cell>
          <cell r="O375">
            <v>3364492.82</v>
          </cell>
          <cell r="P375">
            <v>0</v>
          </cell>
          <cell r="Q375">
            <v>0</v>
          </cell>
          <cell r="R375">
            <v>0</v>
          </cell>
          <cell r="S375">
            <v>0</v>
          </cell>
          <cell r="T375">
            <v>3364492.82</v>
          </cell>
          <cell r="U375">
            <v>27924.131502493434</v>
          </cell>
        </row>
        <row r="376">
          <cell r="H376">
            <v>8210350</v>
          </cell>
          <cell r="I376" t="str">
            <v>Расходы по найму сотрудников</v>
          </cell>
          <cell r="N376">
            <v>22767.63</v>
          </cell>
          <cell r="O376">
            <v>22767.63</v>
          </cell>
          <cell r="P376">
            <v>0</v>
          </cell>
          <cell r="Q376">
            <v>0</v>
          </cell>
          <cell r="R376">
            <v>0</v>
          </cell>
          <cell r="S376">
            <v>0</v>
          </cell>
          <cell r="T376">
            <v>22767.63</v>
          </cell>
          <cell r="U376">
            <v>189.05660086574494</v>
          </cell>
        </row>
        <row r="377">
          <cell r="H377">
            <v>8210351</v>
          </cell>
          <cell r="I377" t="str">
            <v>Членские взносы ПУЛ РЭМ</v>
          </cell>
          <cell r="N377">
            <v>677644.22</v>
          </cell>
          <cell r="O377">
            <v>677644.22</v>
          </cell>
          <cell r="P377">
            <v>0</v>
          </cell>
          <cell r="Q377">
            <v>0</v>
          </cell>
          <cell r="R377">
            <v>0</v>
          </cell>
          <cell r="S377">
            <v>0</v>
          </cell>
          <cell r="T377">
            <v>677644.22</v>
          </cell>
          <cell r="U377">
            <v>5626.9171805953247</v>
          </cell>
        </row>
        <row r="378">
          <cell r="H378">
            <v>8210354</v>
          </cell>
          <cell r="I378" t="str">
            <v>Страхование оборудования</v>
          </cell>
          <cell r="N378">
            <v>93098.75</v>
          </cell>
          <cell r="O378">
            <v>93098.75</v>
          </cell>
          <cell r="P378">
            <v>0</v>
          </cell>
          <cell r="Q378">
            <v>0</v>
          </cell>
          <cell r="R378">
            <v>0</v>
          </cell>
          <cell r="S378">
            <v>0</v>
          </cell>
          <cell r="T378">
            <v>93098.75</v>
          </cell>
          <cell r="U378">
            <v>772.70717876047627</v>
          </cell>
        </row>
        <row r="379">
          <cell r="H379">
            <v>8210355</v>
          </cell>
          <cell r="I379" t="str">
            <v>Страхование экономич рисков</v>
          </cell>
          <cell r="N379">
            <v>286624.67</v>
          </cell>
          <cell r="O379">
            <v>286624.67</v>
          </cell>
          <cell r="P379">
            <v>0</v>
          </cell>
          <cell r="Q379">
            <v>0</v>
          </cell>
          <cell r="R379">
            <v>0</v>
          </cell>
          <cell r="S379">
            <v>0</v>
          </cell>
          <cell r="T379">
            <v>286624.67</v>
          </cell>
          <cell r="U379">
            <v>2379.0311456887498</v>
          </cell>
        </row>
        <row r="380">
          <cell r="H380">
            <v>8210352</v>
          </cell>
          <cell r="I380" t="str">
            <v>Списание дебиторской задолженности</v>
          </cell>
          <cell r="N380">
            <v>0</v>
          </cell>
          <cell r="O380">
            <v>0</v>
          </cell>
          <cell r="P380">
            <v>0</v>
          </cell>
          <cell r="Q380">
            <v>0</v>
          </cell>
          <cell r="R380">
            <v>0</v>
          </cell>
          <cell r="S380">
            <v>0</v>
          </cell>
          <cell r="T380">
            <v>0</v>
          </cell>
          <cell r="U380">
            <v>0</v>
          </cell>
        </row>
        <row r="381">
          <cell r="H381">
            <v>83101</v>
          </cell>
          <cell r="I381" t="str">
            <v>Процент по краткосрочным</v>
          </cell>
          <cell r="N381">
            <v>0</v>
          </cell>
          <cell r="O381">
            <v>0</v>
          </cell>
          <cell r="P381">
            <v>0</v>
          </cell>
          <cell r="Q381">
            <v>0</v>
          </cell>
          <cell r="R381">
            <v>0</v>
          </cell>
          <cell r="S381">
            <v>0</v>
          </cell>
          <cell r="T381">
            <v>0</v>
          </cell>
          <cell r="U381">
            <v>0</v>
          </cell>
        </row>
        <row r="382">
          <cell r="H382">
            <v>8310103</v>
          </cell>
          <cell r="I382" t="str">
            <v xml:space="preserve">От других компаний </v>
          </cell>
          <cell r="N382">
            <v>1134713729.0799999</v>
          </cell>
          <cell r="O382">
            <v>1134713729.0799999</v>
          </cell>
          <cell r="P382">
            <v>0</v>
          </cell>
          <cell r="Q382">
            <v>0</v>
          </cell>
          <cell r="R382">
            <v>0</v>
          </cell>
          <cell r="S382">
            <v>123</v>
          </cell>
          <cell r="T382">
            <v>1134713606.0799999</v>
          </cell>
          <cell r="U382">
            <v>9417798.7107620034</v>
          </cell>
        </row>
        <row r="383">
          <cell r="H383">
            <v>8310201</v>
          </cell>
          <cell r="I383" t="str">
            <v>От АЕС Арлинтон</v>
          </cell>
          <cell r="N383">
            <v>0</v>
          </cell>
          <cell r="O383">
            <v>0</v>
          </cell>
          <cell r="P383">
            <v>0</v>
          </cell>
          <cell r="Q383">
            <v>0</v>
          </cell>
          <cell r="R383">
            <v>0</v>
          </cell>
          <cell r="S383">
            <v>0</v>
          </cell>
          <cell r="T383">
            <v>0</v>
          </cell>
          <cell r="U383">
            <v>0</v>
          </cell>
        </row>
        <row r="384">
          <cell r="H384">
            <v>8310203</v>
          </cell>
          <cell r="I384" t="str">
            <v>ОТ Глобал</v>
          </cell>
          <cell r="N384">
            <v>0</v>
          </cell>
          <cell r="O384">
            <v>0</v>
          </cell>
          <cell r="P384">
            <v>0</v>
          </cell>
          <cell r="Q384">
            <v>0</v>
          </cell>
          <cell r="R384">
            <v>0</v>
          </cell>
          <cell r="S384">
            <v>0</v>
          </cell>
          <cell r="T384">
            <v>0</v>
          </cell>
          <cell r="U384">
            <v>0</v>
          </cell>
        </row>
        <row r="385">
          <cell r="H385">
            <v>8310204</v>
          </cell>
          <cell r="I385" t="str">
            <v>ОТ Экиб Холдингз БВ</v>
          </cell>
          <cell r="N385">
            <v>0</v>
          </cell>
          <cell r="O385">
            <v>0</v>
          </cell>
          <cell r="P385">
            <v>0</v>
          </cell>
          <cell r="Q385">
            <v>0</v>
          </cell>
          <cell r="R385">
            <v>0</v>
          </cell>
          <cell r="S385">
            <v>0</v>
          </cell>
          <cell r="T385">
            <v>0</v>
          </cell>
          <cell r="U385">
            <v>0</v>
          </cell>
        </row>
        <row r="386">
          <cell r="H386">
            <v>842</v>
          </cell>
          <cell r="I386" t="str">
            <v>Расходы от реализации основных средств</v>
          </cell>
          <cell r="N386">
            <v>3733145.88</v>
          </cell>
          <cell r="O386">
            <v>3733145.88</v>
          </cell>
          <cell r="P386">
            <v>0</v>
          </cell>
          <cell r="Q386">
            <v>0</v>
          </cell>
          <cell r="R386">
            <v>0</v>
          </cell>
          <cell r="S386">
            <v>0</v>
          </cell>
          <cell r="T386">
            <v>3733145.88</v>
          </cell>
          <cell r="U386">
            <v>30974.95659987137</v>
          </cell>
        </row>
        <row r="387">
          <cell r="H387">
            <v>844</v>
          </cell>
          <cell r="I387" t="str">
            <v>Убытки от операций с иностранной валютой</v>
          </cell>
          <cell r="N387">
            <v>9558717.7599999998</v>
          </cell>
          <cell r="O387">
            <v>9558717.7599999998</v>
          </cell>
          <cell r="P387">
            <v>0</v>
          </cell>
          <cell r="Q387">
            <v>0</v>
          </cell>
          <cell r="R387">
            <v>0</v>
          </cell>
          <cell r="S387">
            <v>0</v>
          </cell>
          <cell r="T387">
            <v>9558717.7599999998</v>
          </cell>
          <cell r="U387">
            <v>79403.825872505869</v>
          </cell>
        </row>
        <row r="388">
          <cell r="H388">
            <v>84401</v>
          </cell>
          <cell r="I388" t="str">
            <v>Курсовой перекос</v>
          </cell>
          <cell r="N388">
            <v>0</v>
          </cell>
          <cell r="O388">
            <v>0</v>
          </cell>
          <cell r="P388">
            <v>0</v>
          </cell>
          <cell r="Q388">
            <v>0</v>
          </cell>
          <cell r="R388">
            <v>0</v>
          </cell>
          <cell r="S388">
            <v>0</v>
          </cell>
          <cell r="T388">
            <v>0</v>
          </cell>
          <cell r="U388">
            <v>0</v>
          </cell>
        </row>
        <row r="389">
          <cell r="H389">
            <v>84402</v>
          </cell>
          <cell r="I389" t="str">
            <v>Курсовая разница на займы и проценты нерезедентам</v>
          </cell>
          <cell r="N389">
            <v>389380647.25999999</v>
          </cell>
          <cell r="O389">
            <v>389380647.25999999</v>
          </cell>
          <cell r="P389">
            <v>0</v>
          </cell>
          <cell r="Q389">
            <v>0</v>
          </cell>
          <cell r="R389">
            <v>0</v>
          </cell>
          <cell r="S389">
            <v>0</v>
          </cell>
          <cell r="T389">
            <v>389380647.25999999</v>
          </cell>
          <cell r="U389">
            <v>3232989.2275923714</v>
          </cell>
        </row>
        <row r="390">
          <cell r="H390">
            <v>84501</v>
          </cell>
          <cell r="I390" t="str">
            <v>Аренда зданий</v>
          </cell>
          <cell r="N390">
            <v>0</v>
          </cell>
          <cell r="O390">
            <v>0</v>
          </cell>
          <cell r="P390">
            <v>0</v>
          </cell>
          <cell r="Q390">
            <v>0</v>
          </cell>
          <cell r="R390">
            <v>0</v>
          </cell>
          <cell r="S390">
            <v>0</v>
          </cell>
          <cell r="T390">
            <v>0</v>
          </cell>
          <cell r="U390">
            <v>0</v>
          </cell>
        </row>
        <row r="391">
          <cell r="H391">
            <v>84502</v>
          </cell>
          <cell r="I391" t="str">
            <v>Аренда компьютеров</v>
          </cell>
          <cell r="N391">
            <v>0</v>
          </cell>
          <cell r="O391">
            <v>0</v>
          </cell>
          <cell r="P391">
            <v>0</v>
          </cell>
          <cell r="Q391">
            <v>0</v>
          </cell>
          <cell r="R391">
            <v>0</v>
          </cell>
          <cell r="S391">
            <v>0</v>
          </cell>
          <cell r="T391">
            <v>0</v>
          </cell>
          <cell r="U391">
            <v>0</v>
          </cell>
        </row>
        <row r="392">
          <cell r="H392">
            <v>84504</v>
          </cell>
          <cell r="I392" t="str">
            <v>Аренда проч машин и оборуд</v>
          </cell>
          <cell r="N392">
            <v>2538684.08</v>
          </cell>
          <cell r="O392">
            <v>2538684.08</v>
          </cell>
          <cell r="P392">
            <v>0</v>
          </cell>
          <cell r="Q392">
            <v>0</v>
          </cell>
          <cell r="R392">
            <v>0</v>
          </cell>
          <cell r="S392">
            <v>2538684.08</v>
          </cell>
          <cell r="T392">
            <v>0</v>
          </cell>
          <cell r="U392">
            <v>4.6765173881052396E-7</v>
          </cell>
        </row>
        <row r="393">
          <cell r="H393">
            <v>84505</v>
          </cell>
          <cell r="I393" t="str">
            <v>Аренда мебели</v>
          </cell>
          <cell r="N393">
            <v>0</v>
          </cell>
          <cell r="O393">
            <v>0</v>
          </cell>
          <cell r="P393">
            <v>0</v>
          </cell>
          <cell r="Q393">
            <v>0</v>
          </cell>
          <cell r="R393">
            <v>0</v>
          </cell>
          <cell r="S393">
            <v>0</v>
          </cell>
          <cell r="T393">
            <v>0</v>
          </cell>
          <cell r="U393">
            <v>0</v>
          </cell>
        </row>
        <row r="394">
          <cell r="H394">
            <v>84506</v>
          </cell>
          <cell r="I394" t="str">
            <v>Аренда прочих О С</v>
          </cell>
          <cell r="N394">
            <v>0</v>
          </cell>
          <cell r="O394">
            <v>0</v>
          </cell>
          <cell r="P394">
            <v>0</v>
          </cell>
          <cell r="Q394">
            <v>0</v>
          </cell>
          <cell r="R394">
            <v>0</v>
          </cell>
          <cell r="S394">
            <v>0</v>
          </cell>
          <cell r="T394">
            <v>0</v>
          </cell>
          <cell r="U394">
            <v>0</v>
          </cell>
        </row>
        <row r="395">
          <cell r="H395">
            <v>84507</v>
          </cell>
          <cell r="I395" t="str">
            <v>Аренда бытовой техники</v>
          </cell>
          <cell r="N395">
            <v>0</v>
          </cell>
          <cell r="O395">
            <v>0</v>
          </cell>
          <cell r="P395">
            <v>0</v>
          </cell>
          <cell r="Q395">
            <v>0</v>
          </cell>
          <cell r="R395">
            <v>0</v>
          </cell>
          <cell r="S395">
            <v>0</v>
          </cell>
          <cell r="T395">
            <v>0</v>
          </cell>
          <cell r="U395">
            <v>0</v>
          </cell>
        </row>
        <row r="396">
          <cell r="H396">
            <v>84508</v>
          </cell>
          <cell r="I396" t="str">
            <v>Аренда транспортных средств</v>
          </cell>
          <cell r="N396">
            <v>0</v>
          </cell>
          <cell r="O396">
            <v>0</v>
          </cell>
          <cell r="P396">
            <v>0</v>
          </cell>
          <cell r="Q396">
            <v>0</v>
          </cell>
          <cell r="R396">
            <v>0</v>
          </cell>
          <cell r="S396">
            <v>0</v>
          </cell>
          <cell r="T396">
            <v>0</v>
          </cell>
          <cell r="U396">
            <v>0</v>
          </cell>
        </row>
        <row r="397">
          <cell r="H397">
            <v>851</v>
          </cell>
          <cell r="I397" t="str">
            <v>Расходы на уплату подоходного налога текущий</v>
          </cell>
          <cell r="N397">
            <v>0</v>
          </cell>
          <cell r="O397">
            <v>0</v>
          </cell>
          <cell r="P397">
            <v>0</v>
          </cell>
          <cell r="Q397">
            <v>0</v>
          </cell>
          <cell r="R397">
            <v>771263692.0902679</v>
          </cell>
          <cell r="S397">
            <v>0</v>
          </cell>
          <cell r="T397">
            <v>771263692.0902679</v>
          </cell>
          <cell r="U397">
            <v>6394102.8276033429</v>
          </cell>
        </row>
        <row r="398">
          <cell r="H398">
            <v>85101</v>
          </cell>
          <cell r="I398" t="str">
            <v>Расходы на уплату подоходного налога отсроченный</v>
          </cell>
          <cell r="N398">
            <v>0</v>
          </cell>
          <cell r="O398">
            <v>0</v>
          </cell>
          <cell r="P398">
            <v>0</v>
          </cell>
          <cell r="Q398">
            <v>0</v>
          </cell>
          <cell r="R398">
            <v>406021018.96175134</v>
          </cell>
          <cell r="S398">
            <v>0</v>
          </cell>
          <cell r="T398">
            <v>406021018.96175134</v>
          </cell>
          <cell r="U398">
            <v>3366018.9556571962</v>
          </cell>
        </row>
        <row r="399">
          <cell r="H399">
            <v>901</v>
          </cell>
          <cell r="I399" t="str">
            <v>Материалы</v>
          </cell>
          <cell r="N399">
            <v>0</v>
          </cell>
          <cell r="O399">
            <v>0</v>
          </cell>
          <cell r="P399">
            <v>0</v>
          </cell>
          <cell r="Q399">
            <v>0</v>
          </cell>
          <cell r="R399">
            <v>0</v>
          </cell>
          <cell r="S399">
            <v>0</v>
          </cell>
          <cell r="T399">
            <v>0</v>
          </cell>
          <cell r="U399">
            <v>0</v>
          </cell>
        </row>
        <row r="400">
          <cell r="H400">
            <v>90101</v>
          </cell>
          <cell r="I400" t="str">
            <v>Уголь</v>
          </cell>
          <cell r="N400">
            <v>2692875020.4400001</v>
          </cell>
          <cell r="O400">
            <v>2692875020.4400001</v>
          </cell>
          <cell r="P400">
            <v>0</v>
          </cell>
          <cell r="Q400">
            <v>0</v>
          </cell>
          <cell r="R400">
            <v>0</v>
          </cell>
          <cell r="S400">
            <v>385733723</v>
          </cell>
          <cell r="T400">
            <v>2307141297.4400001</v>
          </cell>
          <cell r="U400">
            <v>19152214.827309981</v>
          </cell>
        </row>
        <row r="401">
          <cell r="H401">
            <v>901011</v>
          </cell>
          <cell r="I401" t="str">
            <v>Стоимость угля Внутрикорпоративные</v>
          </cell>
          <cell r="N401">
            <v>351421846.20999998</v>
          </cell>
          <cell r="O401">
            <v>351421846.20999998</v>
          </cell>
          <cell r="P401">
            <v>0</v>
          </cell>
          <cell r="Q401">
            <v>0</v>
          </cell>
          <cell r="R401">
            <v>0</v>
          </cell>
          <cell r="S401">
            <v>0</v>
          </cell>
          <cell r="T401">
            <v>351421846.20999998</v>
          </cell>
          <cell r="U401">
            <v>2915900.1289146608</v>
          </cell>
        </row>
        <row r="402">
          <cell r="H402">
            <v>90102</v>
          </cell>
          <cell r="I402" t="str">
            <v>Мазут на пуски</v>
          </cell>
          <cell r="N402">
            <v>77853837.200000003</v>
          </cell>
          <cell r="O402">
            <v>77853837.200000003</v>
          </cell>
          <cell r="P402">
            <v>0</v>
          </cell>
          <cell r="Q402">
            <v>0</v>
          </cell>
          <cell r="R402">
            <v>0</v>
          </cell>
          <cell r="S402">
            <v>0</v>
          </cell>
          <cell r="T402">
            <v>77853837.200000003</v>
          </cell>
          <cell r="U402">
            <v>646262.62966626568</v>
          </cell>
        </row>
        <row r="403">
          <cell r="H403">
            <v>901021</v>
          </cell>
          <cell r="I403" t="str">
            <v>Мазут на пусковую котельную</v>
          </cell>
          <cell r="N403">
            <v>0</v>
          </cell>
          <cell r="O403">
            <v>0</v>
          </cell>
          <cell r="P403">
            <v>0</v>
          </cell>
          <cell r="Q403">
            <v>0</v>
          </cell>
          <cell r="R403">
            <v>0</v>
          </cell>
          <cell r="S403">
            <v>0</v>
          </cell>
          <cell r="T403">
            <v>0</v>
          </cell>
          <cell r="U403">
            <v>0</v>
          </cell>
        </row>
        <row r="404">
          <cell r="H404">
            <v>90103</v>
          </cell>
          <cell r="I404" t="str">
            <v>Железнодорожные тарифы</v>
          </cell>
          <cell r="N404">
            <v>0</v>
          </cell>
          <cell r="O404">
            <v>0</v>
          </cell>
          <cell r="P404">
            <v>0</v>
          </cell>
          <cell r="Q404">
            <v>0</v>
          </cell>
          <cell r="R404">
            <v>0</v>
          </cell>
          <cell r="S404">
            <v>0</v>
          </cell>
          <cell r="T404">
            <v>0</v>
          </cell>
          <cell r="U404">
            <v>0</v>
          </cell>
        </row>
        <row r="405">
          <cell r="H405">
            <v>90104</v>
          </cell>
          <cell r="I405" t="str">
            <v>Материалы</v>
          </cell>
          <cell r="N405">
            <v>0</v>
          </cell>
          <cell r="O405">
            <v>0</v>
          </cell>
          <cell r="P405">
            <v>0</v>
          </cell>
          <cell r="Q405">
            <v>0</v>
          </cell>
          <cell r="R405">
            <v>0</v>
          </cell>
          <cell r="S405">
            <v>0</v>
          </cell>
          <cell r="T405">
            <v>0</v>
          </cell>
          <cell r="U405">
            <v>0</v>
          </cell>
        </row>
        <row r="406">
          <cell r="H406">
            <v>90105</v>
          </cell>
          <cell r="I406" t="str">
            <v>Запасные части</v>
          </cell>
          <cell r="N406">
            <v>0</v>
          </cell>
          <cell r="O406">
            <v>0</v>
          </cell>
          <cell r="P406">
            <v>0</v>
          </cell>
          <cell r="Q406">
            <v>0</v>
          </cell>
          <cell r="R406">
            <v>0</v>
          </cell>
          <cell r="S406">
            <v>0</v>
          </cell>
          <cell r="T406">
            <v>0</v>
          </cell>
          <cell r="U406">
            <v>0</v>
          </cell>
        </row>
        <row r="407">
          <cell r="H407">
            <v>90106</v>
          </cell>
          <cell r="I407" t="str">
            <v>Дизельное топливо</v>
          </cell>
          <cell r="N407">
            <v>26927515.120000001</v>
          </cell>
          <cell r="O407">
            <v>26927515.120000001</v>
          </cell>
          <cell r="P407">
            <v>0</v>
          </cell>
          <cell r="Q407">
            <v>0</v>
          </cell>
          <cell r="R407">
            <v>0</v>
          </cell>
          <cell r="S407">
            <v>0</v>
          </cell>
          <cell r="T407">
            <v>26927515.120000001</v>
          </cell>
          <cell r="U407">
            <v>223492.4940212119</v>
          </cell>
        </row>
        <row r="408">
          <cell r="H408">
            <v>90107</v>
          </cell>
          <cell r="I408" t="str">
            <v>Вода</v>
          </cell>
          <cell r="N408">
            <v>0</v>
          </cell>
          <cell r="O408">
            <v>0</v>
          </cell>
          <cell r="P408">
            <v>0</v>
          </cell>
          <cell r="Q408">
            <v>0</v>
          </cell>
          <cell r="R408">
            <v>0</v>
          </cell>
          <cell r="S408">
            <v>0</v>
          </cell>
          <cell r="T408">
            <v>0</v>
          </cell>
          <cell r="U408">
            <v>0</v>
          </cell>
        </row>
        <row r="409">
          <cell r="H409">
            <v>901071</v>
          </cell>
          <cell r="I409" t="str">
            <v>Химикаты</v>
          </cell>
          <cell r="N409">
            <v>0</v>
          </cell>
          <cell r="O409">
            <v>0</v>
          </cell>
          <cell r="P409">
            <v>0</v>
          </cell>
          <cell r="Q409">
            <v>0</v>
          </cell>
          <cell r="R409">
            <v>0</v>
          </cell>
          <cell r="S409">
            <v>0</v>
          </cell>
          <cell r="T409">
            <v>0</v>
          </cell>
          <cell r="U409">
            <v>0</v>
          </cell>
        </row>
        <row r="410">
          <cell r="H410">
            <v>9010711</v>
          </cell>
          <cell r="I410" t="str">
            <v>Каустическая сода</v>
          </cell>
          <cell r="N410">
            <v>0</v>
          </cell>
          <cell r="O410">
            <v>0</v>
          </cell>
          <cell r="P410">
            <v>0</v>
          </cell>
          <cell r="Q410">
            <v>0</v>
          </cell>
          <cell r="R410">
            <v>0</v>
          </cell>
          <cell r="S410">
            <v>0</v>
          </cell>
          <cell r="T410">
            <v>0</v>
          </cell>
          <cell r="U410">
            <v>0</v>
          </cell>
        </row>
        <row r="411">
          <cell r="H411">
            <v>90107111</v>
          </cell>
          <cell r="I411" t="str">
            <v>Каустическая сода-котел</v>
          </cell>
          <cell r="N411">
            <v>4545666.92</v>
          </cell>
          <cell r="O411">
            <v>4545666.92</v>
          </cell>
          <cell r="P411">
            <v>0</v>
          </cell>
          <cell r="Q411">
            <v>0</v>
          </cell>
          <cell r="R411">
            <v>0</v>
          </cell>
          <cell r="S411">
            <v>0</v>
          </cell>
          <cell r="T411">
            <v>4545666.92</v>
          </cell>
          <cell r="U411">
            <v>37746.216513670544</v>
          </cell>
        </row>
        <row r="412">
          <cell r="H412">
            <v>90107112</v>
          </cell>
          <cell r="I412" t="str">
            <v>Каустическая сода-прочие</v>
          </cell>
          <cell r="N412">
            <v>0</v>
          </cell>
          <cell r="O412">
            <v>0</v>
          </cell>
          <cell r="P412">
            <v>0</v>
          </cell>
          <cell r="Q412">
            <v>0</v>
          </cell>
          <cell r="R412">
            <v>0</v>
          </cell>
          <cell r="S412">
            <v>0</v>
          </cell>
          <cell r="T412">
            <v>0</v>
          </cell>
          <cell r="U412">
            <v>0</v>
          </cell>
        </row>
        <row r="413">
          <cell r="H413">
            <v>90107121</v>
          </cell>
          <cell r="I413" t="str">
            <v>Серная кислота-котел</v>
          </cell>
          <cell r="N413">
            <v>1670884.15</v>
          </cell>
          <cell r="O413">
            <v>1670884.15</v>
          </cell>
          <cell r="P413">
            <v>0</v>
          </cell>
          <cell r="Q413">
            <v>0</v>
          </cell>
          <cell r="R413">
            <v>0</v>
          </cell>
          <cell r="S413">
            <v>0</v>
          </cell>
          <cell r="T413">
            <v>1670884.15</v>
          </cell>
          <cell r="U413">
            <v>13867.308783299002</v>
          </cell>
        </row>
        <row r="414">
          <cell r="H414">
            <v>90107122</v>
          </cell>
          <cell r="I414" t="str">
            <v>Серная кислота-прочие</v>
          </cell>
          <cell r="O414">
            <v>0</v>
          </cell>
          <cell r="P414">
            <v>0</v>
          </cell>
          <cell r="Q414">
            <v>0</v>
          </cell>
          <cell r="R414">
            <v>0</v>
          </cell>
          <cell r="S414">
            <v>0</v>
          </cell>
          <cell r="T414">
            <v>0</v>
          </cell>
          <cell r="U414">
            <v>-1.0223767736317058E-4</v>
          </cell>
        </row>
        <row r="415">
          <cell r="H415">
            <v>90107131</v>
          </cell>
          <cell r="I415" t="str">
            <v>Коагулянт-котел</v>
          </cell>
          <cell r="N415">
            <v>0</v>
          </cell>
          <cell r="O415">
            <v>0</v>
          </cell>
          <cell r="P415">
            <v>0</v>
          </cell>
          <cell r="Q415">
            <v>0</v>
          </cell>
          <cell r="R415">
            <v>0</v>
          </cell>
          <cell r="S415">
            <v>0</v>
          </cell>
          <cell r="T415">
            <v>0</v>
          </cell>
          <cell r="U415">
            <v>0</v>
          </cell>
        </row>
        <row r="416">
          <cell r="H416">
            <v>90107132</v>
          </cell>
          <cell r="I416" t="str">
            <v>Коагулянт-прочие</v>
          </cell>
          <cell r="N416">
            <v>0</v>
          </cell>
          <cell r="O416">
            <v>0</v>
          </cell>
          <cell r="P416">
            <v>0</v>
          </cell>
          <cell r="Q416">
            <v>0</v>
          </cell>
          <cell r="R416">
            <v>0</v>
          </cell>
          <cell r="S416">
            <v>0</v>
          </cell>
          <cell r="T416">
            <v>0</v>
          </cell>
          <cell r="U416">
            <v>0</v>
          </cell>
        </row>
        <row r="417">
          <cell r="H417">
            <v>90107141</v>
          </cell>
          <cell r="I417" t="str">
            <v>Известь-котел</v>
          </cell>
          <cell r="N417">
            <v>1038919.6</v>
          </cell>
          <cell r="O417">
            <v>1038919.6</v>
          </cell>
          <cell r="P417">
            <v>0</v>
          </cell>
          <cell r="Q417">
            <v>0</v>
          </cell>
          <cell r="R417">
            <v>0</v>
          </cell>
          <cell r="S417">
            <v>0</v>
          </cell>
          <cell r="T417">
            <v>1038919.6</v>
          </cell>
          <cell r="U417">
            <v>8613.4138095024045</v>
          </cell>
        </row>
        <row r="418">
          <cell r="H418">
            <v>90107151</v>
          </cell>
          <cell r="I418" t="str">
            <v>Прочие химикаты-котел</v>
          </cell>
          <cell r="O418">
            <v>0</v>
          </cell>
          <cell r="P418">
            <v>0</v>
          </cell>
          <cell r="Q418">
            <v>0</v>
          </cell>
          <cell r="R418">
            <v>0</v>
          </cell>
          <cell r="S418">
            <v>0</v>
          </cell>
          <cell r="T418">
            <v>0</v>
          </cell>
          <cell r="U418">
            <v>-0.22383276465188828</v>
          </cell>
        </row>
        <row r="419">
          <cell r="H419">
            <v>90107152</v>
          </cell>
          <cell r="I419" t="str">
            <v>Прочие химикаты-прочие</v>
          </cell>
          <cell r="N419">
            <v>46384692.590000004</v>
          </cell>
          <cell r="O419">
            <v>46384692.590000004</v>
          </cell>
          <cell r="P419">
            <v>0</v>
          </cell>
          <cell r="Q419">
            <v>0</v>
          </cell>
          <cell r="R419">
            <v>0</v>
          </cell>
          <cell r="S419">
            <v>0</v>
          </cell>
          <cell r="T419">
            <v>46384692.590000004</v>
          </cell>
          <cell r="U419">
            <v>385210.42041531764</v>
          </cell>
        </row>
        <row r="420">
          <cell r="H420">
            <v>9010720</v>
          </cell>
          <cell r="I420" t="str">
            <v>Заработная плата</v>
          </cell>
          <cell r="N420">
            <v>0</v>
          </cell>
          <cell r="O420">
            <v>0</v>
          </cell>
          <cell r="P420">
            <v>0</v>
          </cell>
          <cell r="Q420">
            <v>0</v>
          </cell>
          <cell r="R420">
            <v>0</v>
          </cell>
          <cell r="S420">
            <v>0</v>
          </cell>
          <cell r="T420">
            <v>0</v>
          </cell>
          <cell r="U420">
            <v>0</v>
          </cell>
        </row>
        <row r="421">
          <cell r="H421">
            <v>9010721</v>
          </cell>
          <cell r="I421" t="str">
            <v>Начисление больничных листов</v>
          </cell>
          <cell r="N421">
            <v>0</v>
          </cell>
          <cell r="O421">
            <v>0</v>
          </cell>
          <cell r="P421">
            <v>0</v>
          </cell>
          <cell r="Q421">
            <v>0</v>
          </cell>
          <cell r="R421">
            <v>0</v>
          </cell>
          <cell r="S421">
            <v>0</v>
          </cell>
          <cell r="T421">
            <v>0</v>
          </cell>
          <cell r="U421">
            <v>0</v>
          </cell>
        </row>
        <row r="422">
          <cell r="H422">
            <v>9010731</v>
          </cell>
          <cell r="I422" t="str">
            <v>Социальный фонд</v>
          </cell>
          <cell r="N422">
            <v>0</v>
          </cell>
          <cell r="O422">
            <v>0</v>
          </cell>
          <cell r="P422">
            <v>0</v>
          </cell>
          <cell r="Q422">
            <v>0</v>
          </cell>
          <cell r="R422">
            <v>0</v>
          </cell>
          <cell r="S422">
            <v>0</v>
          </cell>
          <cell r="T422">
            <v>0</v>
          </cell>
          <cell r="U422">
            <v>0</v>
          </cell>
        </row>
        <row r="423">
          <cell r="H423">
            <v>9010732</v>
          </cell>
          <cell r="I423" t="str">
            <v>Фонд социального страхования</v>
          </cell>
          <cell r="N423">
            <v>0</v>
          </cell>
          <cell r="O423">
            <v>0</v>
          </cell>
          <cell r="P423">
            <v>0</v>
          </cell>
          <cell r="Q423">
            <v>0</v>
          </cell>
          <cell r="R423">
            <v>0</v>
          </cell>
          <cell r="S423">
            <v>0</v>
          </cell>
          <cell r="T423">
            <v>0</v>
          </cell>
          <cell r="U423">
            <v>0</v>
          </cell>
        </row>
        <row r="424">
          <cell r="H424">
            <v>9010781</v>
          </cell>
          <cell r="I424" t="str">
            <v>Вода на пар(котел)</v>
          </cell>
          <cell r="N424">
            <v>0</v>
          </cell>
          <cell r="O424">
            <v>0</v>
          </cell>
          <cell r="P424">
            <v>0</v>
          </cell>
          <cell r="Q424">
            <v>0</v>
          </cell>
          <cell r="R424">
            <v>0</v>
          </cell>
          <cell r="S424">
            <v>0</v>
          </cell>
          <cell r="T424">
            <v>0</v>
          </cell>
          <cell r="U424">
            <v>0</v>
          </cell>
        </row>
        <row r="425">
          <cell r="H425">
            <v>9010782</v>
          </cell>
          <cell r="I425" t="str">
            <v>Вода на гидроузаление</v>
          </cell>
          <cell r="N425">
            <v>82909219.640000001</v>
          </cell>
          <cell r="O425">
            <v>82909219.640000001</v>
          </cell>
          <cell r="P425">
            <v>0</v>
          </cell>
          <cell r="Q425">
            <v>0</v>
          </cell>
          <cell r="R425">
            <v>0</v>
          </cell>
          <cell r="S425">
            <v>0</v>
          </cell>
          <cell r="T425">
            <v>82909219.640000001</v>
          </cell>
          <cell r="U425">
            <v>688216.93659230613</v>
          </cell>
        </row>
        <row r="426">
          <cell r="H426">
            <v>9010783</v>
          </cell>
          <cell r="I426" t="str">
            <v>ХВО ( котел)</v>
          </cell>
          <cell r="N426">
            <v>11347676.52</v>
          </cell>
          <cell r="O426">
            <v>11347676.52</v>
          </cell>
          <cell r="P426">
            <v>0</v>
          </cell>
          <cell r="Q426">
            <v>0</v>
          </cell>
          <cell r="R426">
            <v>0</v>
          </cell>
          <cell r="S426">
            <v>0</v>
          </cell>
          <cell r="T426">
            <v>11347676.52</v>
          </cell>
          <cell r="U426">
            <v>94212.706359666452</v>
          </cell>
        </row>
        <row r="427">
          <cell r="H427">
            <v>9010784</v>
          </cell>
          <cell r="I427" t="str">
            <v>Дополнительное испарение (сист охлажд)</v>
          </cell>
          <cell r="N427">
            <v>29776872.949999999</v>
          </cell>
          <cell r="O427">
            <v>29776872.949999999</v>
          </cell>
          <cell r="P427">
            <v>0</v>
          </cell>
          <cell r="Q427">
            <v>0</v>
          </cell>
          <cell r="R427">
            <v>0</v>
          </cell>
          <cell r="S427">
            <v>0</v>
          </cell>
          <cell r="T427">
            <v>29776872.949999999</v>
          </cell>
          <cell r="U427">
            <v>247108.56028276583</v>
          </cell>
        </row>
        <row r="428">
          <cell r="H428">
            <v>9010785</v>
          </cell>
          <cell r="I428" t="str">
            <v>Испарение воды (система охлажд)</v>
          </cell>
          <cell r="N428">
            <v>23547170</v>
          </cell>
          <cell r="O428">
            <v>23547170</v>
          </cell>
          <cell r="P428">
            <v>0</v>
          </cell>
          <cell r="Q428">
            <v>0</v>
          </cell>
          <cell r="R428">
            <v>0</v>
          </cell>
          <cell r="S428">
            <v>0</v>
          </cell>
          <cell r="T428">
            <v>23547170</v>
          </cell>
          <cell r="U428">
            <v>195395.39839939284</v>
          </cell>
        </row>
        <row r="429">
          <cell r="H429">
            <v>90109</v>
          </cell>
          <cell r="I429" t="str">
            <v>Покупная электроэнергия</v>
          </cell>
          <cell r="N429">
            <v>129218698.84999999</v>
          </cell>
          <cell r="O429">
            <v>129218698.84999999</v>
          </cell>
          <cell r="P429">
            <v>0</v>
          </cell>
          <cell r="Q429">
            <v>0</v>
          </cell>
          <cell r="R429">
            <v>0</v>
          </cell>
          <cell r="S429">
            <v>118520924.90969346</v>
          </cell>
          <cell r="T429">
            <v>10697773.940306529</v>
          </cell>
          <cell r="U429">
            <v>89876.718202234566</v>
          </cell>
        </row>
        <row r="430">
          <cell r="H430">
            <v>901091</v>
          </cell>
          <cell r="I430" t="str">
            <v>Покупная электроэнергия Внутрикорпаротивные</v>
          </cell>
          <cell r="N430">
            <v>990684982.24000001</v>
          </cell>
          <cell r="O430">
            <v>990684982.24000001</v>
          </cell>
          <cell r="P430">
            <v>933130.56</v>
          </cell>
          <cell r="Q430">
            <v>0</v>
          </cell>
          <cell r="R430">
            <v>0</v>
          </cell>
          <cell r="S430">
            <v>989465696.98000002</v>
          </cell>
          <cell r="T430">
            <v>2152415.8199999332</v>
          </cell>
          <cell r="U430">
            <v>17853.482244180857</v>
          </cell>
        </row>
        <row r="431">
          <cell r="H431">
            <v>90110</v>
          </cell>
          <cell r="I431" t="str">
            <v>Материалы ТБ</v>
          </cell>
          <cell r="N431">
            <v>0</v>
          </cell>
          <cell r="O431">
            <v>0</v>
          </cell>
          <cell r="P431">
            <v>0</v>
          </cell>
          <cell r="Q431">
            <v>0</v>
          </cell>
          <cell r="R431">
            <v>0</v>
          </cell>
          <cell r="S431">
            <v>0</v>
          </cell>
          <cell r="T431">
            <v>0</v>
          </cell>
          <cell r="U431">
            <v>0</v>
          </cell>
        </row>
        <row r="432">
          <cell r="H432">
            <v>90201</v>
          </cell>
          <cell r="I432" t="str">
            <v>Заработная плата</v>
          </cell>
          <cell r="N432">
            <v>113317277.75</v>
          </cell>
          <cell r="O432">
            <v>113317277.75</v>
          </cell>
          <cell r="P432">
            <v>25594.9</v>
          </cell>
          <cell r="Q432">
            <v>0</v>
          </cell>
          <cell r="R432">
            <v>0</v>
          </cell>
          <cell r="S432">
            <v>0</v>
          </cell>
          <cell r="T432">
            <v>113342872.65000001</v>
          </cell>
          <cell r="U432">
            <v>940746.92909742962</v>
          </cell>
        </row>
        <row r="433">
          <cell r="H433">
            <v>90202</v>
          </cell>
          <cell r="I433" t="str">
            <v>Начисление больничных листов</v>
          </cell>
          <cell r="N433">
            <v>1306954.3500000001</v>
          </cell>
          <cell r="O433">
            <v>1306954.3500000001</v>
          </cell>
          <cell r="P433">
            <v>0</v>
          </cell>
          <cell r="Q433">
            <v>0</v>
          </cell>
          <cell r="R433">
            <v>0</v>
          </cell>
          <cell r="S433">
            <v>0</v>
          </cell>
          <cell r="T433">
            <v>1306954.3500000001</v>
          </cell>
          <cell r="U433">
            <v>10848.741130230304</v>
          </cell>
        </row>
        <row r="434">
          <cell r="H434">
            <v>90302</v>
          </cell>
          <cell r="I434" t="str">
            <v>Социальный фонд</v>
          </cell>
          <cell r="N434">
            <v>8353669.29</v>
          </cell>
          <cell r="O434">
            <v>8353669.29</v>
          </cell>
          <cell r="P434">
            <v>2073.19</v>
          </cell>
          <cell r="Q434">
            <v>0</v>
          </cell>
          <cell r="R434">
            <v>0</v>
          </cell>
          <cell r="S434">
            <v>0</v>
          </cell>
          <cell r="T434">
            <v>8355742.4800000004</v>
          </cell>
          <cell r="U434">
            <v>69349.153107817605</v>
          </cell>
        </row>
        <row r="435">
          <cell r="H435">
            <v>90303</v>
          </cell>
          <cell r="I435" t="str">
            <v>Фонд социального страхования</v>
          </cell>
          <cell r="N435">
            <v>2880175.67</v>
          </cell>
          <cell r="O435">
            <v>2880175.67</v>
          </cell>
          <cell r="P435">
            <v>691.06</v>
          </cell>
          <cell r="Q435">
            <v>0</v>
          </cell>
          <cell r="R435">
            <v>0</v>
          </cell>
          <cell r="S435">
            <v>0</v>
          </cell>
          <cell r="T435">
            <v>2880866.73</v>
          </cell>
          <cell r="U435">
            <v>23909.953973255262</v>
          </cell>
        </row>
        <row r="436">
          <cell r="H436">
            <v>904</v>
          </cell>
          <cell r="I436" t="str">
            <v>Накладные расходы</v>
          </cell>
          <cell r="N436">
            <v>0</v>
          </cell>
          <cell r="O436">
            <v>0</v>
          </cell>
          <cell r="P436">
            <v>0</v>
          </cell>
          <cell r="Q436">
            <v>0</v>
          </cell>
          <cell r="R436">
            <v>0</v>
          </cell>
          <cell r="S436">
            <v>0</v>
          </cell>
          <cell r="T436">
            <v>0</v>
          </cell>
          <cell r="U436">
            <v>0</v>
          </cell>
        </row>
        <row r="437">
          <cell r="H437">
            <v>93101</v>
          </cell>
          <cell r="I437" t="str">
            <v>Материалы</v>
          </cell>
          <cell r="N437">
            <v>0</v>
          </cell>
          <cell r="O437">
            <v>0</v>
          </cell>
          <cell r="P437">
            <v>0</v>
          </cell>
          <cell r="Q437">
            <v>0</v>
          </cell>
          <cell r="R437">
            <v>0</v>
          </cell>
          <cell r="S437">
            <v>0</v>
          </cell>
          <cell r="T437">
            <v>0</v>
          </cell>
          <cell r="U437">
            <v>0</v>
          </cell>
        </row>
        <row r="438">
          <cell r="H438">
            <v>93102</v>
          </cell>
          <cell r="I438" t="str">
            <v>Запчасти</v>
          </cell>
          <cell r="N438">
            <v>0</v>
          </cell>
          <cell r="O438">
            <v>0</v>
          </cell>
          <cell r="P438">
            <v>0</v>
          </cell>
          <cell r="Q438">
            <v>0</v>
          </cell>
          <cell r="R438">
            <v>0</v>
          </cell>
          <cell r="S438">
            <v>0</v>
          </cell>
          <cell r="T438">
            <v>0</v>
          </cell>
          <cell r="U438">
            <v>0</v>
          </cell>
        </row>
        <row r="439">
          <cell r="H439">
            <v>93103</v>
          </cell>
          <cell r="I439" t="str">
            <v>Масла</v>
          </cell>
          <cell r="N439">
            <v>6128117.0999999996</v>
          </cell>
          <cell r="O439">
            <v>6128117.0999999996</v>
          </cell>
          <cell r="P439">
            <v>0</v>
          </cell>
          <cell r="Q439">
            <v>0</v>
          </cell>
          <cell r="R439">
            <v>0</v>
          </cell>
          <cell r="S439">
            <v>0</v>
          </cell>
          <cell r="T439">
            <v>6128117.0999999996</v>
          </cell>
          <cell r="U439">
            <v>50856.51283830373</v>
          </cell>
        </row>
        <row r="440">
          <cell r="H440">
            <v>93104</v>
          </cell>
          <cell r="I440" t="str">
            <v>Материалы по ТБ</v>
          </cell>
          <cell r="N440">
            <v>24661549.960000001</v>
          </cell>
          <cell r="O440">
            <v>24661549.960000001</v>
          </cell>
          <cell r="P440">
            <v>0</v>
          </cell>
          <cell r="Q440">
            <v>0</v>
          </cell>
          <cell r="R440">
            <v>0</v>
          </cell>
          <cell r="S440">
            <v>0</v>
          </cell>
          <cell r="T440">
            <v>24661549.960000001</v>
          </cell>
          <cell r="U440">
            <v>204730.5855334652</v>
          </cell>
        </row>
        <row r="441">
          <cell r="H441">
            <v>93201</v>
          </cell>
          <cell r="I441" t="str">
            <v>Заработная плата</v>
          </cell>
          <cell r="N441">
            <v>900770.57</v>
          </cell>
          <cell r="O441">
            <v>900770.57</v>
          </cell>
          <cell r="P441">
            <v>0</v>
          </cell>
          <cell r="Q441">
            <v>0</v>
          </cell>
          <cell r="R441">
            <v>0</v>
          </cell>
          <cell r="S441">
            <v>0</v>
          </cell>
          <cell r="T441">
            <v>900770.57</v>
          </cell>
          <cell r="U441">
            <v>7477.1224313944986</v>
          </cell>
        </row>
        <row r="442">
          <cell r="H442">
            <v>93202</v>
          </cell>
          <cell r="I442" t="str">
            <v>Начисление больничных листов</v>
          </cell>
          <cell r="N442">
            <v>45580.03</v>
          </cell>
          <cell r="O442">
            <v>45580.03</v>
          </cell>
          <cell r="P442">
            <v>0</v>
          </cell>
          <cell r="Q442">
            <v>0</v>
          </cell>
          <cell r="R442">
            <v>0</v>
          </cell>
          <cell r="S442">
            <v>0</v>
          </cell>
          <cell r="T442">
            <v>45580.03</v>
          </cell>
          <cell r="U442">
            <v>378.11194144309945</v>
          </cell>
        </row>
        <row r="443">
          <cell r="H443">
            <v>93302</v>
          </cell>
          <cell r="I443" t="str">
            <v>Социальный фонд</v>
          </cell>
          <cell r="N443">
            <v>74679.56</v>
          </cell>
          <cell r="O443">
            <v>74679.56</v>
          </cell>
          <cell r="P443">
            <v>0</v>
          </cell>
          <cell r="Q443">
            <v>0</v>
          </cell>
          <cell r="R443">
            <v>0</v>
          </cell>
          <cell r="S443">
            <v>0</v>
          </cell>
          <cell r="T443">
            <v>74679.56</v>
          </cell>
          <cell r="U443">
            <v>619.88003846034485</v>
          </cell>
        </row>
        <row r="444">
          <cell r="H444">
            <v>93304</v>
          </cell>
          <cell r="I444" t="str">
            <v>Фонд социального страхования</v>
          </cell>
          <cell r="N444">
            <v>25551.45</v>
          </cell>
          <cell r="O444">
            <v>25551.45</v>
          </cell>
          <cell r="P444">
            <v>0</v>
          </cell>
          <cell r="Q444">
            <v>0</v>
          </cell>
          <cell r="R444">
            <v>0</v>
          </cell>
          <cell r="S444">
            <v>0</v>
          </cell>
          <cell r="T444">
            <v>25551.45</v>
          </cell>
          <cell r="U444">
            <v>212.09119371545802</v>
          </cell>
        </row>
        <row r="445">
          <cell r="H445">
            <v>9340101</v>
          </cell>
          <cell r="I445" t="str">
            <v>Капитальные ремонты</v>
          </cell>
          <cell r="N445">
            <v>0</v>
          </cell>
          <cell r="O445">
            <v>0</v>
          </cell>
          <cell r="P445">
            <v>0</v>
          </cell>
          <cell r="Q445">
            <v>0</v>
          </cell>
          <cell r="R445">
            <v>0</v>
          </cell>
          <cell r="S445">
            <v>0</v>
          </cell>
          <cell r="T445">
            <v>0</v>
          </cell>
          <cell r="U445">
            <v>0</v>
          </cell>
        </row>
        <row r="446">
          <cell r="H446">
            <v>9340102</v>
          </cell>
          <cell r="I446" t="str">
            <v>Текущие ремонты</v>
          </cell>
          <cell r="N446">
            <v>0</v>
          </cell>
          <cell r="O446">
            <v>0</v>
          </cell>
          <cell r="P446">
            <v>0</v>
          </cell>
          <cell r="Q446">
            <v>0</v>
          </cell>
          <cell r="R446">
            <v>0</v>
          </cell>
          <cell r="S446">
            <v>0</v>
          </cell>
          <cell r="T446">
            <v>0</v>
          </cell>
          <cell r="U446">
            <v>0</v>
          </cell>
        </row>
        <row r="447">
          <cell r="H447">
            <v>9340103</v>
          </cell>
          <cell r="I447" t="str">
            <v>Текущие ремонты-котел</v>
          </cell>
          <cell r="N447">
            <v>21663127.140000001</v>
          </cell>
          <cell r="O447">
            <v>21663127.140000001</v>
          </cell>
          <cell r="P447">
            <v>0</v>
          </cell>
          <cell r="Q447">
            <v>0</v>
          </cell>
          <cell r="R447">
            <v>0</v>
          </cell>
          <cell r="S447">
            <v>0</v>
          </cell>
          <cell r="T447">
            <v>21663127.140000001</v>
          </cell>
          <cell r="U447">
            <v>179725.79493481058</v>
          </cell>
        </row>
        <row r="448">
          <cell r="H448">
            <v>9340104</v>
          </cell>
          <cell r="I448" t="str">
            <v>Текущие ремонты-паров турбины</v>
          </cell>
          <cell r="N448">
            <v>6880042.79</v>
          </cell>
          <cell r="O448">
            <v>6880042.79</v>
          </cell>
          <cell r="P448">
            <v>5033.45</v>
          </cell>
          <cell r="Q448">
            <v>166.43</v>
          </cell>
          <cell r="R448">
            <v>0</v>
          </cell>
          <cell r="S448">
            <v>0</v>
          </cell>
          <cell r="T448">
            <v>6884909.8100000005</v>
          </cell>
          <cell r="U448">
            <v>57118.032946099163</v>
          </cell>
        </row>
        <row r="449">
          <cell r="H449">
            <v>9340105</v>
          </cell>
          <cell r="I449" t="str">
            <v>Текущие ремонты-ОРУ</v>
          </cell>
          <cell r="N449">
            <v>512775.49</v>
          </cell>
          <cell r="O449">
            <v>512775.49</v>
          </cell>
          <cell r="P449">
            <v>0</v>
          </cell>
          <cell r="Q449">
            <v>0</v>
          </cell>
          <cell r="R449">
            <v>0</v>
          </cell>
          <cell r="S449">
            <v>0</v>
          </cell>
          <cell r="T449">
            <v>512775.49</v>
          </cell>
          <cell r="U449">
            <v>4253.3530240616165</v>
          </cell>
        </row>
        <row r="450">
          <cell r="H450">
            <v>9340106</v>
          </cell>
          <cell r="I450" t="str">
            <v>Текущие ремонты-ХВО</v>
          </cell>
          <cell r="N450">
            <v>3628619.87</v>
          </cell>
          <cell r="O450">
            <v>3628619.87</v>
          </cell>
          <cell r="P450">
            <v>0</v>
          </cell>
          <cell r="Q450">
            <v>4604759.32</v>
          </cell>
          <cell r="R450">
            <v>0</v>
          </cell>
          <cell r="S450">
            <v>0</v>
          </cell>
          <cell r="T450">
            <v>-976139.45000000019</v>
          </cell>
          <cell r="U450">
            <v>-8154.4339567051575</v>
          </cell>
        </row>
        <row r="451">
          <cell r="H451">
            <v>9340107</v>
          </cell>
          <cell r="I451" t="str">
            <v>Текущие ремонты-экологические системы</v>
          </cell>
          <cell r="N451">
            <v>0</v>
          </cell>
          <cell r="O451">
            <v>0</v>
          </cell>
          <cell r="P451">
            <v>0</v>
          </cell>
          <cell r="Q451">
            <v>0</v>
          </cell>
          <cell r="R451">
            <v>0</v>
          </cell>
          <cell r="S451">
            <v>0</v>
          </cell>
          <cell r="T451">
            <v>0</v>
          </cell>
          <cell r="U451">
            <v>0</v>
          </cell>
        </row>
        <row r="452">
          <cell r="H452">
            <v>9340108</v>
          </cell>
          <cell r="I452" t="str">
            <v>Прочие расходы на текущие ремонты</v>
          </cell>
          <cell r="N452">
            <v>31960609.539999999</v>
          </cell>
          <cell r="O452">
            <v>31960609.539999999</v>
          </cell>
          <cell r="P452">
            <v>1165800.8999999999</v>
          </cell>
          <cell r="Q452">
            <v>0</v>
          </cell>
          <cell r="R452">
            <v>0</v>
          </cell>
          <cell r="S452">
            <v>0</v>
          </cell>
          <cell r="T452">
            <v>33126410.439999998</v>
          </cell>
          <cell r="U452">
            <v>274845.41408514435</v>
          </cell>
        </row>
        <row r="453">
          <cell r="H453">
            <v>9340109</v>
          </cell>
          <cell r="I453" t="str">
            <v>Текущий ремонт топливоподачи</v>
          </cell>
          <cell r="N453">
            <v>10160544.039999999</v>
          </cell>
          <cell r="O453">
            <v>10160544.039999999</v>
          </cell>
          <cell r="P453">
            <v>0</v>
          </cell>
          <cell r="Q453">
            <v>0</v>
          </cell>
          <cell r="R453">
            <v>0</v>
          </cell>
          <cell r="S453">
            <v>0</v>
          </cell>
          <cell r="T453">
            <v>10160544.039999999</v>
          </cell>
          <cell r="U453">
            <v>84288.545207336836</v>
          </cell>
        </row>
        <row r="454">
          <cell r="H454">
            <v>9340110</v>
          </cell>
          <cell r="I454" t="str">
            <v>Текущий ремонт транспорт</v>
          </cell>
          <cell r="N454">
            <v>12829.53</v>
          </cell>
          <cell r="O454">
            <v>12829.53</v>
          </cell>
          <cell r="P454">
            <v>0</v>
          </cell>
          <cell r="Q454">
            <v>0</v>
          </cell>
          <cell r="R454">
            <v>0</v>
          </cell>
          <cell r="S454">
            <v>0</v>
          </cell>
          <cell r="T454">
            <v>12829.53</v>
          </cell>
          <cell r="U454">
            <v>106.43874034204819</v>
          </cell>
        </row>
        <row r="455">
          <cell r="H455">
            <v>9340111</v>
          </cell>
          <cell r="I455" t="str">
            <v>Текущий ремонт компьютерного оборудования</v>
          </cell>
          <cell r="N455">
            <v>716833.31</v>
          </cell>
          <cell r="O455">
            <v>716833.31</v>
          </cell>
          <cell r="P455">
            <v>0</v>
          </cell>
          <cell r="Q455">
            <v>0</v>
          </cell>
          <cell r="R455">
            <v>0</v>
          </cell>
          <cell r="S455">
            <v>0</v>
          </cell>
          <cell r="T455">
            <v>716833.31</v>
          </cell>
          <cell r="U455">
            <v>5947.3140344535932</v>
          </cell>
        </row>
        <row r="456">
          <cell r="H456">
            <v>9340201</v>
          </cell>
          <cell r="I456" t="str">
            <v>Капитальные ремонты</v>
          </cell>
          <cell r="N456">
            <v>0</v>
          </cell>
          <cell r="O456">
            <v>0</v>
          </cell>
          <cell r="P456">
            <v>0</v>
          </cell>
          <cell r="Q456">
            <v>0</v>
          </cell>
          <cell r="R456">
            <v>0</v>
          </cell>
          <cell r="S456">
            <v>0</v>
          </cell>
          <cell r="T456">
            <v>0</v>
          </cell>
          <cell r="U456">
            <v>0</v>
          </cell>
        </row>
        <row r="457">
          <cell r="H457">
            <v>9340202</v>
          </cell>
          <cell r="I457" t="str">
            <v>Текущие ремонты</v>
          </cell>
          <cell r="N457">
            <v>0</v>
          </cell>
          <cell r="O457">
            <v>0</v>
          </cell>
          <cell r="P457">
            <v>0</v>
          </cell>
          <cell r="Q457">
            <v>0</v>
          </cell>
          <cell r="R457">
            <v>0</v>
          </cell>
          <cell r="S457">
            <v>0</v>
          </cell>
          <cell r="T457">
            <v>0</v>
          </cell>
          <cell r="U457">
            <v>0</v>
          </cell>
        </row>
        <row r="458">
          <cell r="H458">
            <v>93402021</v>
          </cell>
          <cell r="I458" t="str">
            <v>Текущие ремонты-котел</v>
          </cell>
          <cell r="N458">
            <v>43829210.390000001</v>
          </cell>
          <cell r="O458">
            <v>43829210.390000001</v>
          </cell>
          <cell r="P458">
            <v>0</v>
          </cell>
          <cell r="Q458">
            <v>0</v>
          </cell>
          <cell r="R458">
            <v>0</v>
          </cell>
          <cell r="S458">
            <v>0</v>
          </cell>
          <cell r="T458">
            <v>43829210.390000001</v>
          </cell>
          <cell r="U458">
            <v>363801.7460349903</v>
          </cell>
        </row>
        <row r="459">
          <cell r="H459">
            <v>93402022</v>
          </cell>
          <cell r="I459" t="str">
            <v>Текущие ремонты-паров турбины</v>
          </cell>
          <cell r="N459">
            <v>6101173.7699999996</v>
          </cell>
          <cell r="O459">
            <v>6101173.7699999996</v>
          </cell>
          <cell r="P459">
            <v>0</v>
          </cell>
          <cell r="Q459">
            <v>2949.37</v>
          </cell>
          <cell r="R459">
            <v>0</v>
          </cell>
          <cell r="S459">
            <v>0</v>
          </cell>
          <cell r="T459">
            <v>6098224.3999999994</v>
          </cell>
          <cell r="U459">
            <v>50596.606083816398</v>
          </cell>
        </row>
        <row r="460">
          <cell r="H460">
            <v>93402023</v>
          </cell>
          <cell r="I460" t="str">
            <v>Текущие ремонты-ОРУ</v>
          </cell>
          <cell r="N460">
            <v>0</v>
          </cell>
          <cell r="O460">
            <v>0</v>
          </cell>
          <cell r="P460">
            <v>0</v>
          </cell>
          <cell r="Q460">
            <v>0</v>
          </cell>
          <cell r="R460">
            <v>0</v>
          </cell>
          <cell r="S460">
            <v>0</v>
          </cell>
          <cell r="T460">
            <v>0</v>
          </cell>
          <cell r="U460">
            <v>0</v>
          </cell>
        </row>
        <row r="461">
          <cell r="H461">
            <v>93402024</v>
          </cell>
          <cell r="I461" t="str">
            <v>Текущие ремонты-ХВО</v>
          </cell>
          <cell r="N461">
            <v>4458808.32</v>
          </cell>
          <cell r="O461">
            <v>4458808.32</v>
          </cell>
          <cell r="P461">
            <v>0</v>
          </cell>
          <cell r="Q461">
            <v>0</v>
          </cell>
          <cell r="R461">
            <v>0</v>
          </cell>
          <cell r="S461">
            <v>0</v>
          </cell>
          <cell r="T461">
            <v>4458808.32</v>
          </cell>
          <cell r="U461">
            <v>37007.570684505044</v>
          </cell>
        </row>
        <row r="462">
          <cell r="H462">
            <v>93402026</v>
          </cell>
          <cell r="I462" t="str">
            <v>Прочие расходы на текущие ремонты</v>
          </cell>
          <cell r="N462">
            <v>6864913.0999999996</v>
          </cell>
          <cell r="O462">
            <v>6864913.0999999996</v>
          </cell>
          <cell r="P462">
            <v>485471.64999999997</v>
          </cell>
          <cell r="Q462">
            <v>0</v>
          </cell>
          <cell r="R462">
            <v>0</v>
          </cell>
          <cell r="S462">
            <v>0</v>
          </cell>
          <cell r="T462">
            <v>7350384.75</v>
          </cell>
          <cell r="U462">
            <v>60990.331631644891</v>
          </cell>
        </row>
        <row r="463">
          <cell r="H463">
            <v>93402027</v>
          </cell>
          <cell r="I463" t="str">
            <v>Текущий ремонт топливоподачи</v>
          </cell>
          <cell r="N463">
            <v>9929148.5099999998</v>
          </cell>
          <cell r="O463">
            <v>9929148.5099999998</v>
          </cell>
          <cell r="P463">
            <v>0</v>
          </cell>
          <cell r="Q463">
            <v>0</v>
          </cell>
          <cell r="R463">
            <v>0</v>
          </cell>
          <cell r="S463">
            <v>0</v>
          </cell>
          <cell r="T463">
            <v>9929148.5099999998</v>
          </cell>
          <cell r="U463">
            <v>82361.08287601608</v>
          </cell>
        </row>
        <row r="464">
          <cell r="H464">
            <v>93402028</v>
          </cell>
          <cell r="I464" t="str">
            <v>Текущий ремонт транспорт</v>
          </cell>
          <cell r="N464">
            <v>8526350.1300000008</v>
          </cell>
          <cell r="O464">
            <v>8526350.1300000008</v>
          </cell>
          <cell r="P464">
            <v>0</v>
          </cell>
          <cell r="Q464">
            <v>0</v>
          </cell>
          <cell r="R464">
            <v>0</v>
          </cell>
          <cell r="S464">
            <v>0</v>
          </cell>
          <cell r="T464">
            <v>8526350.1300000008</v>
          </cell>
          <cell r="U464">
            <v>70762.102347357199</v>
          </cell>
        </row>
        <row r="465">
          <cell r="H465">
            <v>93402029</v>
          </cell>
          <cell r="I465" t="str">
            <v>Текущий ремонт компьютерного оборудования</v>
          </cell>
          <cell r="N465">
            <v>1305403.26</v>
          </cell>
          <cell r="O465">
            <v>1305403.26</v>
          </cell>
          <cell r="P465">
            <v>0</v>
          </cell>
          <cell r="Q465">
            <v>0</v>
          </cell>
          <cell r="R465">
            <v>0</v>
          </cell>
          <cell r="S465">
            <v>0</v>
          </cell>
          <cell r="T465">
            <v>1305403.26</v>
          </cell>
          <cell r="U465">
            <v>10833.722923252195</v>
          </cell>
        </row>
        <row r="466">
          <cell r="H466">
            <v>93403010</v>
          </cell>
          <cell r="I466" t="str">
            <v>Заработная плата к/р</v>
          </cell>
          <cell r="N466">
            <v>0</v>
          </cell>
          <cell r="O466">
            <v>0</v>
          </cell>
          <cell r="P466">
            <v>0</v>
          </cell>
          <cell r="Q466">
            <v>0</v>
          </cell>
          <cell r="R466">
            <v>0</v>
          </cell>
          <cell r="S466">
            <v>0</v>
          </cell>
          <cell r="T466">
            <v>0</v>
          </cell>
          <cell r="U466">
            <v>0</v>
          </cell>
        </row>
        <row r="467">
          <cell r="H467">
            <v>93403020</v>
          </cell>
          <cell r="I467" t="str">
            <v>Заработная плата т/р</v>
          </cell>
          <cell r="N467">
            <v>142431668.78</v>
          </cell>
          <cell r="O467">
            <v>142431668.78</v>
          </cell>
          <cell r="P467">
            <v>0</v>
          </cell>
          <cell r="Q467">
            <v>0</v>
          </cell>
          <cell r="R467">
            <v>0</v>
          </cell>
          <cell r="S467">
            <v>0</v>
          </cell>
          <cell r="T467">
            <v>142431668.78</v>
          </cell>
          <cell r="U467">
            <v>1182144.183601246</v>
          </cell>
        </row>
        <row r="468">
          <cell r="H468">
            <v>93403022</v>
          </cell>
          <cell r="I468" t="str">
            <v>Начисление больничных листов тек рем</v>
          </cell>
          <cell r="N468">
            <v>2572551.85</v>
          </cell>
          <cell r="O468">
            <v>2572551.85</v>
          </cell>
          <cell r="P468">
            <v>0</v>
          </cell>
          <cell r="Q468">
            <v>0</v>
          </cell>
          <cell r="R468">
            <v>42060986.11570248</v>
          </cell>
          <cell r="S468">
            <v>0</v>
          </cell>
          <cell r="T468">
            <v>44633537.965702482</v>
          </cell>
          <cell r="U468">
            <v>370407.90873020928</v>
          </cell>
        </row>
        <row r="469">
          <cell r="H469">
            <v>93404022</v>
          </cell>
          <cell r="I469" t="str">
            <v>Социальный фонд т/р</v>
          </cell>
          <cell r="N469">
            <v>10428320.779999999</v>
          </cell>
          <cell r="O469">
            <v>10428320.779999999</v>
          </cell>
          <cell r="P469">
            <v>0</v>
          </cell>
          <cell r="Q469">
            <v>0</v>
          </cell>
          <cell r="R469">
            <v>0</v>
          </cell>
          <cell r="S469">
            <v>0</v>
          </cell>
          <cell r="T469">
            <v>10428320.779999999</v>
          </cell>
          <cell r="U469">
            <v>86552.482722974528</v>
          </cell>
        </row>
        <row r="470">
          <cell r="H470">
            <v>93404023</v>
          </cell>
          <cell r="I470" t="str">
            <v>Фонд социального страхования</v>
          </cell>
          <cell r="N470">
            <v>3787525.38</v>
          </cell>
          <cell r="O470">
            <v>3787525.38</v>
          </cell>
          <cell r="P470">
            <v>0</v>
          </cell>
          <cell r="Q470">
            <v>0</v>
          </cell>
          <cell r="R470">
            <v>0</v>
          </cell>
          <cell r="S470">
            <v>0</v>
          </cell>
          <cell r="T470">
            <v>3787525.38</v>
          </cell>
          <cell r="U470">
            <v>31435.602716793175</v>
          </cell>
        </row>
        <row r="471">
          <cell r="H471">
            <v>9340501</v>
          </cell>
          <cell r="I471" t="str">
            <v>Капитальные ремонты</v>
          </cell>
          <cell r="N471">
            <v>0</v>
          </cell>
          <cell r="O471">
            <v>0</v>
          </cell>
          <cell r="P471">
            <v>0</v>
          </cell>
          <cell r="Q471">
            <v>0</v>
          </cell>
          <cell r="R471">
            <v>0</v>
          </cell>
          <cell r="S471">
            <v>0</v>
          </cell>
          <cell r="T471">
            <v>0</v>
          </cell>
          <cell r="U471">
            <v>0</v>
          </cell>
        </row>
        <row r="472">
          <cell r="H472">
            <v>93405021</v>
          </cell>
          <cell r="I472" t="str">
            <v>Текущий ремонт -котел</v>
          </cell>
          <cell r="N472">
            <v>98247178.900000006</v>
          </cell>
          <cell r="O472">
            <v>98247178.900000006</v>
          </cell>
          <cell r="P472">
            <v>0</v>
          </cell>
          <cell r="Q472">
            <v>0</v>
          </cell>
          <cell r="R472">
            <v>0</v>
          </cell>
          <cell r="S472">
            <v>0</v>
          </cell>
          <cell r="T472">
            <v>98247178.900000006</v>
          </cell>
          <cell r="U472">
            <v>815197.70150852506</v>
          </cell>
        </row>
        <row r="473">
          <cell r="H473">
            <v>93405022</v>
          </cell>
          <cell r="I473" t="str">
            <v>Текущие ремонты-паров турбины</v>
          </cell>
          <cell r="N473">
            <v>9376723.3599999994</v>
          </cell>
          <cell r="O473">
            <v>9376723.3599999994</v>
          </cell>
          <cell r="P473">
            <v>0</v>
          </cell>
          <cell r="Q473">
            <v>0</v>
          </cell>
          <cell r="R473">
            <v>0</v>
          </cell>
          <cell r="S473">
            <v>0</v>
          </cell>
          <cell r="T473">
            <v>9376723.3599999994</v>
          </cell>
          <cell r="U473">
            <v>77795.869378440038</v>
          </cell>
        </row>
        <row r="474">
          <cell r="H474">
            <v>93405023</v>
          </cell>
          <cell r="I474" t="str">
            <v>Текущие ремонты-ОРУ</v>
          </cell>
          <cell r="N474">
            <v>529836</v>
          </cell>
          <cell r="O474">
            <v>529836</v>
          </cell>
          <cell r="P474">
            <v>0</v>
          </cell>
          <cell r="Q474">
            <v>0</v>
          </cell>
          <cell r="R474">
            <v>0</v>
          </cell>
          <cell r="S474">
            <v>0</v>
          </cell>
          <cell r="T474">
            <v>529836</v>
          </cell>
          <cell r="U474">
            <v>4402.4594931449938</v>
          </cell>
        </row>
        <row r="475">
          <cell r="H475">
            <v>93405024</v>
          </cell>
          <cell r="I475" t="str">
            <v>Текущие ремонты-ХВО</v>
          </cell>
          <cell r="N475">
            <v>2724598.47</v>
          </cell>
          <cell r="O475">
            <v>2724598.47</v>
          </cell>
          <cell r="P475">
            <v>0</v>
          </cell>
          <cell r="Q475">
            <v>0</v>
          </cell>
          <cell r="R475">
            <v>0</v>
          </cell>
          <cell r="S475">
            <v>0</v>
          </cell>
          <cell r="T475">
            <v>2724598.47</v>
          </cell>
          <cell r="U475">
            <v>22627.689058909207</v>
          </cell>
        </row>
        <row r="476">
          <cell r="H476">
            <v>93405025</v>
          </cell>
          <cell r="I476" t="str">
            <v>Текущие ремонты-экологические системы</v>
          </cell>
          <cell r="N476">
            <v>0</v>
          </cell>
          <cell r="O476">
            <v>0</v>
          </cell>
          <cell r="P476">
            <v>0</v>
          </cell>
          <cell r="Q476">
            <v>0</v>
          </cell>
          <cell r="R476">
            <v>0</v>
          </cell>
          <cell r="S476">
            <v>0</v>
          </cell>
          <cell r="T476">
            <v>0</v>
          </cell>
          <cell r="U476">
            <v>0</v>
          </cell>
        </row>
        <row r="477">
          <cell r="H477">
            <v>93405026</v>
          </cell>
          <cell r="I477" t="str">
            <v>Прочие расходы на текущие ремонты</v>
          </cell>
          <cell r="N477">
            <v>75878942.390000001</v>
          </cell>
          <cell r="O477">
            <v>75878942.390000001</v>
          </cell>
          <cell r="P477">
            <v>2587.7199999999998</v>
          </cell>
          <cell r="Q477">
            <v>0</v>
          </cell>
          <cell r="R477">
            <v>0</v>
          </cell>
          <cell r="S477">
            <v>0</v>
          </cell>
          <cell r="T477">
            <v>75881530.109999999</v>
          </cell>
          <cell r="U477">
            <v>629712.54981072957</v>
          </cell>
        </row>
        <row r="478">
          <cell r="H478">
            <v>93405027</v>
          </cell>
          <cell r="I478" t="str">
            <v>Текущий ремонт топливоподачи</v>
          </cell>
          <cell r="N478">
            <v>32657546.100000001</v>
          </cell>
          <cell r="O478">
            <v>32657546.100000001</v>
          </cell>
          <cell r="P478">
            <v>0</v>
          </cell>
          <cell r="Q478">
            <v>0</v>
          </cell>
          <cell r="R478">
            <v>0</v>
          </cell>
          <cell r="S478">
            <v>0</v>
          </cell>
          <cell r="T478">
            <v>32657546.100000001</v>
          </cell>
          <cell r="U478">
            <v>270997.75033616868</v>
          </cell>
        </row>
        <row r="479">
          <cell r="H479">
            <v>93405028</v>
          </cell>
          <cell r="I479" t="str">
            <v>Текущий ремонт транспорт</v>
          </cell>
          <cell r="N479">
            <v>183492.92</v>
          </cell>
          <cell r="O479">
            <v>183492.92</v>
          </cell>
          <cell r="P479">
            <v>0</v>
          </cell>
          <cell r="Q479">
            <v>0</v>
          </cell>
          <cell r="R479">
            <v>0</v>
          </cell>
          <cell r="S479">
            <v>0</v>
          </cell>
          <cell r="T479">
            <v>183492.92</v>
          </cell>
          <cell r="U479">
            <v>1522.1156929343667</v>
          </cell>
        </row>
        <row r="480">
          <cell r="H480">
            <v>93405029</v>
          </cell>
          <cell r="I480" t="str">
            <v>Текущий ремонт компьютерного оборудования</v>
          </cell>
          <cell r="N480">
            <v>0</v>
          </cell>
          <cell r="O480">
            <v>0</v>
          </cell>
          <cell r="P480">
            <v>0</v>
          </cell>
          <cell r="Q480">
            <v>0</v>
          </cell>
          <cell r="R480">
            <v>0</v>
          </cell>
          <cell r="S480">
            <v>0</v>
          </cell>
          <cell r="T480">
            <v>0</v>
          </cell>
          <cell r="U480">
            <v>0</v>
          </cell>
        </row>
        <row r="481">
          <cell r="H481">
            <v>934061</v>
          </cell>
          <cell r="I481" t="str">
            <v>Капитальный ремонт</v>
          </cell>
          <cell r="N481">
            <v>0</v>
          </cell>
          <cell r="O481">
            <v>0</v>
          </cell>
          <cell r="P481">
            <v>0</v>
          </cell>
          <cell r="Q481">
            <v>0</v>
          </cell>
          <cell r="R481">
            <v>0</v>
          </cell>
          <cell r="S481">
            <v>0</v>
          </cell>
          <cell r="T481">
            <v>0</v>
          </cell>
          <cell r="U481">
            <v>0</v>
          </cell>
        </row>
        <row r="482">
          <cell r="H482">
            <v>934062</v>
          </cell>
          <cell r="I482" t="str">
            <v>Текущий ремонт</v>
          </cell>
          <cell r="N482">
            <v>0</v>
          </cell>
          <cell r="O482">
            <v>0</v>
          </cell>
          <cell r="P482">
            <v>0</v>
          </cell>
          <cell r="Q482">
            <v>0</v>
          </cell>
          <cell r="R482">
            <v>0</v>
          </cell>
          <cell r="S482">
            <v>0</v>
          </cell>
          <cell r="T482">
            <v>0</v>
          </cell>
          <cell r="U482">
            <v>0</v>
          </cell>
        </row>
        <row r="483">
          <cell r="H483">
            <v>93501</v>
          </cell>
          <cell r="I483" t="str">
            <v>Производственные здания</v>
          </cell>
          <cell r="N483">
            <v>49950412.420000002</v>
          </cell>
          <cell r="O483">
            <v>49950412.420000002</v>
          </cell>
          <cell r="P483">
            <v>0</v>
          </cell>
          <cell r="Q483">
            <v>0</v>
          </cell>
          <cell r="R483">
            <v>0</v>
          </cell>
          <cell r="S483">
            <v>49950412.420000002</v>
          </cell>
          <cell r="T483">
            <v>0</v>
          </cell>
          <cell r="U483">
            <v>-6.8960019425731254</v>
          </cell>
        </row>
        <row r="484">
          <cell r="H484">
            <v>93505</v>
          </cell>
          <cell r="I484" t="str">
            <v>Машины и оборудование</v>
          </cell>
          <cell r="N484">
            <v>540560724.51999998</v>
          </cell>
          <cell r="O484">
            <v>540560724.51999998</v>
          </cell>
          <cell r="P484">
            <v>0</v>
          </cell>
          <cell r="Q484">
            <v>0</v>
          </cell>
          <cell r="R484">
            <v>0</v>
          </cell>
          <cell r="S484">
            <v>540560724.51999998</v>
          </cell>
          <cell r="T484">
            <v>0</v>
          </cell>
          <cell r="U484">
            <v>-76.799239485412969</v>
          </cell>
        </row>
        <row r="485">
          <cell r="H485">
            <v>93513</v>
          </cell>
          <cell r="I485" t="str">
            <v xml:space="preserve"> Транспорт</v>
          </cell>
          <cell r="N485">
            <v>1279936.1499999999</v>
          </cell>
          <cell r="O485">
            <v>1279936.1499999999</v>
          </cell>
          <cell r="P485">
            <v>0</v>
          </cell>
          <cell r="Q485">
            <v>0</v>
          </cell>
          <cell r="R485">
            <v>0</v>
          </cell>
          <cell r="S485">
            <v>1279936.1499999999</v>
          </cell>
          <cell r="T485">
            <v>0</v>
          </cell>
          <cell r="U485">
            <v>-0.176737382662259</v>
          </cell>
        </row>
        <row r="486">
          <cell r="H486">
            <v>93518</v>
          </cell>
          <cell r="I486" t="str">
            <v xml:space="preserve">Прочие </v>
          </cell>
          <cell r="N486">
            <v>3045383.84</v>
          </cell>
          <cell r="O486">
            <v>3045383.84</v>
          </cell>
          <cell r="P486">
            <v>0</v>
          </cell>
          <cell r="Q486">
            <v>0</v>
          </cell>
          <cell r="R486">
            <v>0</v>
          </cell>
          <cell r="S486">
            <v>3045383.84</v>
          </cell>
          <cell r="T486">
            <v>0</v>
          </cell>
          <cell r="U486">
            <v>-0.32234873048052137</v>
          </cell>
        </row>
        <row r="487">
          <cell r="H487">
            <v>938011</v>
          </cell>
          <cell r="I487" t="str">
            <v>Естественная убыль угля при получении</v>
          </cell>
          <cell r="N487">
            <v>0</v>
          </cell>
          <cell r="O487">
            <v>0</v>
          </cell>
          <cell r="P487">
            <v>0</v>
          </cell>
          <cell r="Q487">
            <v>0</v>
          </cell>
          <cell r="R487">
            <v>0</v>
          </cell>
          <cell r="S487">
            <v>0</v>
          </cell>
          <cell r="T487">
            <v>0</v>
          </cell>
          <cell r="U487">
            <v>0</v>
          </cell>
        </row>
        <row r="488">
          <cell r="H488">
            <v>938012</v>
          </cell>
          <cell r="I488" t="str">
            <v>Естественная убыль угля на складе</v>
          </cell>
          <cell r="N488">
            <v>11276308.289999999</v>
          </cell>
          <cell r="O488">
            <v>11276308.289999999</v>
          </cell>
          <cell r="P488">
            <v>0</v>
          </cell>
          <cell r="Q488">
            <v>0</v>
          </cell>
          <cell r="R488">
            <v>0</v>
          </cell>
          <cell r="S488">
            <v>0</v>
          </cell>
          <cell r="T488">
            <v>11276308.289999999</v>
          </cell>
          <cell r="U488">
            <v>93589.905201766916</v>
          </cell>
        </row>
        <row r="489">
          <cell r="H489">
            <v>93802</v>
          </cell>
          <cell r="I489" t="str">
            <v>Проведение испытаний</v>
          </cell>
          <cell r="N489">
            <v>3716063.27</v>
          </cell>
          <cell r="O489">
            <v>3716063.27</v>
          </cell>
          <cell r="P489">
            <v>0</v>
          </cell>
          <cell r="Q489">
            <v>0</v>
          </cell>
          <cell r="R489">
            <v>0</v>
          </cell>
          <cell r="S489">
            <v>0</v>
          </cell>
          <cell r="T489">
            <v>3716063.27</v>
          </cell>
          <cell r="U489">
            <v>30839.050940506037</v>
          </cell>
        </row>
        <row r="490">
          <cell r="H490">
            <v>93803</v>
          </cell>
          <cell r="I490" t="str">
            <v>Охрана труда</v>
          </cell>
          <cell r="N490">
            <v>30700</v>
          </cell>
          <cell r="O490">
            <v>30700</v>
          </cell>
          <cell r="P490">
            <v>0</v>
          </cell>
          <cell r="Q490">
            <v>0</v>
          </cell>
          <cell r="R490">
            <v>0</v>
          </cell>
          <cell r="S490">
            <v>0</v>
          </cell>
          <cell r="T490">
            <v>30700</v>
          </cell>
          <cell r="U490">
            <v>254.68384526025454</v>
          </cell>
        </row>
        <row r="491">
          <cell r="H491">
            <v>93804</v>
          </cell>
          <cell r="I491" t="str">
            <v>Безопасность труда</v>
          </cell>
          <cell r="N491">
            <v>0</v>
          </cell>
          <cell r="O491">
            <v>0</v>
          </cell>
          <cell r="P491">
            <v>0</v>
          </cell>
          <cell r="Q491">
            <v>0</v>
          </cell>
          <cell r="R491">
            <v>0</v>
          </cell>
          <cell r="S491">
            <v>0</v>
          </cell>
          <cell r="T491">
            <v>0</v>
          </cell>
          <cell r="U491">
            <v>0</v>
          </cell>
        </row>
        <row r="492">
          <cell r="H492">
            <v>93805</v>
          </cell>
          <cell r="I492" t="str">
            <v>Электричка</v>
          </cell>
          <cell r="N492">
            <v>13020026.550000001</v>
          </cell>
          <cell r="O492">
            <v>13020026.550000001</v>
          </cell>
          <cell r="P492">
            <v>0</v>
          </cell>
          <cell r="Q492">
            <v>0</v>
          </cell>
          <cell r="R492">
            <v>0</v>
          </cell>
          <cell r="S492">
            <v>0</v>
          </cell>
          <cell r="T492">
            <v>13020026.550000001</v>
          </cell>
          <cell r="U492">
            <v>108064.70524285467</v>
          </cell>
        </row>
        <row r="493">
          <cell r="H493">
            <v>93806</v>
          </cell>
          <cell r="I493" t="str">
            <v>Расходы на обучение</v>
          </cell>
          <cell r="N493">
            <v>2253640</v>
          </cell>
          <cell r="O493">
            <v>2253640</v>
          </cell>
          <cell r="P493">
            <v>0</v>
          </cell>
          <cell r="Q493">
            <v>0</v>
          </cell>
          <cell r="R493">
            <v>0</v>
          </cell>
          <cell r="S493">
            <v>0</v>
          </cell>
          <cell r="T493">
            <v>2253640</v>
          </cell>
          <cell r="U493">
            <v>18707.555210256356</v>
          </cell>
        </row>
        <row r="494">
          <cell r="H494">
            <v>938061</v>
          </cell>
          <cell r="I494" t="str">
            <v>Расходы на обучение-командировочные</v>
          </cell>
          <cell r="N494">
            <v>0</v>
          </cell>
          <cell r="O494">
            <v>0</v>
          </cell>
          <cell r="P494">
            <v>0</v>
          </cell>
          <cell r="Q494">
            <v>0</v>
          </cell>
          <cell r="R494">
            <v>0</v>
          </cell>
          <cell r="S494">
            <v>0</v>
          </cell>
          <cell r="T494">
            <v>0</v>
          </cell>
          <cell r="U494">
            <v>0</v>
          </cell>
        </row>
        <row r="495">
          <cell r="H495">
            <v>93807</v>
          </cell>
          <cell r="I495" t="str">
            <v>Пусковые расходы</v>
          </cell>
          <cell r="N495">
            <v>0</v>
          </cell>
          <cell r="O495">
            <v>0</v>
          </cell>
          <cell r="P495">
            <v>0</v>
          </cell>
          <cell r="Q495">
            <v>0</v>
          </cell>
          <cell r="R495">
            <v>0</v>
          </cell>
          <cell r="S495">
            <v>0</v>
          </cell>
          <cell r="T495">
            <v>0</v>
          </cell>
          <cell r="U495">
            <v>0</v>
          </cell>
        </row>
        <row r="496">
          <cell r="H496">
            <v>93808</v>
          </cell>
          <cell r="I496" t="str">
            <v>Лимитные выбросы</v>
          </cell>
          <cell r="N496">
            <v>599017401</v>
          </cell>
          <cell r="O496">
            <v>599017401</v>
          </cell>
          <cell r="P496">
            <v>0</v>
          </cell>
          <cell r="Q496">
            <v>0</v>
          </cell>
          <cell r="R496">
            <v>0</v>
          </cell>
          <cell r="S496">
            <v>0</v>
          </cell>
          <cell r="T496">
            <v>599017401</v>
          </cell>
          <cell r="U496">
            <v>4972861.4106974211</v>
          </cell>
        </row>
        <row r="497">
          <cell r="H497">
            <v>938081</v>
          </cell>
          <cell r="I497" t="str">
            <v>Налог ГЗУ</v>
          </cell>
          <cell r="N497">
            <v>18877992</v>
          </cell>
          <cell r="O497">
            <v>18877992</v>
          </cell>
          <cell r="P497">
            <v>0</v>
          </cell>
          <cell r="Q497">
            <v>0</v>
          </cell>
          <cell r="R497">
            <v>0</v>
          </cell>
          <cell r="S497">
            <v>0</v>
          </cell>
          <cell r="T497">
            <v>18877992</v>
          </cell>
          <cell r="U497">
            <v>157057.83700419278</v>
          </cell>
        </row>
        <row r="498">
          <cell r="H498">
            <v>938082</v>
          </cell>
          <cell r="I498" t="str">
            <v>Налог на мусор</v>
          </cell>
          <cell r="N498">
            <v>779042</v>
          </cell>
          <cell r="O498">
            <v>779042</v>
          </cell>
          <cell r="P498">
            <v>0</v>
          </cell>
          <cell r="Q498">
            <v>0</v>
          </cell>
          <cell r="R498">
            <v>0</v>
          </cell>
          <cell r="S498">
            <v>0</v>
          </cell>
          <cell r="T498">
            <v>779042</v>
          </cell>
          <cell r="U498">
            <v>6461.4612075155555</v>
          </cell>
        </row>
        <row r="499">
          <cell r="H499">
            <v>93809</v>
          </cell>
          <cell r="I499" t="str">
            <v>Прочие</v>
          </cell>
          <cell r="N499">
            <v>-23607619.489999998</v>
          </cell>
          <cell r="O499">
            <v>-23607619.489999998</v>
          </cell>
          <cell r="P499">
            <v>0</v>
          </cell>
          <cell r="Q499">
            <v>0</v>
          </cell>
          <cell r="R499">
            <v>0</v>
          </cell>
          <cell r="S499">
            <v>0</v>
          </cell>
          <cell r="T499">
            <v>-23607619.489999998</v>
          </cell>
          <cell r="U499">
            <v>-195799.33568815497</v>
          </cell>
        </row>
        <row r="500">
          <cell r="H500">
            <v>93810</v>
          </cell>
          <cell r="I500" t="str">
            <v>Списание мазута</v>
          </cell>
          <cell r="N500">
            <v>942396.81</v>
          </cell>
          <cell r="O500">
            <v>942396.81</v>
          </cell>
          <cell r="P500">
            <v>0</v>
          </cell>
          <cell r="Q500">
            <v>0</v>
          </cell>
          <cell r="R500">
            <v>0</v>
          </cell>
          <cell r="S500">
            <v>0</v>
          </cell>
          <cell r="T500">
            <v>942396.81</v>
          </cell>
          <cell r="U500">
            <v>7820.7204149377594</v>
          </cell>
        </row>
        <row r="501">
          <cell r="H501">
            <v>93811</v>
          </cell>
          <cell r="I501" t="str">
            <v>Пожарная безопастность и команда спасения</v>
          </cell>
          <cell r="N501">
            <v>0</v>
          </cell>
          <cell r="O501">
            <v>0</v>
          </cell>
          <cell r="P501">
            <v>0</v>
          </cell>
          <cell r="Q501">
            <v>0</v>
          </cell>
          <cell r="R501">
            <v>0</v>
          </cell>
          <cell r="S501">
            <v>0</v>
          </cell>
          <cell r="T501">
            <v>0</v>
          </cell>
          <cell r="U501">
            <v>0</v>
          </cell>
        </row>
        <row r="502">
          <cell r="H502">
            <v>93812</v>
          </cell>
          <cell r="I502" t="str">
            <v>Услуги по доставке грузов</v>
          </cell>
          <cell r="N502">
            <v>2254921.1</v>
          </cell>
          <cell r="O502">
            <v>2254921.1</v>
          </cell>
          <cell r="P502">
            <v>0</v>
          </cell>
          <cell r="Q502">
            <v>0</v>
          </cell>
          <cell r="R502">
            <v>0</v>
          </cell>
          <cell r="S502">
            <v>0</v>
          </cell>
          <cell r="T502">
            <v>2254921.1</v>
          </cell>
          <cell r="U502">
            <v>18705.8733552306</v>
          </cell>
        </row>
        <row r="503">
          <cell r="H503">
            <v>93813</v>
          </cell>
          <cell r="I503" t="str">
            <v>Проектно-изыскательские работы</v>
          </cell>
          <cell r="N503">
            <v>12306213.65</v>
          </cell>
          <cell r="O503">
            <v>12306213.65</v>
          </cell>
          <cell r="P503">
            <v>0</v>
          </cell>
          <cell r="Q503">
            <v>0</v>
          </cell>
          <cell r="R503">
            <v>0</v>
          </cell>
          <cell r="S503">
            <v>0</v>
          </cell>
          <cell r="T503">
            <v>12306213.65</v>
          </cell>
          <cell r="U503">
            <v>102067.38020005485</v>
          </cell>
        </row>
        <row r="504">
          <cell r="H504" t="str">
            <v>GAAP021</v>
          </cell>
          <cell r="I504" t="str">
            <v>Затраты по Корпорации</v>
          </cell>
          <cell r="N504">
            <v>0</v>
          </cell>
          <cell r="O504">
            <v>0</v>
          </cell>
          <cell r="P504">
            <v>0</v>
          </cell>
          <cell r="Q504">
            <v>0</v>
          </cell>
          <cell r="R504">
            <v>64530527.722999997</v>
          </cell>
          <cell r="S504">
            <v>32265263.866499998</v>
          </cell>
          <cell r="T504">
            <v>32265263.8565</v>
          </cell>
          <cell r="U504">
            <v>267620.1744724196</v>
          </cell>
        </row>
        <row r="505">
          <cell r="H505" t="str">
            <v>GAAP022</v>
          </cell>
          <cell r="I505" t="str">
            <v>Затраты по Silk Royd</v>
          </cell>
          <cell r="N505">
            <v>0</v>
          </cell>
          <cell r="O505">
            <v>0</v>
          </cell>
          <cell r="P505">
            <v>0</v>
          </cell>
          <cell r="Q505">
            <v>0</v>
          </cell>
          <cell r="R505">
            <v>1489169.72</v>
          </cell>
          <cell r="S505">
            <v>0</v>
          </cell>
          <cell r="T505">
            <v>1489169.72</v>
          </cell>
          <cell r="U505">
            <v>12373.67385505643</v>
          </cell>
        </row>
        <row r="506">
          <cell r="H506" t="str">
            <v>GAAP023</v>
          </cell>
          <cell r="I506" t="str">
            <v xml:space="preserve">Списание Штрафа по Туран </v>
          </cell>
          <cell r="N506">
            <v>0</v>
          </cell>
          <cell r="O506">
            <v>0</v>
          </cell>
          <cell r="P506">
            <v>0</v>
          </cell>
          <cell r="Q506">
            <v>0</v>
          </cell>
          <cell r="R506">
            <v>2859275.6747353589</v>
          </cell>
          <cell r="S506">
            <v>0</v>
          </cell>
          <cell r="T506">
            <v>2859275.6747353589</v>
          </cell>
          <cell r="U506">
            <v>23731.448556032734</v>
          </cell>
        </row>
        <row r="507">
          <cell r="H507" t="str">
            <v>GAAP024</v>
          </cell>
          <cell r="I507" t="str">
            <v>Затраты по stoсk option</v>
          </cell>
          <cell r="N507">
            <v>0</v>
          </cell>
          <cell r="O507">
            <v>0</v>
          </cell>
          <cell r="P507">
            <v>0</v>
          </cell>
          <cell r="Q507">
            <v>0</v>
          </cell>
          <cell r="R507">
            <v>723943.65678694216</v>
          </cell>
          <cell r="S507">
            <v>0</v>
          </cell>
          <cell r="T507">
            <v>723943.65678694216</v>
          </cell>
          <cell r="U507">
            <v>6014.0194677154705</v>
          </cell>
        </row>
        <row r="508">
          <cell r="H508" t="str">
            <v>GAAP025</v>
          </cell>
          <cell r="I508" t="str">
            <v>Затраты по restricted stock</v>
          </cell>
          <cell r="N508">
            <v>0</v>
          </cell>
          <cell r="O508">
            <v>0</v>
          </cell>
          <cell r="P508">
            <v>0</v>
          </cell>
          <cell r="Q508">
            <v>0</v>
          </cell>
          <cell r="R508">
            <v>590933.25301305845</v>
          </cell>
          <cell r="S508">
            <v>0</v>
          </cell>
          <cell r="T508">
            <v>590933.25301305845</v>
          </cell>
          <cell r="U508">
            <v>4911.3194657015656</v>
          </cell>
        </row>
        <row r="509">
          <cell r="H509" t="str">
            <v>GAAP026</v>
          </cell>
          <cell r="I509" t="str">
            <v>Затраты по performance unit expense</v>
          </cell>
          <cell r="N509">
            <v>0</v>
          </cell>
          <cell r="O509">
            <v>0</v>
          </cell>
          <cell r="P509">
            <v>0</v>
          </cell>
          <cell r="Q509">
            <v>0</v>
          </cell>
          <cell r="R509">
            <v>1412332.5421646319</v>
          </cell>
          <cell r="S509">
            <v>0</v>
          </cell>
          <cell r="T509">
            <v>1412332.5421646319</v>
          </cell>
          <cell r="U509">
            <v>11728.621293111002</v>
          </cell>
        </row>
        <row r="510">
          <cell r="H510" t="str">
            <v>GAAP102</v>
          </cell>
          <cell r="I510" t="str">
            <v>Unrealized Foreign Currency Derivatives (Gain)/Loss</v>
          </cell>
          <cell r="N510">
            <v>0</v>
          </cell>
          <cell r="O510">
            <v>0</v>
          </cell>
          <cell r="P510">
            <v>0</v>
          </cell>
          <cell r="Q510">
            <v>0</v>
          </cell>
          <cell r="R510">
            <v>0</v>
          </cell>
          <cell r="S510">
            <v>-67676279.341500923</v>
          </cell>
          <cell r="T510">
            <v>67676279.341500923</v>
          </cell>
          <cell r="U510">
            <v>561225.48978693143</v>
          </cell>
        </row>
        <row r="511">
          <cell r="H511" t="str">
            <v>GAAP101</v>
          </cell>
          <cell r="I511" t="str">
            <v>Realized Foreign Currency Derivatives (Gain)/Loss</v>
          </cell>
          <cell r="N511">
            <v>0</v>
          </cell>
          <cell r="O511">
            <v>0</v>
          </cell>
          <cell r="P511">
            <v>0</v>
          </cell>
          <cell r="Q511">
            <v>0</v>
          </cell>
          <cell r="R511">
            <v>131215551.76799998</v>
          </cell>
          <cell r="S511">
            <v>0</v>
          </cell>
          <cell r="T511">
            <v>131215551.76799998</v>
          </cell>
          <cell r="U511">
            <v>1088905.3545832231</v>
          </cell>
        </row>
        <row r="512">
          <cell r="H512" t="str">
            <v>GAAP108</v>
          </cell>
          <cell r="I512" t="str">
            <v>Realized Foreign Currency Derivatives (Gain)/Loss - remeasurement of derivative</v>
          </cell>
          <cell r="N512">
            <v>0</v>
          </cell>
          <cell r="O512">
            <v>0</v>
          </cell>
          <cell r="P512">
            <v>0</v>
          </cell>
          <cell r="Q512">
            <v>0</v>
          </cell>
          <cell r="R512">
            <v>0</v>
          </cell>
          <cell r="S512">
            <v>-679195.96810680639</v>
          </cell>
          <cell r="T512">
            <v>679195.96810680639</v>
          </cell>
          <cell r="U512">
            <v>5656.2284883048569</v>
          </cell>
        </row>
        <row r="513">
          <cell r="H513" t="str">
            <v>GAAP112</v>
          </cell>
          <cell r="I513" t="str">
            <v>Litigation Gain</v>
          </cell>
          <cell r="N513">
            <v>0</v>
          </cell>
          <cell r="O513">
            <v>0</v>
          </cell>
          <cell r="P513">
            <v>0</v>
          </cell>
          <cell r="Q513">
            <v>0</v>
          </cell>
          <cell r="R513">
            <v>0</v>
          </cell>
          <cell r="S513">
            <v>0</v>
          </cell>
          <cell r="T513">
            <v>0</v>
          </cell>
          <cell r="U513">
            <v>0</v>
          </cell>
        </row>
        <row r="514">
          <cell r="H514" t="str">
            <v>GAAP114</v>
          </cell>
          <cell r="I514" t="str">
            <v>Резерв на авансы</v>
          </cell>
          <cell r="N514">
            <v>0</v>
          </cell>
          <cell r="O514">
            <v>0</v>
          </cell>
          <cell r="P514">
            <v>0</v>
          </cell>
          <cell r="Q514">
            <v>0</v>
          </cell>
          <cell r="R514">
            <v>-349000</v>
          </cell>
          <cell r="S514">
            <v>0</v>
          </cell>
          <cell r="T514">
            <v>-349000</v>
          </cell>
          <cell r="U514">
            <v>-2892.1852987486532</v>
          </cell>
        </row>
        <row r="515">
          <cell r="H515" t="str">
            <v>GAAP118</v>
          </cell>
          <cell r="I515" t="str">
            <v>Write off of AES Electric Payables</v>
          </cell>
          <cell r="N515">
            <v>0</v>
          </cell>
          <cell r="O515">
            <v>0</v>
          </cell>
          <cell r="P515">
            <v>0</v>
          </cell>
          <cell r="Q515">
            <v>0</v>
          </cell>
          <cell r="R515">
            <v>976823.41350000002</v>
          </cell>
          <cell r="S515">
            <v>5036434.3899999997</v>
          </cell>
          <cell r="T515">
            <v>-4059610.9764999999</v>
          </cell>
          <cell r="U515">
            <v>-33642.393173952347</v>
          </cell>
        </row>
        <row r="516">
          <cell r="H516" t="str">
            <v>GAAP119</v>
          </cell>
          <cell r="I516" t="str">
            <v>Write off of AES Corp Charges</v>
          </cell>
          <cell r="N516">
            <v>0</v>
          </cell>
          <cell r="O516">
            <v>0</v>
          </cell>
          <cell r="P516">
            <v>0</v>
          </cell>
          <cell r="Q516">
            <v>0</v>
          </cell>
          <cell r="R516">
            <v>0</v>
          </cell>
          <cell r="S516">
            <v>832038860.45999992</v>
          </cell>
          <cell r="T516">
            <v>-832038860.45999992</v>
          </cell>
          <cell r="U516">
            <v>-6901450.4019575305</v>
          </cell>
        </row>
        <row r="517">
          <cell r="H517" t="str">
            <v>GAAP120</v>
          </cell>
          <cell r="I517" t="str">
            <v>Write off of AES Corp Charges</v>
          </cell>
          <cell r="N517">
            <v>0</v>
          </cell>
          <cell r="O517">
            <v>0</v>
          </cell>
          <cell r="P517">
            <v>0</v>
          </cell>
          <cell r="Q517">
            <v>0</v>
          </cell>
          <cell r="R517">
            <v>0</v>
          </cell>
          <cell r="S517">
            <v>1713168760.5193141</v>
          </cell>
          <cell r="T517">
            <v>-1713168760.5193141</v>
          </cell>
          <cell r="U517">
            <v>-14210092.572323442</v>
          </cell>
        </row>
        <row r="518">
          <cell r="H518" t="str">
            <v>GAAP027</v>
          </cell>
          <cell r="I518" t="str">
            <v>IC19 Consol - Elec Sales - Energy</v>
          </cell>
          <cell r="N518">
            <v>0</v>
          </cell>
          <cell r="O518">
            <v>0</v>
          </cell>
          <cell r="P518">
            <v>0</v>
          </cell>
          <cell r="Q518">
            <v>0</v>
          </cell>
          <cell r="R518">
            <v>0</v>
          </cell>
          <cell r="S518">
            <v>30042136</v>
          </cell>
          <cell r="T518">
            <v>-30042136</v>
          </cell>
          <cell r="U518">
            <v>-249357.06211395428</v>
          </cell>
        </row>
        <row r="519">
          <cell r="H519" t="str">
            <v>GAAP028</v>
          </cell>
          <cell r="I519" t="str">
            <v>IC19 Consol - Elec Sales - Energy</v>
          </cell>
          <cell r="N519">
            <v>0</v>
          </cell>
          <cell r="O519">
            <v>0</v>
          </cell>
          <cell r="P519">
            <v>0</v>
          </cell>
          <cell r="Q519">
            <v>0</v>
          </cell>
          <cell r="R519">
            <v>0</v>
          </cell>
          <cell r="S519">
            <v>0</v>
          </cell>
          <cell r="T519">
            <v>0</v>
          </cell>
          <cell r="U519">
            <v>0</v>
          </cell>
        </row>
        <row r="520">
          <cell r="H520" t="str">
            <v>GAAP029</v>
          </cell>
          <cell r="I520" t="str">
            <v>IC10 Consol - Fuel - Coal Cost</v>
          </cell>
          <cell r="N520">
            <v>0</v>
          </cell>
          <cell r="O520">
            <v>0</v>
          </cell>
          <cell r="P520">
            <v>0</v>
          </cell>
          <cell r="Q520">
            <v>0</v>
          </cell>
          <cell r="R520">
            <v>385733723</v>
          </cell>
          <cell r="S520">
            <v>0</v>
          </cell>
          <cell r="T520">
            <v>385733723</v>
          </cell>
          <cell r="U520">
            <v>3200994.3421069696</v>
          </cell>
        </row>
        <row r="521">
          <cell r="H521" t="str">
            <v>GAAP030</v>
          </cell>
          <cell r="I521" t="str">
            <v>IC16 Consol - Other Revenue</v>
          </cell>
          <cell r="N521">
            <v>0</v>
          </cell>
          <cell r="O521">
            <v>0</v>
          </cell>
          <cell r="P521">
            <v>0</v>
          </cell>
          <cell r="Q521">
            <v>0</v>
          </cell>
          <cell r="R521">
            <v>501528737.22000003</v>
          </cell>
          <cell r="S521">
            <v>0</v>
          </cell>
          <cell r="T521">
            <v>501528737.22000003</v>
          </cell>
          <cell r="U521">
            <v>4160756.4711215049</v>
          </cell>
        </row>
        <row r="522">
          <cell r="H522" t="str">
            <v>GAAP031</v>
          </cell>
          <cell r="I522" t="str">
            <v>IC19 Consol - Elec Cost - Energy</v>
          </cell>
          <cell r="N522">
            <v>0</v>
          </cell>
          <cell r="O522">
            <v>0</v>
          </cell>
          <cell r="P522">
            <v>0</v>
          </cell>
          <cell r="Q522">
            <v>0</v>
          </cell>
          <cell r="R522">
            <v>487936959.75999999</v>
          </cell>
          <cell r="S522">
            <v>0</v>
          </cell>
          <cell r="T522">
            <v>487936959.75999999</v>
          </cell>
          <cell r="U522">
            <v>4048702.3748356211</v>
          </cell>
        </row>
        <row r="523">
          <cell r="H523" t="str">
            <v>GAAP032</v>
          </cell>
          <cell r="I523" t="str">
            <v>IC16 Consol - Other Revenue</v>
          </cell>
          <cell r="N523">
            <v>0</v>
          </cell>
          <cell r="O523">
            <v>0</v>
          </cell>
          <cell r="P523">
            <v>0</v>
          </cell>
          <cell r="Q523">
            <v>0</v>
          </cell>
          <cell r="R523">
            <v>0</v>
          </cell>
          <cell r="S523">
            <v>0</v>
          </cell>
          <cell r="T523">
            <v>0</v>
          </cell>
          <cell r="U523">
            <v>0</v>
          </cell>
        </row>
        <row r="524">
          <cell r="H524" t="str">
            <v>GAAP033</v>
          </cell>
          <cell r="I524" t="str">
            <v>IC16 Consol - Other Revenue</v>
          </cell>
          <cell r="N524">
            <v>0</v>
          </cell>
          <cell r="O524">
            <v>0</v>
          </cell>
          <cell r="P524">
            <v>0</v>
          </cell>
          <cell r="Q524">
            <v>0</v>
          </cell>
          <cell r="R524">
            <v>0</v>
          </cell>
          <cell r="S524">
            <v>0</v>
          </cell>
          <cell r="T524">
            <v>0</v>
          </cell>
          <cell r="U524">
            <v>0</v>
          </cell>
        </row>
        <row r="525">
          <cell r="H525" t="str">
            <v>GAAP034</v>
          </cell>
          <cell r="I525" t="str">
            <v>IC12 Consol - Interest Expense</v>
          </cell>
          <cell r="N525">
            <v>0</v>
          </cell>
          <cell r="O525">
            <v>0</v>
          </cell>
          <cell r="P525">
            <v>0</v>
          </cell>
          <cell r="Q525">
            <v>0</v>
          </cell>
          <cell r="R525">
            <v>0</v>
          </cell>
          <cell r="S525">
            <v>0</v>
          </cell>
          <cell r="T525">
            <v>0</v>
          </cell>
          <cell r="U525">
            <v>0</v>
          </cell>
        </row>
        <row r="526">
          <cell r="H526" t="str">
            <v>GAAP035</v>
          </cell>
          <cell r="I526" t="str">
            <v>IC12 Consol - Interest Expense</v>
          </cell>
          <cell r="N526">
            <v>0</v>
          </cell>
          <cell r="O526">
            <v>0</v>
          </cell>
          <cell r="P526">
            <v>0</v>
          </cell>
          <cell r="Q526">
            <v>0</v>
          </cell>
          <cell r="R526">
            <v>0</v>
          </cell>
          <cell r="S526">
            <v>0</v>
          </cell>
          <cell r="T526">
            <v>0</v>
          </cell>
          <cell r="U526">
            <v>0</v>
          </cell>
        </row>
        <row r="527">
          <cell r="H527" t="str">
            <v>GAAP036</v>
          </cell>
          <cell r="I527" t="str">
            <v>IC19 Consol - Elec Sales - Energy</v>
          </cell>
          <cell r="N527">
            <v>0</v>
          </cell>
          <cell r="O527">
            <v>0</v>
          </cell>
          <cell r="P527">
            <v>0</v>
          </cell>
          <cell r="Q527">
            <v>0</v>
          </cell>
          <cell r="R527">
            <v>0</v>
          </cell>
          <cell r="S527">
            <v>-275173.56</v>
          </cell>
          <cell r="T527">
            <v>275173.56</v>
          </cell>
          <cell r="U527">
            <v>2286.4442044038224</v>
          </cell>
        </row>
        <row r="528">
          <cell r="H528" t="str">
            <v>GAAP037</v>
          </cell>
          <cell r="I528" t="str">
            <v>IC16 Consol - Other Costs Of Sales</v>
          </cell>
          <cell r="N528">
            <v>0</v>
          </cell>
          <cell r="O528">
            <v>0</v>
          </cell>
          <cell r="P528">
            <v>0</v>
          </cell>
          <cell r="Q528">
            <v>0</v>
          </cell>
          <cell r="R528">
            <v>0</v>
          </cell>
          <cell r="S528">
            <v>0</v>
          </cell>
          <cell r="T528">
            <v>0</v>
          </cell>
          <cell r="U528">
            <v>0</v>
          </cell>
        </row>
        <row r="529">
          <cell r="H529" t="str">
            <v>GAAP038</v>
          </cell>
          <cell r="I529" t="str">
            <v>IC16 Consol - Other Revenue</v>
          </cell>
          <cell r="N529">
            <v>0</v>
          </cell>
          <cell r="O529">
            <v>0</v>
          </cell>
          <cell r="P529">
            <v>0</v>
          </cell>
          <cell r="Q529">
            <v>0</v>
          </cell>
          <cell r="R529">
            <v>0</v>
          </cell>
          <cell r="S529">
            <v>0</v>
          </cell>
          <cell r="T529">
            <v>0</v>
          </cell>
          <cell r="U529">
            <v>0</v>
          </cell>
        </row>
        <row r="530">
          <cell r="H530" t="str">
            <v>GAAP103</v>
          </cell>
          <cell r="I530" t="str">
            <v>IC16 Consol - Other Revenue</v>
          </cell>
          <cell r="N530">
            <v>0</v>
          </cell>
          <cell r="O530">
            <v>0</v>
          </cell>
          <cell r="P530">
            <v>0</v>
          </cell>
          <cell r="Q530">
            <v>0</v>
          </cell>
          <cell r="R530">
            <v>0</v>
          </cell>
          <cell r="S530">
            <v>321438.96999999997</v>
          </cell>
          <cell r="T530">
            <v>-321438.96999999997</v>
          </cell>
          <cell r="U530">
            <v>-2668.0633267806952</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Labor"/>
      <sheetName val="Maint"/>
      <sheetName val="UG"/>
      <sheetName val="Title Page"/>
      <sheetName val="Pro Forma"/>
      <sheetName val="VR Output"/>
      <sheetName val="COG"/>
      <sheetName val="Prod Stats"/>
      <sheetName val="Manpower"/>
      <sheetName val="Freight"/>
      <sheetName val="Finance"/>
      <sheetName val="Cap Equip"/>
      <sheetName val="Orocon S-C"/>
      <sheetName val="E &amp; PM"/>
      <sheetName val="Surface Projects"/>
      <sheetName val="G &amp; A"/>
      <sheetName val="Pit"/>
      <sheetName val="Processing"/>
      <sheetName val="Site General"/>
      <sheetName val="Logistics"/>
      <sheetName val="Tax"/>
      <sheetName val="Inventory"/>
      <sheetName val="Stockpile"/>
      <sheetName val="Exploration"/>
      <sheetName val="Cost Drivers"/>
      <sheetName val="Revisions"/>
      <sheetName val="Title&amp;Header"/>
      <sheetName val="Working Capital"/>
      <sheetName val="BSUSD"/>
      <sheetName val="BSKZT"/>
      <sheetName val="IS$"/>
      <sheetName val="Repair 2009"/>
      <sheetName val="CF$"/>
      <sheetName val="Trial Balance"/>
      <sheetName val="curve"/>
      <sheetName val="Изменение_оборотных_средств"/>
      <sheetName val="Капзатраты"/>
      <sheetName val="ао"/>
      <sheetName val="SGV_Oz"/>
      <sheetName val="Статьи"/>
      <sheetName val="Kupol 2009 Prod R2_NBL"/>
      <sheetName val="capex "/>
      <sheetName val="Анализ закл. работ"/>
      <sheetName val="Exrate"/>
      <sheetName val="Чувствительность"/>
      <sheetName val="Thresholds for variances"/>
      <sheetName val="settings"/>
      <sheetName val="Output"/>
      <sheetName val="Assumptions"/>
      <sheetName val="Costos"/>
      <sheetName val="Option 0"/>
      <sheetName val="Sheet1"/>
      <sheetName val="Lookup"/>
      <sheetName val="op assumps"/>
      <sheetName val="cash flow summ"/>
      <sheetName val="maintenance"/>
      <sheetName val="Debt"/>
      <sheetName val="Pre Tax  Output"/>
      <sheetName val="Tax Output"/>
      <sheetName val="revenue"/>
      <sheetName val="Проект2002"/>
      <sheetName val="Info"/>
      <sheetName val="Rates"/>
    </sheetNames>
    <sheetDataSet>
      <sheetData sheetId="0" refreshError="1">
        <row r="11">
          <cell r="E11">
            <v>1</v>
          </cell>
        </row>
        <row r="18">
          <cell r="B18">
            <v>28</v>
          </cell>
          <cell r="C18">
            <v>27</v>
          </cell>
          <cell r="D18">
            <v>27</v>
          </cell>
        </row>
        <row r="23">
          <cell r="B23">
            <v>0.83499999999999996</v>
          </cell>
        </row>
      </sheetData>
      <sheetData sheetId="1" refreshError="1">
        <row r="11">
          <cell r="E11">
            <v>1</v>
          </cell>
          <cell r="F11">
            <v>1.1000000000000001</v>
          </cell>
          <cell r="G11">
            <v>1.2000000000000002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1">
          <cell r="E11">
            <v>1</v>
          </cell>
        </row>
      </sheetData>
      <sheetData sheetId="21" refreshError="1"/>
      <sheetData sheetId="22" refreshError="1"/>
      <sheetData sheetId="23">
        <row r="18">
          <cell r="B18">
            <v>28</v>
          </cell>
        </row>
      </sheetData>
      <sheetData sheetId="24">
        <row r="11">
          <cell r="E11">
            <v>1</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XII"/>
      <sheetName val="Comshare"/>
      <sheetName val="I-XII ГААП"/>
      <sheetName val="расходы буд периодов ( 2004)"/>
      <sheetName val="расходы буд периодов ( 2003)"/>
      <sheetName val="curve"/>
      <sheetName val="Labor"/>
      <sheetName val="Input"/>
      <sheetName val="Cash CCI Detail"/>
      <sheetName val="Расходы _ янв 2005г"/>
    </sheetNames>
    <sheetDataSet>
      <sheetData sheetId="0"/>
      <sheetData sheetId="1">
        <row r="3">
          <cell r="B3" t="str">
            <v>400505</v>
          </cell>
          <cell r="C3" t="str">
            <v>Contract Elec Sales - Capacity/Avail</v>
          </cell>
        </row>
        <row r="4">
          <cell r="B4" t="str">
            <v>400510</v>
          </cell>
          <cell r="C4" t="str">
            <v>Contract Elec Sales - Energy-Prod</v>
          </cell>
        </row>
        <row r="5">
          <cell r="B5" t="str">
            <v>400512</v>
          </cell>
          <cell r="C5" t="str">
            <v>Contract Elec Sales - Fuel Passthrough</v>
          </cell>
        </row>
        <row r="6">
          <cell r="B6" t="str">
            <v>400515</v>
          </cell>
          <cell r="C6" t="str">
            <v>Contract Electricity Sales - O &amp; M</v>
          </cell>
        </row>
        <row r="7">
          <cell r="B7" t="str">
            <v>401005</v>
          </cell>
          <cell r="C7" t="str">
            <v>Spot Electricity Sales - Capacity</v>
          </cell>
        </row>
        <row r="8">
          <cell r="B8" t="str">
            <v>401010</v>
          </cell>
          <cell r="C8" t="str">
            <v>Spot Electricity Sales - Energy</v>
          </cell>
        </row>
        <row r="9">
          <cell r="B9" t="str">
            <v>401505</v>
          </cell>
          <cell r="C9" t="str">
            <v>Generation - Ancillary Services</v>
          </cell>
        </row>
        <row r="10">
          <cell r="B10" t="str">
            <v>401510</v>
          </cell>
          <cell r="C10" t="str">
            <v>Service Agreement Sales</v>
          </cell>
        </row>
        <row r="11">
          <cell r="B11" t="str">
            <v>401515</v>
          </cell>
          <cell r="C11" t="str">
            <v>Steam Sales</v>
          </cell>
        </row>
        <row r="12">
          <cell r="B12" t="str">
            <v>401520</v>
          </cell>
          <cell r="C12" t="str">
            <v>CO2 Sales</v>
          </cell>
        </row>
        <row r="13">
          <cell r="B13" t="str">
            <v>401525</v>
          </cell>
          <cell r="C13" t="str">
            <v>Heat Sales</v>
          </cell>
        </row>
        <row r="14">
          <cell r="B14" t="str">
            <v>402005</v>
          </cell>
          <cell r="C14" t="str">
            <v>Water Capacity</v>
          </cell>
        </row>
        <row r="15">
          <cell r="B15" t="str">
            <v>402010</v>
          </cell>
          <cell r="C15" t="str">
            <v>Water Output</v>
          </cell>
        </row>
        <row r="16">
          <cell r="B16" t="str">
            <v>402015</v>
          </cell>
          <cell r="C16" t="str">
            <v>Other Cogeneration Revenues</v>
          </cell>
        </row>
        <row r="17">
          <cell r="B17" t="str">
            <v>410505</v>
          </cell>
          <cell r="C17" t="str">
            <v>Dist. Sales - Industrial Customers</v>
          </cell>
        </row>
        <row r="18">
          <cell r="B18" t="str">
            <v>410510</v>
          </cell>
          <cell r="C18" t="str">
            <v>Dist. Sales - Residential Customers</v>
          </cell>
        </row>
        <row r="19">
          <cell r="B19" t="str">
            <v>410515</v>
          </cell>
          <cell r="C19" t="str">
            <v>Dist. Sales - Commercial Customers</v>
          </cell>
        </row>
        <row r="20">
          <cell r="B20" t="str">
            <v>410520</v>
          </cell>
          <cell r="C20" t="str">
            <v>Dist. Sales - Government Customers</v>
          </cell>
        </row>
        <row r="21">
          <cell r="B21" t="str">
            <v>411005</v>
          </cell>
          <cell r="C21" t="str">
            <v>Distribution - Ancillary Services</v>
          </cell>
        </row>
        <row r="22">
          <cell r="B22" t="str">
            <v>411015</v>
          </cell>
          <cell r="C22" t="str">
            <v>Other Distribution Revenues</v>
          </cell>
        </row>
        <row r="23">
          <cell r="B23" t="str">
            <v>420505</v>
          </cell>
          <cell r="C23" t="str">
            <v>Fuel Sales (Coal, Oil, Etc)</v>
          </cell>
        </row>
        <row r="24">
          <cell r="B24" t="str">
            <v>420510</v>
          </cell>
          <cell r="C24" t="str">
            <v>Telecom Sales</v>
          </cell>
        </row>
        <row r="25">
          <cell r="B25" t="str">
            <v>420515</v>
          </cell>
          <cell r="C25" t="str">
            <v>Dist. - Sales Of Environmental Allow.</v>
          </cell>
        </row>
        <row r="26">
          <cell r="B26" t="str">
            <v>420520</v>
          </cell>
          <cell r="C26" t="str">
            <v>Other Sales (Non-Electricity)</v>
          </cell>
        </row>
        <row r="27">
          <cell r="B27" t="str">
            <v>480505</v>
          </cell>
          <cell r="C27" t="str">
            <v>IC Consol - Reim Ops Exp (Rev)</v>
          </cell>
        </row>
        <row r="28">
          <cell r="B28" t="str">
            <v>480510</v>
          </cell>
          <cell r="C28" t="str">
            <v>IC Consol - Ops Mgmt Fees (Rev)</v>
          </cell>
        </row>
        <row r="29">
          <cell r="B29" t="str">
            <v>480515</v>
          </cell>
          <cell r="C29" t="str">
            <v>IC Consol - Elec Sales - Capacity</v>
          </cell>
        </row>
        <row r="30">
          <cell r="B30" t="str">
            <v>480520</v>
          </cell>
          <cell r="C30" t="str">
            <v>IC Consol - Elec Sales - Energy</v>
          </cell>
        </row>
        <row r="31">
          <cell r="B31" t="str">
            <v>480525</v>
          </cell>
          <cell r="C31" t="str">
            <v>Interco Consol - Coal Revenue</v>
          </cell>
        </row>
        <row r="32">
          <cell r="B32" t="str">
            <v>480530</v>
          </cell>
          <cell r="C32" t="str">
            <v>Interco Consol - Gas Revenue</v>
          </cell>
        </row>
        <row r="33">
          <cell r="B33" t="str">
            <v>480535</v>
          </cell>
          <cell r="C33" t="str">
            <v>Interco Consol - Oil Revenue</v>
          </cell>
        </row>
        <row r="34">
          <cell r="B34" t="str">
            <v>480540</v>
          </cell>
          <cell r="C34" t="str">
            <v>Interco Consol - Other Revenue</v>
          </cell>
        </row>
        <row r="35">
          <cell r="B35" t="str">
            <v>485005</v>
          </cell>
          <cell r="C35" t="str">
            <v>UC Related Prty Reimb Ops Exp (Rev)</v>
          </cell>
        </row>
        <row r="36">
          <cell r="B36" t="str">
            <v>485010</v>
          </cell>
          <cell r="C36" t="str">
            <v>UC Related Prty Ops Mgmt Fee (Rev)</v>
          </cell>
        </row>
        <row r="37">
          <cell r="B37" t="str">
            <v>485015</v>
          </cell>
          <cell r="C37" t="str">
            <v>UC Related Prty Const Mgmt Fees (Rev)</v>
          </cell>
        </row>
        <row r="38">
          <cell r="B38" t="str">
            <v>510505</v>
          </cell>
          <cell r="C38" t="str">
            <v>Coal Commodity</v>
          </cell>
        </row>
        <row r="39">
          <cell r="B39" t="str">
            <v>510506</v>
          </cell>
          <cell r="C39" t="str">
            <v>Coal Handling</v>
          </cell>
        </row>
        <row r="40">
          <cell r="B40" t="str">
            <v>510510</v>
          </cell>
          <cell r="C40" t="str">
            <v>Oil #2 Commodity</v>
          </cell>
        </row>
        <row r="41">
          <cell r="B41" t="str">
            <v>510511</v>
          </cell>
          <cell r="C41" t="str">
            <v>Oil #2 Handling</v>
          </cell>
        </row>
        <row r="42">
          <cell r="B42" t="str">
            <v>510515</v>
          </cell>
          <cell r="C42" t="str">
            <v>Oil #6 Commodity</v>
          </cell>
        </row>
        <row r="43">
          <cell r="B43" t="str">
            <v>510516</v>
          </cell>
          <cell r="C43" t="str">
            <v>Oil #6 Handling</v>
          </cell>
        </row>
        <row r="44">
          <cell r="B44" t="str">
            <v>510520</v>
          </cell>
          <cell r="C44" t="str">
            <v>Diesel Commodity</v>
          </cell>
        </row>
        <row r="45">
          <cell r="B45" t="str">
            <v>510521</v>
          </cell>
          <cell r="C45" t="str">
            <v>Diesel Handling</v>
          </cell>
        </row>
        <row r="46">
          <cell r="B46" t="str">
            <v>510525</v>
          </cell>
          <cell r="C46" t="str">
            <v>Natural Gas Commodity</v>
          </cell>
        </row>
        <row r="47">
          <cell r="B47" t="str">
            <v>510526</v>
          </cell>
          <cell r="C47" t="str">
            <v>Natural Gas Handling</v>
          </cell>
        </row>
        <row r="48">
          <cell r="B48" t="str">
            <v>510530</v>
          </cell>
          <cell r="C48" t="str">
            <v>Petroleum Coke Commodity</v>
          </cell>
        </row>
        <row r="49">
          <cell r="B49" t="str">
            <v>510531</v>
          </cell>
          <cell r="C49" t="str">
            <v>Petroleum Coke Handling</v>
          </cell>
        </row>
        <row r="50">
          <cell r="B50" t="str">
            <v>510535</v>
          </cell>
          <cell r="C50" t="str">
            <v>Other Fuel Commodity</v>
          </cell>
        </row>
        <row r="51">
          <cell r="B51" t="str">
            <v>510536</v>
          </cell>
          <cell r="C51" t="str">
            <v>Other Fuel Handling</v>
          </cell>
        </row>
        <row r="52">
          <cell r="B52" t="str">
            <v>510540</v>
          </cell>
          <cell r="C52" t="str">
            <v>Interco Consol - Fuel - Coal Cost</v>
          </cell>
        </row>
        <row r="53">
          <cell r="B53" t="str">
            <v>510541</v>
          </cell>
          <cell r="C53" t="str">
            <v>Interco Consol - Fuel - Gas Cost</v>
          </cell>
        </row>
        <row r="54">
          <cell r="B54" t="str">
            <v>510542</v>
          </cell>
          <cell r="C54" t="str">
            <v>Interco Consol - Fuel - Oil Cost</v>
          </cell>
        </row>
        <row r="55">
          <cell r="B55" t="str">
            <v>510543</v>
          </cell>
          <cell r="C55" t="str">
            <v>Interco Consol - Other Fuel Cost</v>
          </cell>
        </row>
        <row r="56">
          <cell r="B56" t="str">
            <v>510550</v>
          </cell>
          <cell r="C56" t="str">
            <v>Fuel Transportation Costs</v>
          </cell>
        </row>
        <row r="57">
          <cell r="B57" t="str">
            <v>510555</v>
          </cell>
          <cell r="C57" t="str">
            <v>Sorbent (Limestone/Lime/Etc)</v>
          </cell>
        </row>
        <row r="58">
          <cell r="B58" t="str">
            <v>510560</v>
          </cell>
          <cell r="C58" t="str">
            <v>Residual Waste Disposal</v>
          </cell>
        </row>
        <row r="59">
          <cell r="B59" t="str">
            <v>511005</v>
          </cell>
          <cell r="C59" t="str">
            <v>Hydroelectric Water Usage Fees</v>
          </cell>
        </row>
        <row r="60">
          <cell r="B60" t="str">
            <v>511010</v>
          </cell>
          <cell r="C60" t="str">
            <v>Hydroelectric - Other Variable Costs</v>
          </cell>
        </row>
        <row r="61">
          <cell r="B61" t="str">
            <v>520505</v>
          </cell>
          <cell r="C61" t="str">
            <v>Contract Electricity Purchases</v>
          </cell>
        </row>
        <row r="62">
          <cell r="B62" t="str">
            <v>520510</v>
          </cell>
          <cell r="C62" t="str">
            <v>Spot Electricity Purchases</v>
          </cell>
        </row>
        <row r="63">
          <cell r="B63" t="str">
            <v>530505</v>
          </cell>
          <cell r="C63" t="str">
            <v>Fuel Cost Of Sales (Coal Mining, Etc)</v>
          </cell>
        </row>
        <row r="64">
          <cell r="B64" t="str">
            <v>530510</v>
          </cell>
          <cell r="C64" t="str">
            <v>Telecom - Cost Of Sales</v>
          </cell>
        </row>
        <row r="65">
          <cell r="B65" t="str">
            <v>530515</v>
          </cell>
          <cell r="C65" t="str">
            <v>Other Costs Of Sales</v>
          </cell>
        </row>
        <row r="66">
          <cell r="B66" t="str">
            <v>531005</v>
          </cell>
          <cell r="C66" t="str">
            <v>Interco Consol - Other Costs Of Sales</v>
          </cell>
        </row>
        <row r="67">
          <cell r="B67" t="str">
            <v>540505</v>
          </cell>
          <cell r="C67" t="str">
            <v>Chemicals - Ammonia</v>
          </cell>
        </row>
        <row r="68">
          <cell r="B68" t="str">
            <v>540510</v>
          </cell>
          <cell r="C68" t="str">
            <v>Chemicals - Gases</v>
          </cell>
        </row>
        <row r="69">
          <cell r="B69" t="str">
            <v>540515</v>
          </cell>
          <cell r="C69" t="str">
            <v>Chemicals - Lubricants</v>
          </cell>
        </row>
        <row r="70">
          <cell r="B70" t="str">
            <v>540520</v>
          </cell>
          <cell r="C70" t="str">
            <v>Chemicals - Other Boiler</v>
          </cell>
        </row>
        <row r="71">
          <cell r="B71" t="str">
            <v>540525</v>
          </cell>
          <cell r="C71" t="str">
            <v>Chemicals - Other Cooling System</v>
          </cell>
        </row>
        <row r="72">
          <cell r="B72" t="str">
            <v>540530</v>
          </cell>
          <cell r="C72" t="str">
            <v>Chemicals - Other</v>
          </cell>
        </row>
        <row r="73">
          <cell r="B73" t="str">
            <v>541005</v>
          </cell>
          <cell r="C73" t="str">
            <v>Supplies/Consumables Used In Generation</v>
          </cell>
        </row>
        <row r="74">
          <cell r="B74" t="str">
            <v>541006</v>
          </cell>
          <cell r="C74" t="str">
            <v>Supplies/Consumables For Distribution</v>
          </cell>
        </row>
        <row r="75">
          <cell r="B75" t="str">
            <v>541007</v>
          </cell>
          <cell r="C75" t="str">
            <v>Supplies/Consumables For Trans</v>
          </cell>
        </row>
        <row r="76">
          <cell r="B76" t="str">
            <v>541010</v>
          </cell>
          <cell r="C76" t="str">
            <v>Equipment Prchsd For For Gen</v>
          </cell>
        </row>
        <row r="77">
          <cell r="B77" t="str">
            <v>541011</v>
          </cell>
          <cell r="C77" t="str">
            <v>Equipment Prchsd For For Dist.</v>
          </cell>
        </row>
        <row r="78">
          <cell r="B78" t="str">
            <v>541012</v>
          </cell>
          <cell r="C78" t="str">
            <v>Equipment Prchsd For For Trans</v>
          </cell>
        </row>
        <row r="79">
          <cell r="B79" t="str">
            <v>541505</v>
          </cell>
          <cell r="C79" t="str">
            <v>Raw Water - Boiler (Steam Production)</v>
          </cell>
        </row>
        <row r="80">
          <cell r="B80" t="str">
            <v>541506</v>
          </cell>
          <cell r="C80" t="str">
            <v>Raw Water - Cooling System</v>
          </cell>
        </row>
        <row r="81">
          <cell r="B81" t="str">
            <v>560505</v>
          </cell>
          <cell r="C81" t="str">
            <v>Purchases Of Environmental Allowances</v>
          </cell>
        </row>
        <row r="82">
          <cell r="B82" t="str">
            <v>560510</v>
          </cell>
          <cell r="C82" t="str">
            <v>Environmental Fees</v>
          </cell>
        </row>
        <row r="83">
          <cell r="B83" t="str">
            <v>570505</v>
          </cell>
          <cell r="C83" t="str">
            <v>Royalties</v>
          </cell>
        </row>
        <row r="84">
          <cell r="B84" t="str">
            <v>610505</v>
          </cell>
          <cell r="C84" t="str">
            <v>Salaries &amp; Wages</v>
          </cell>
        </row>
        <row r="85">
          <cell r="B85" t="str">
            <v>610510</v>
          </cell>
          <cell r="C85" t="str">
            <v>Overtime</v>
          </cell>
        </row>
        <row r="86">
          <cell r="B86" t="str">
            <v>610515</v>
          </cell>
          <cell r="C86" t="str">
            <v>Cash Bonuses</v>
          </cell>
        </row>
        <row r="87">
          <cell r="B87" t="str">
            <v>610520</v>
          </cell>
          <cell r="C87" t="str">
            <v>LT Compensation Plan - Performance Units</v>
          </cell>
        </row>
        <row r="88">
          <cell r="B88" t="str">
            <v>610525</v>
          </cell>
          <cell r="C88" t="str">
            <v>LT Compensation Plan - Stock Options</v>
          </cell>
        </row>
        <row r="89">
          <cell r="B89" t="str">
            <v>610526</v>
          </cell>
          <cell r="C89" t="str">
            <v>LT Compensation Plan - Restricted Stock Units</v>
          </cell>
        </row>
        <row r="90">
          <cell r="B90" t="str">
            <v>610530</v>
          </cell>
          <cell r="C90" t="str">
            <v>Vacation/Paid Time Off</v>
          </cell>
        </row>
        <row r="91">
          <cell r="B91" t="str">
            <v>610535</v>
          </cell>
          <cell r="C91" t="str">
            <v>Severance</v>
          </cell>
        </row>
        <row r="92">
          <cell r="B92" t="str">
            <v>610540</v>
          </cell>
          <cell r="C92" t="str">
            <v>Other Compensation</v>
          </cell>
        </row>
        <row r="93">
          <cell r="B93" t="str">
            <v>611005</v>
          </cell>
          <cell r="C93" t="str">
            <v>Employer Taxes</v>
          </cell>
        </row>
        <row r="94">
          <cell r="B94" t="str">
            <v>611505</v>
          </cell>
          <cell r="C94" t="str">
            <v>Defined Contribution Plan Expense</v>
          </cell>
        </row>
        <row r="95">
          <cell r="B95" t="str">
            <v>611510</v>
          </cell>
          <cell r="C95" t="str">
            <v>Defined BenefIT Plan Expense</v>
          </cell>
        </row>
        <row r="96">
          <cell r="B96" t="str">
            <v>612505</v>
          </cell>
          <cell r="C96" t="str">
            <v>Health, Life, Dental, Dis Ins</v>
          </cell>
        </row>
        <row r="97">
          <cell r="B97" t="str">
            <v>612510</v>
          </cell>
          <cell r="C97" t="str">
            <v>Tuition Reimbursement</v>
          </cell>
        </row>
        <row r="98">
          <cell r="B98" t="str">
            <v>612515</v>
          </cell>
          <cell r="C98" t="str">
            <v>Employee Training</v>
          </cell>
        </row>
        <row r="99">
          <cell r="B99" t="str">
            <v>613005</v>
          </cell>
          <cell r="C99" t="str">
            <v>Travel - Transportation</v>
          </cell>
        </row>
        <row r="100">
          <cell r="B100" t="str">
            <v>613010</v>
          </cell>
          <cell r="C100" t="str">
            <v>Travel - Lodging</v>
          </cell>
        </row>
        <row r="101">
          <cell r="B101" t="str">
            <v>613015</v>
          </cell>
          <cell r="C101" t="str">
            <v>Travel - Meals</v>
          </cell>
        </row>
        <row r="102">
          <cell r="B102" t="str">
            <v>613505</v>
          </cell>
          <cell r="C102" t="str">
            <v>Business Meal &amp; Entertainment</v>
          </cell>
        </row>
        <row r="103">
          <cell r="B103" t="str">
            <v>613510</v>
          </cell>
          <cell r="C103" t="str">
            <v>Safety</v>
          </cell>
        </row>
        <row r="104">
          <cell r="B104" t="str">
            <v>613515</v>
          </cell>
          <cell r="C104" t="str">
            <v>Oth People Csts (Uniforms, Dues,Etc)</v>
          </cell>
        </row>
        <row r="105">
          <cell r="B105" t="str">
            <v>613520</v>
          </cell>
          <cell r="C105" t="str">
            <v>Meetings/Conferences</v>
          </cell>
        </row>
        <row r="106">
          <cell r="B106" t="str">
            <v>613525</v>
          </cell>
          <cell r="C106" t="str">
            <v>Events (Picnics, Parties, Etc)</v>
          </cell>
        </row>
        <row r="107">
          <cell r="B107" t="str">
            <v>620505</v>
          </cell>
          <cell r="C107" t="str">
            <v>Contract Svcs - Meter Read &amp; Bill Collec</v>
          </cell>
        </row>
        <row r="108">
          <cell r="B108" t="str">
            <v>620510</v>
          </cell>
          <cell r="C108" t="str">
            <v>Contract Svcs - Disc &amp; Reconnection Csts</v>
          </cell>
        </row>
        <row r="109">
          <cell r="B109" t="str">
            <v>620515</v>
          </cell>
          <cell r="C109" t="str">
            <v>Contract Svcs - Tree-Trim (Dist.)</v>
          </cell>
        </row>
        <row r="110">
          <cell r="B110" t="str">
            <v>620516</v>
          </cell>
          <cell r="C110" t="str">
            <v>Contract Svcs - Tree Trim (Trans)</v>
          </cell>
        </row>
        <row r="111">
          <cell r="B111" t="str">
            <v>620520</v>
          </cell>
          <cell r="C111" t="str">
            <v>Oth Contract Svcs Used For Gen</v>
          </cell>
        </row>
        <row r="112">
          <cell r="B112" t="str">
            <v>620521</v>
          </cell>
          <cell r="C112" t="str">
            <v>Oth Contract Svcs Used For Dist.</v>
          </cell>
        </row>
        <row r="113">
          <cell r="B113" t="str">
            <v>620522</v>
          </cell>
          <cell r="C113" t="str">
            <v>Oth Contract Svcs Used For Trans</v>
          </cell>
        </row>
        <row r="114">
          <cell r="B114" t="str">
            <v>621005</v>
          </cell>
          <cell r="C114" t="str">
            <v>Engineering Consultants Used For Gen</v>
          </cell>
        </row>
        <row r="115">
          <cell r="B115" t="str">
            <v>621006</v>
          </cell>
          <cell r="C115" t="str">
            <v>Engineering Consultants Used For Dist.</v>
          </cell>
        </row>
        <row r="116">
          <cell r="B116" t="str">
            <v>621007</v>
          </cell>
          <cell r="C116" t="str">
            <v>Engineering Consultants Used For Trans</v>
          </cell>
        </row>
        <row r="117">
          <cell r="B117" t="str">
            <v>621105</v>
          </cell>
          <cell r="C117" t="str">
            <v>Environmental Consultants</v>
          </cell>
        </row>
        <row r="118">
          <cell r="B118" t="str">
            <v>621205</v>
          </cell>
          <cell r="C118" t="str">
            <v>Legal Consultants</v>
          </cell>
        </row>
        <row r="119">
          <cell r="B119" t="str">
            <v>621505</v>
          </cell>
          <cell r="C119" t="str">
            <v>Accounting Consultants</v>
          </cell>
        </row>
        <row r="120">
          <cell r="B120" t="str">
            <v>621510</v>
          </cell>
          <cell r="C120" t="str">
            <v>AudIT Services</v>
          </cell>
        </row>
        <row r="121">
          <cell r="B121" t="str">
            <v>621515</v>
          </cell>
          <cell r="C121" t="str">
            <v>Tax Services</v>
          </cell>
        </row>
        <row r="122">
          <cell r="B122" t="str">
            <v>622005</v>
          </cell>
          <cell r="C122" t="str">
            <v>Temporary Help</v>
          </cell>
        </row>
        <row r="123">
          <cell r="B123" t="str">
            <v>622010</v>
          </cell>
          <cell r="C123" t="str">
            <v>Print Services</v>
          </cell>
        </row>
        <row r="124">
          <cell r="B124" t="str">
            <v>622015</v>
          </cell>
          <cell r="C124" t="str">
            <v>Collection Costs</v>
          </cell>
        </row>
        <row r="125">
          <cell r="B125" t="str">
            <v>622020</v>
          </cell>
          <cell r="C125" t="str">
            <v>Other Consultants</v>
          </cell>
        </row>
        <row r="126">
          <cell r="B126" t="str">
            <v>630505</v>
          </cell>
          <cell r="C126" t="str">
            <v>Transmission Charges</v>
          </cell>
        </row>
        <row r="127">
          <cell r="B127" t="str">
            <v>630510</v>
          </cell>
          <cell r="C127" t="str">
            <v>Other Market Related Fees</v>
          </cell>
        </row>
        <row r="128">
          <cell r="B128" t="str">
            <v>631005</v>
          </cell>
          <cell r="C128" t="str">
            <v>Amortization Of Regulatory Assets</v>
          </cell>
        </row>
        <row r="129">
          <cell r="B129" t="str">
            <v>631505</v>
          </cell>
          <cell r="C129" t="str">
            <v>Property Taxes</v>
          </cell>
        </row>
        <row r="130">
          <cell r="B130" t="str">
            <v>631510</v>
          </cell>
          <cell r="C130" t="str">
            <v>Gross Receipts Tax</v>
          </cell>
        </row>
        <row r="131">
          <cell r="B131" t="str">
            <v>631515</v>
          </cell>
          <cell r="C131" t="str">
            <v>Assets Tax</v>
          </cell>
        </row>
        <row r="132">
          <cell r="B132" t="str">
            <v>631520</v>
          </cell>
          <cell r="C132" t="str">
            <v>Municipal Taxes</v>
          </cell>
        </row>
        <row r="133">
          <cell r="B133" t="str">
            <v>631525</v>
          </cell>
          <cell r="C133" t="str">
            <v>Import/Export Duties/Customs Charges</v>
          </cell>
        </row>
        <row r="134">
          <cell r="B134" t="str">
            <v>631530</v>
          </cell>
          <cell r="C134" t="str">
            <v>Other Taxes</v>
          </cell>
        </row>
        <row r="135">
          <cell r="B135" t="str">
            <v>632005</v>
          </cell>
          <cell r="C135" t="str">
            <v>Insurance</v>
          </cell>
        </row>
        <row r="136">
          <cell r="B136" t="str">
            <v>642505</v>
          </cell>
          <cell r="C136" t="str">
            <v>Penalties For Non-Served Energy</v>
          </cell>
        </row>
        <row r="137">
          <cell r="B137" t="str">
            <v>643015</v>
          </cell>
          <cell r="C137" t="str">
            <v>Facilities Mgmt - Security Services</v>
          </cell>
        </row>
        <row r="138">
          <cell r="B138" t="str">
            <v>643020</v>
          </cell>
          <cell r="C138" t="str">
            <v>Facilities Mgmt - Jan/Indust Clean Csts</v>
          </cell>
        </row>
        <row r="139">
          <cell r="B139" t="str">
            <v>643025</v>
          </cell>
          <cell r="C139" t="str">
            <v>Facilities Mgmt - Other Costs</v>
          </cell>
        </row>
        <row r="140">
          <cell r="B140" t="str">
            <v>643030</v>
          </cell>
          <cell r="C140" t="str">
            <v>Facilities Mgmt - Utilities - Oil &amp; Gas</v>
          </cell>
        </row>
        <row r="141">
          <cell r="B141" t="str">
            <v>643035</v>
          </cell>
          <cell r="C141" t="str">
            <v>Facilities Mgmt - Utilities - Water</v>
          </cell>
        </row>
        <row r="142">
          <cell r="B142" t="str">
            <v>643040</v>
          </cell>
          <cell r="C142" t="str">
            <v>Facilities Mgmt - Utilities - Elec</v>
          </cell>
        </row>
        <row r="143">
          <cell r="B143" t="str">
            <v>643045</v>
          </cell>
          <cell r="C143" t="str">
            <v>Facilities Mgmt - Utilities - Oth</v>
          </cell>
        </row>
        <row r="144">
          <cell r="B144" t="str">
            <v>643505</v>
          </cell>
          <cell r="C144" t="str">
            <v>Telecom - Wire Line</v>
          </cell>
        </row>
        <row r="145">
          <cell r="B145" t="str">
            <v>643510</v>
          </cell>
          <cell r="C145" t="str">
            <v>Wireless Telecom/Radio</v>
          </cell>
        </row>
        <row r="146">
          <cell r="B146" t="str">
            <v>643515</v>
          </cell>
          <cell r="C146" t="str">
            <v>Call Center Telecom Costs</v>
          </cell>
        </row>
        <row r="147">
          <cell r="B147" t="str">
            <v>643520</v>
          </cell>
          <cell r="C147" t="str">
            <v>Other Communication Costs</v>
          </cell>
        </row>
        <row r="148">
          <cell r="B148" t="str">
            <v>644005</v>
          </cell>
          <cell r="C148" t="str">
            <v>Vehicle Leasing Costs</v>
          </cell>
        </row>
        <row r="149">
          <cell r="B149" t="str">
            <v>644010</v>
          </cell>
          <cell r="C149" t="str">
            <v>Vehicle - Repair &amp; Maintenance</v>
          </cell>
        </row>
        <row r="150">
          <cell r="B150" t="str">
            <v>644015</v>
          </cell>
          <cell r="C150" t="str">
            <v>Vehicle - Gasoline/Fuel</v>
          </cell>
        </row>
        <row r="151">
          <cell r="B151" t="str">
            <v>644505</v>
          </cell>
          <cell r="C151" t="str">
            <v>Office Supplies</v>
          </cell>
        </row>
        <row r="152">
          <cell r="B152" t="str">
            <v>645005</v>
          </cell>
          <cell r="C152" t="str">
            <v>IT Hardware</v>
          </cell>
        </row>
        <row r="153">
          <cell r="B153" t="str">
            <v>645010</v>
          </cell>
          <cell r="C153" t="str">
            <v>IT Software</v>
          </cell>
        </row>
        <row r="154">
          <cell r="B154" t="str">
            <v>645015</v>
          </cell>
          <cell r="C154" t="str">
            <v>IT Licenses</v>
          </cell>
        </row>
        <row r="155">
          <cell r="B155" t="str">
            <v>645020</v>
          </cell>
          <cell r="C155" t="str">
            <v>IT Consulting</v>
          </cell>
        </row>
        <row r="156">
          <cell r="B156" t="str">
            <v>645105</v>
          </cell>
          <cell r="C156" t="str">
            <v>Plant Lease Expense</v>
          </cell>
        </row>
        <row r="157">
          <cell r="B157" t="str">
            <v>645110</v>
          </cell>
          <cell r="C157" t="str">
            <v>Property Rental</v>
          </cell>
        </row>
        <row r="158">
          <cell r="B158" t="str">
            <v>645115</v>
          </cell>
          <cell r="C158" t="str">
            <v>Transmission Line Rental</v>
          </cell>
        </row>
        <row r="159">
          <cell r="B159" t="str">
            <v>645120</v>
          </cell>
          <cell r="C159" t="str">
            <v>Equipment Rental</v>
          </cell>
        </row>
        <row r="160">
          <cell r="B160" t="str">
            <v>645205</v>
          </cell>
          <cell r="C160" t="str">
            <v>Fines &amp; Penalties</v>
          </cell>
        </row>
        <row r="161">
          <cell r="B161" t="str">
            <v>645505</v>
          </cell>
          <cell r="C161" t="str">
            <v>Charitable Contributions - Us</v>
          </cell>
        </row>
        <row r="162">
          <cell r="B162" t="str">
            <v>646005</v>
          </cell>
          <cell r="C162" t="str">
            <v>3rd Party/Partner Management Fees</v>
          </cell>
        </row>
        <row r="163">
          <cell r="B163" t="str">
            <v>646505</v>
          </cell>
          <cell r="C163" t="str">
            <v>Licenses, Permits &amp; Easements</v>
          </cell>
        </row>
        <row r="164">
          <cell r="B164" t="str">
            <v>646510</v>
          </cell>
          <cell r="C164" t="str">
            <v>Lab Fees</v>
          </cell>
        </row>
        <row r="165">
          <cell r="B165" t="str">
            <v>646515</v>
          </cell>
          <cell r="C165" t="str">
            <v>Backup Electricity (Startup Electricity)</v>
          </cell>
        </row>
        <row r="166">
          <cell r="B166" t="str">
            <v>646520</v>
          </cell>
          <cell r="C166" t="str">
            <v>Other Fixed Costs</v>
          </cell>
        </row>
        <row r="167">
          <cell r="B167" t="str">
            <v>647005</v>
          </cell>
          <cell r="C167" t="str">
            <v>Bank Fees/Charges</v>
          </cell>
        </row>
        <row r="168">
          <cell r="B168" t="str">
            <v>647010</v>
          </cell>
          <cell r="C168" t="str">
            <v>Trustee Fees</v>
          </cell>
        </row>
        <row r="169">
          <cell r="B169" t="str">
            <v>647015</v>
          </cell>
          <cell r="C169" t="str">
            <v>Rating Agency Fees</v>
          </cell>
        </row>
        <row r="170">
          <cell r="B170" t="str">
            <v>647505</v>
          </cell>
          <cell r="C170" t="str">
            <v>EA-Consultants/Lobbying Csts</v>
          </cell>
        </row>
        <row r="171">
          <cell r="B171" t="str">
            <v>647510</v>
          </cell>
          <cell r="C171" t="str">
            <v>External Affairs-Trade Associations</v>
          </cell>
        </row>
        <row r="172">
          <cell r="B172" t="str">
            <v>647515</v>
          </cell>
          <cell r="C172" t="str">
            <v>External Affairs-Legal Services</v>
          </cell>
        </row>
        <row r="173">
          <cell r="B173" t="str">
            <v>647520</v>
          </cell>
          <cell r="C173" t="str">
            <v>External Affairs-Special Events</v>
          </cell>
        </row>
        <row r="174">
          <cell r="B174" t="str">
            <v>647525</v>
          </cell>
          <cell r="C174" t="str">
            <v>EA-Media Svcs/Publications</v>
          </cell>
        </row>
        <row r="175">
          <cell r="B175" t="str">
            <v>648005</v>
          </cell>
          <cell r="C175" t="str">
            <v>Interco Consol - Reimb Op Costs</v>
          </cell>
        </row>
        <row r="176">
          <cell r="B176" t="str">
            <v>648010</v>
          </cell>
          <cell r="C176" t="str">
            <v>Reimbursable Op Costs Unconsol</v>
          </cell>
        </row>
        <row r="177">
          <cell r="B177" t="str">
            <v>649505</v>
          </cell>
          <cell r="C177" t="str">
            <v>UC Related Prty Mgmt (Operator) Fees</v>
          </cell>
        </row>
        <row r="178">
          <cell r="B178" t="str">
            <v>650505</v>
          </cell>
          <cell r="C178" t="str">
            <v>Routine Maint - LT Svc Agrmt Csts (LTSA)</v>
          </cell>
        </row>
        <row r="179">
          <cell r="B179" t="str">
            <v>650507</v>
          </cell>
          <cell r="C179" t="str">
            <v>Routine Maint - Material Handling</v>
          </cell>
        </row>
        <row r="180">
          <cell r="B180" t="str">
            <v>650509</v>
          </cell>
          <cell r="C180" t="str">
            <v>Routine Maint - Boiler/Hrsg</v>
          </cell>
        </row>
        <row r="181">
          <cell r="B181" t="str">
            <v>650511</v>
          </cell>
          <cell r="C181" t="str">
            <v>Routine Maint - Steam Turbine/Generator</v>
          </cell>
        </row>
        <row r="182">
          <cell r="B182" t="str">
            <v>650513</v>
          </cell>
          <cell r="C182" t="str">
            <v>Routine Maint - Combustion Turbine</v>
          </cell>
        </row>
        <row r="183">
          <cell r="B183" t="str">
            <v>650515</v>
          </cell>
          <cell r="C183" t="str">
            <v>Routine Maint - Hydro Turbine</v>
          </cell>
        </row>
        <row r="184">
          <cell r="B184" t="str">
            <v>650517</v>
          </cell>
          <cell r="C184" t="str">
            <v>Routine Maint - Hydro Generator</v>
          </cell>
        </row>
        <row r="185">
          <cell r="B185" t="str">
            <v>650519</v>
          </cell>
          <cell r="C185" t="str">
            <v>Routine Maint - Water Treatment</v>
          </cell>
        </row>
        <row r="186">
          <cell r="B186" t="str">
            <v>650521</v>
          </cell>
          <cell r="C186" t="str">
            <v>Routine Maint - Environmental Systems</v>
          </cell>
        </row>
        <row r="187">
          <cell r="B187" t="str">
            <v>650523</v>
          </cell>
          <cell r="C187" t="str">
            <v>Routine Maint - Other Direct UnIT Costs</v>
          </cell>
        </row>
        <row r="188">
          <cell r="B188" t="str">
            <v>650525</v>
          </cell>
          <cell r="C188" t="str">
            <v>Major Maint - LT Svc Agrmt Csts (LTSA)</v>
          </cell>
        </row>
        <row r="189">
          <cell r="B189" t="str">
            <v>650527</v>
          </cell>
          <cell r="C189" t="str">
            <v>Major Maint - Material Handling</v>
          </cell>
        </row>
        <row r="190">
          <cell r="B190" t="str">
            <v>650529</v>
          </cell>
          <cell r="C190" t="str">
            <v>Major Maint - Boiler/HRSG</v>
          </cell>
        </row>
        <row r="191">
          <cell r="B191" t="str">
            <v>650531</v>
          </cell>
          <cell r="C191" t="str">
            <v>Major Maint - Steam Turbine/Generator</v>
          </cell>
        </row>
        <row r="192">
          <cell r="B192" t="str">
            <v>650533</v>
          </cell>
          <cell r="C192" t="str">
            <v>Major Maint - Combustion Turbine</v>
          </cell>
        </row>
        <row r="193">
          <cell r="B193" t="str">
            <v>650535</v>
          </cell>
          <cell r="C193" t="str">
            <v>Major Maint - Hydro Turbine</v>
          </cell>
        </row>
        <row r="194">
          <cell r="B194" t="str">
            <v>650537</v>
          </cell>
          <cell r="C194" t="str">
            <v>Major Maint - Hydro Generator</v>
          </cell>
        </row>
        <row r="195">
          <cell r="B195" t="str">
            <v>650539</v>
          </cell>
          <cell r="C195" t="str">
            <v>Major Maint - Water Treatment</v>
          </cell>
        </row>
        <row r="196">
          <cell r="B196" t="str">
            <v>650541</v>
          </cell>
          <cell r="C196" t="str">
            <v>Major Maint - Environmental Systems</v>
          </cell>
        </row>
        <row r="197">
          <cell r="B197" t="str">
            <v>650543</v>
          </cell>
          <cell r="C197" t="str">
            <v>Major Maint - Other Direct UnIT Costs</v>
          </cell>
        </row>
        <row r="198">
          <cell r="B198" t="str">
            <v>650545</v>
          </cell>
          <cell r="C198" t="str">
            <v>Other Power Plant Maint Costs</v>
          </cell>
        </row>
        <row r="199">
          <cell r="B199" t="str">
            <v>650550</v>
          </cell>
          <cell r="C199" t="str">
            <v>Distribution Grid Maintenance</v>
          </cell>
        </row>
        <row r="200">
          <cell r="B200" t="str">
            <v>650555</v>
          </cell>
          <cell r="C200" t="str">
            <v>Transmission Grid Maintenance</v>
          </cell>
        </row>
        <row r="201">
          <cell r="B201" t="str">
            <v>660505</v>
          </cell>
          <cell r="C201" t="str">
            <v>Provision For Bad Debt</v>
          </cell>
        </row>
        <row r="202">
          <cell r="B202" t="str">
            <v>680505</v>
          </cell>
          <cell r="C202" t="str">
            <v>Depreciation</v>
          </cell>
        </row>
        <row r="203">
          <cell r="B203" t="str">
            <v>681005</v>
          </cell>
          <cell r="C203" t="str">
            <v>Depletion</v>
          </cell>
        </row>
        <row r="204">
          <cell r="B204" t="str">
            <v>681505</v>
          </cell>
          <cell r="C204" t="str">
            <v>Amortization Of Intangible Assets</v>
          </cell>
        </row>
        <row r="205">
          <cell r="B205" t="str">
            <v>681510</v>
          </cell>
          <cell r="C205" t="str">
            <v>Amort Of Sales Concess &amp; Contracts</v>
          </cell>
        </row>
        <row r="206">
          <cell r="B206" t="str">
            <v>681515</v>
          </cell>
          <cell r="C206" t="str">
            <v>Amort Of Asset Retirement Obligations</v>
          </cell>
        </row>
        <row r="207">
          <cell r="B207" t="str">
            <v>690505</v>
          </cell>
          <cell r="C207" t="str">
            <v>Interco Consol - Mgmt (Operator) Fees</v>
          </cell>
        </row>
        <row r="208">
          <cell r="B208" t="str">
            <v>710505</v>
          </cell>
          <cell r="C208" t="str">
            <v>Group G&amp;A - Salaries &amp; Wages</v>
          </cell>
        </row>
        <row r="209">
          <cell r="B209" t="str">
            <v>710510</v>
          </cell>
          <cell r="C209" t="str">
            <v>Group G&amp;A - Overtime</v>
          </cell>
        </row>
        <row r="210">
          <cell r="B210" t="str">
            <v>710515</v>
          </cell>
          <cell r="C210" t="str">
            <v>Group G&amp;A - Cash Bonuses</v>
          </cell>
        </row>
        <row r="211">
          <cell r="B211" t="str">
            <v>710520</v>
          </cell>
          <cell r="C211" t="str">
            <v>Group G&amp;A - Long-Term Incentive Plan</v>
          </cell>
        </row>
        <row r="212">
          <cell r="B212" t="str">
            <v>710525</v>
          </cell>
          <cell r="C212" t="str">
            <v>Group G&amp;A - Stock Options</v>
          </cell>
        </row>
        <row r="213">
          <cell r="B213" t="str">
            <v>710530</v>
          </cell>
          <cell r="C213" t="str">
            <v>Group G&amp;A - Vacation/Paid Time Off</v>
          </cell>
        </row>
        <row r="214">
          <cell r="B214" t="str">
            <v>710535</v>
          </cell>
          <cell r="C214" t="str">
            <v>Group G&amp;A - Employer Taxes</v>
          </cell>
        </row>
        <row r="215">
          <cell r="B215" t="str">
            <v>710540</v>
          </cell>
          <cell r="C215" t="str">
            <v>Group G&amp;A - Defined Cont. Plan Exp</v>
          </cell>
        </row>
        <row r="216">
          <cell r="B216" t="str">
            <v>710545</v>
          </cell>
          <cell r="C216" t="str">
            <v>Group G&amp;A - Defined BenefIT Plan Exp</v>
          </cell>
        </row>
        <row r="217">
          <cell r="B217" t="str">
            <v>710550</v>
          </cell>
          <cell r="C217" t="str">
            <v>Group G&amp;A - Health/Life/Dental/Dis Ins</v>
          </cell>
        </row>
        <row r="218">
          <cell r="B218" t="str">
            <v>710555</v>
          </cell>
          <cell r="C218" t="str">
            <v>Group G&amp;A - Tuition Reimbursement</v>
          </cell>
        </row>
        <row r="219">
          <cell r="B219" t="str">
            <v>710565</v>
          </cell>
          <cell r="C219" t="str">
            <v>Group G&amp;A - Employee Training</v>
          </cell>
        </row>
        <row r="220">
          <cell r="B220" t="str">
            <v>710570</v>
          </cell>
          <cell r="C220" t="str">
            <v>Group G&amp;A - Travel - Transportation</v>
          </cell>
        </row>
        <row r="221">
          <cell r="B221" t="str">
            <v>710575</v>
          </cell>
          <cell r="C221" t="str">
            <v>Group G&amp;A - Travel - Lodging</v>
          </cell>
        </row>
        <row r="222">
          <cell r="B222" t="str">
            <v>710576</v>
          </cell>
          <cell r="C222" t="str">
            <v>Group G&amp;A - Travel - Meals</v>
          </cell>
        </row>
        <row r="223">
          <cell r="B223" t="str">
            <v>710580</v>
          </cell>
          <cell r="C223" t="str">
            <v>Group G&amp;A - Bus Meal &amp; Entertainment</v>
          </cell>
        </row>
        <row r="224">
          <cell r="B224" t="str">
            <v>710590</v>
          </cell>
          <cell r="C224" t="str">
            <v>Group G&amp;A - Office Costs</v>
          </cell>
        </row>
        <row r="225">
          <cell r="B225" t="str">
            <v>710592</v>
          </cell>
          <cell r="C225" t="str">
            <v>Group G&amp;A - Property Rental</v>
          </cell>
        </row>
        <row r="226">
          <cell r="B226" t="str">
            <v>710594</v>
          </cell>
          <cell r="C226" t="str">
            <v>Group G&amp;A - Equipment Rental</v>
          </cell>
        </row>
        <row r="227">
          <cell r="B227" t="str">
            <v>710596</v>
          </cell>
          <cell r="C227" t="str">
            <v>Group G&amp;A - Consultants</v>
          </cell>
        </row>
        <row r="228">
          <cell r="B228" t="str">
            <v>710598</v>
          </cell>
          <cell r="C228" t="str">
            <v>Group G&amp;A - Other Costs</v>
          </cell>
        </row>
        <row r="229">
          <cell r="B229" t="str">
            <v>720505</v>
          </cell>
          <cell r="C229" t="str">
            <v>Arlington Costs - CEO Office</v>
          </cell>
        </row>
        <row r="230">
          <cell r="B230" t="str">
            <v>720510</v>
          </cell>
          <cell r="C230" t="str">
            <v>Arlington Costs - Analysis &amp; Planning</v>
          </cell>
        </row>
        <row r="231">
          <cell r="B231" t="str">
            <v>720515</v>
          </cell>
          <cell r="C231" t="str">
            <v>Arlington - General Counsel Office/Legal</v>
          </cell>
        </row>
        <row r="232">
          <cell r="B232" t="str">
            <v>720520</v>
          </cell>
          <cell r="C232" t="str">
            <v>Arlington Costs - CFO Office</v>
          </cell>
        </row>
        <row r="233">
          <cell r="B233" t="str">
            <v>720525</v>
          </cell>
          <cell r="C233" t="str">
            <v>Arlington Costs - Restructuring</v>
          </cell>
        </row>
        <row r="234">
          <cell r="B234" t="str">
            <v>720530</v>
          </cell>
          <cell r="C234" t="str">
            <v>Arlington Costs - Integrated Utilities</v>
          </cell>
        </row>
        <row r="235">
          <cell r="B235" t="str">
            <v>720535</v>
          </cell>
          <cell r="C235" t="str">
            <v>Arlington Costs - Generation</v>
          </cell>
        </row>
        <row r="236">
          <cell r="B236" t="str">
            <v>720540</v>
          </cell>
          <cell r="C236" t="str">
            <v>Arlington Costs - Sourcing</v>
          </cell>
        </row>
        <row r="237">
          <cell r="B237" t="str">
            <v>720545</v>
          </cell>
          <cell r="C237" t="str">
            <v>Arlington Costs - Business Performance</v>
          </cell>
        </row>
        <row r="238">
          <cell r="B238" t="str">
            <v>720550</v>
          </cell>
          <cell r="C238" t="str">
            <v>Arlington Costs - Investor Relations</v>
          </cell>
        </row>
        <row r="239">
          <cell r="B239" t="str">
            <v>720555</v>
          </cell>
          <cell r="C239" t="str">
            <v>Arlington Costs - External Affairs</v>
          </cell>
        </row>
        <row r="240">
          <cell r="B240" t="str">
            <v>720560</v>
          </cell>
          <cell r="C240" t="str">
            <v>Arlington Costs - Human Resources</v>
          </cell>
        </row>
        <row r="241">
          <cell r="B241" t="str">
            <v>720565</v>
          </cell>
          <cell r="C241" t="str">
            <v>Arlington Costs - Accounting</v>
          </cell>
        </row>
        <row r="242">
          <cell r="B242" t="str">
            <v>720570</v>
          </cell>
          <cell r="C242" t="str">
            <v>Arlington Costs - Internal Audit</v>
          </cell>
        </row>
        <row r="243">
          <cell r="B243" t="str">
            <v>720575</v>
          </cell>
          <cell r="C243" t="str">
            <v>Arlington Costs - Treasury</v>
          </cell>
        </row>
        <row r="244">
          <cell r="B244" t="str">
            <v>720585</v>
          </cell>
          <cell r="C244" t="str">
            <v>Arlington Costs - Risk Management</v>
          </cell>
        </row>
        <row r="245">
          <cell r="B245" t="str">
            <v>720590</v>
          </cell>
          <cell r="C245" t="str">
            <v>Arlington Costs - Forecasting</v>
          </cell>
        </row>
        <row r="246">
          <cell r="B246" t="str">
            <v>720592</v>
          </cell>
          <cell r="C246" t="str">
            <v>Arlington Costs - Tax</v>
          </cell>
        </row>
        <row r="247">
          <cell r="B247" t="str">
            <v>720594</v>
          </cell>
          <cell r="C247" t="str">
            <v>Arlington Costs - Business Analysis</v>
          </cell>
        </row>
        <row r="248">
          <cell r="B248" t="str">
            <v>720596</v>
          </cell>
          <cell r="C248" t="str">
            <v>Arlington Costs - Asset Sales</v>
          </cell>
        </row>
        <row r="249">
          <cell r="B249" t="str">
            <v>720598</v>
          </cell>
          <cell r="C249" t="str">
            <v>Arlington Costs - It</v>
          </cell>
        </row>
        <row r="250">
          <cell r="B250" t="str">
            <v>720599</v>
          </cell>
          <cell r="C250" t="str">
            <v>Arlington - Office Rental &amp; Admin Csts</v>
          </cell>
        </row>
        <row r="251">
          <cell r="B251" t="str">
            <v>730505</v>
          </cell>
          <cell r="C251" t="str">
            <v>Business Development - People Costs</v>
          </cell>
        </row>
        <row r="252">
          <cell r="B252" t="str">
            <v>730510</v>
          </cell>
          <cell r="C252" t="str">
            <v>Bus Development - People Related Csts</v>
          </cell>
        </row>
        <row r="253">
          <cell r="B253" t="str">
            <v>730515</v>
          </cell>
          <cell r="C253" t="str">
            <v>Business Development - Office Costs</v>
          </cell>
        </row>
        <row r="254">
          <cell r="B254" t="str">
            <v>730520</v>
          </cell>
          <cell r="C254" t="str">
            <v>Business Development - Consultants</v>
          </cell>
        </row>
        <row r="255">
          <cell r="B255" t="str">
            <v>730525</v>
          </cell>
          <cell r="C255" t="str">
            <v>Business Development - Options/Permits</v>
          </cell>
        </row>
        <row r="256">
          <cell r="B256" t="str">
            <v>730530</v>
          </cell>
          <cell r="C256" t="str">
            <v>Business Development - Other Costs</v>
          </cell>
        </row>
        <row r="257">
          <cell r="B257" t="str">
            <v>830505</v>
          </cell>
          <cell r="C257" t="str">
            <v>Interest (Income) - Investment</v>
          </cell>
        </row>
        <row r="258">
          <cell r="B258" t="str">
            <v>830510</v>
          </cell>
          <cell r="C258" t="str">
            <v>Interest (Income) - Other</v>
          </cell>
        </row>
        <row r="259">
          <cell r="B259" t="str">
            <v>834590</v>
          </cell>
          <cell r="C259" t="str">
            <v>Int (Income) - Interest Rate Derivatives</v>
          </cell>
        </row>
        <row r="260">
          <cell r="B260" t="str">
            <v>835005</v>
          </cell>
          <cell r="C260" t="str">
            <v>Interest Expense</v>
          </cell>
        </row>
        <row r="261">
          <cell r="B261" t="str">
            <v>835505</v>
          </cell>
          <cell r="C261" t="str">
            <v>Int Exp - Interest Rate Derivatives</v>
          </cell>
        </row>
        <row r="262">
          <cell r="B262" t="str">
            <v>836005</v>
          </cell>
          <cell r="C262" t="str">
            <v>Amortization Of Deferred Financing Costs</v>
          </cell>
        </row>
        <row r="263">
          <cell r="B263" t="str">
            <v>836505</v>
          </cell>
          <cell r="C263" t="str">
            <v>Interest Exp Pref Stock Dividends</v>
          </cell>
        </row>
        <row r="264">
          <cell r="B264" t="str">
            <v>836605</v>
          </cell>
          <cell r="C264" t="str">
            <v>Accretion Exp - ARO</v>
          </cell>
        </row>
        <row r="265">
          <cell r="B265" t="str">
            <v>837005</v>
          </cell>
          <cell r="C265" t="str">
            <v>Interco Consol - Interest (Income)</v>
          </cell>
        </row>
        <row r="266">
          <cell r="B266" t="str">
            <v>837010</v>
          </cell>
          <cell r="C266" t="str">
            <v>Interco Consol - Interest Expense</v>
          </cell>
        </row>
        <row r="267">
          <cell r="B267" t="str">
            <v>837505</v>
          </cell>
          <cell r="C267" t="str">
            <v>Unconsol Related Party Interest (Income)</v>
          </cell>
        </row>
        <row r="268">
          <cell r="B268" t="str">
            <v>837510</v>
          </cell>
          <cell r="C268" t="str">
            <v>Unconsol Related Party Interest Expense</v>
          </cell>
        </row>
        <row r="269">
          <cell r="B269" t="str">
            <v>840505</v>
          </cell>
          <cell r="C269" t="str">
            <v>Foreign Currency (Gain)/Loss</v>
          </cell>
        </row>
        <row r="270">
          <cell r="B270" t="str">
            <v>840510</v>
          </cell>
          <cell r="C270" t="str">
            <v>Foreign Currency Derivatives Gain/Loss</v>
          </cell>
        </row>
        <row r="271">
          <cell r="B271" t="str">
            <v>850505</v>
          </cell>
          <cell r="C271" t="str">
            <v>Gain On Asset Sale</v>
          </cell>
        </row>
        <row r="272">
          <cell r="B272" t="str">
            <v>851005</v>
          </cell>
          <cell r="C272" t="str">
            <v>Loss On Sale Or Disposal Of Asset</v>
          </cell>
        </row>
        <row r="273">
          <cell r="B273" t="str">
            <v>852005</v>
          </cell>
          <cell r="C273" t="str">
            <v>Commodity Derivatives</v>
          </cell>
        </row>
        <row r="274">
          <cell r="B274" t="str">
            <v>859020</v>
          </cell>
          <cell r="C274" t="str">
            <v>Rental (Income)</v>
          </cell>
        </row>
        <row r="275">
          <cell r="B275" t="str">
            <v>859095</v>
          </cell>
          <cell r="C275" t="str">
            <v>Other Income</v>
          </cell>
        </row>
        <row r="276">
          <cell r="B276" t="str">
            <v>859515</v>
          </cell>
          <cell r="C276" t="str">
            <v>Environmental Fine</v>
          </cell>
        </row>
        <row r="277">
          <cell r="B277" t="str">
            <v>859595</v>
          </cell>
          <cell r="C277" t="str">
            <v>Other Expense</v>
          </cell>
        </row>
        <row r="278">
          <cell r="B278" t="str">
            <v>880505</v>
          </cell>
          <cell r="C278" t="str">
            <v>Inc Tax Exp US Consol - US State</v>
          </cell>
        </row>
        <row r="279">
          <cell r="B279" t="str">
            <v>880510</v>
          </cell>
          <cell r="C279" t="str">
            <v>Inc Tax Exp US Consol - US Federal</v>
          </cell>
        </row>
        <row r="280">
          <cell r="B280" t="str">
            <v>880515</v>
          </cell>
          <cell r="C280" t="str">
            <v>Inc Tax Exp US Unconsol - US State</v>
          </cell>
        </row>
        <row r="281">
          <cell r="B281" t="str">
            <v>880520</v>
          </cell>
          <cell r="C281" t="str">
            <v>Inc Tax Exp US Unconsol - US Federal</v>
          </cell>
        </row>
        <row r="282">
          <cell r="B282" t="str">
            <v>880525</v>
          </cell>
          <cell r="C282" t="str">
            <v>Inc Tax Exp Foreign Consol</v>
          </cell>
        </row>
        <row r="283">
          <cell r="B283" t="str">
            <v>880530</v>
          </cell>
          <cell r="C283" t="str">
            <v>Inc Tax Exp Foreign Unconsol</v>
          </cell>
        </row>
        <row r="284">
          <cell r="B284" t="str">
            <v>890505</v>
          </cell>
          <cell r="C284" t="str">
            <v>Chng Acct Princ FAS 133</v>
          </cell>
        </row>
        <row r="285">
          <cell r="B285" t="str">
            <v>890510</v>
          </cell>
          <cell r="C285" t="str">
            <v>Chng Acct Princ FAS 143</v>
          </cell>
        </row>
        <row r="286">
          <cell r="B286" t="str">
            <v>890515</v>
          </cell>
          <cell r="C286" t="str">
            <v>Chng Acct Princ FAS 142</v>
          </cell>
        </row>
        <row r="287">
          <cell r="B287" t="str">
            <v>891005</v>
          </cell>
          <cell r="C287" t="str">
            <v>Extraordinary Gain/(Loss)</v>
          </cell>
        </row>
        <row r="288">
          <cell r="B288" t="str">
            <v>891505</v>
          </cell>
          <cell r="C288" t="str">
            <v>Discontinued Operations</v>
          </cell>
        </row>
      </sheetData>
      <sheetData sheetId="2"/>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Model"/>
      <sheetName val="COG"/>
      <sheetName val="Thresholds for variances"/>
      <sheetName val="Comshare"/>
      <sheetName val="Cath"/>
      <sheetName val="Option 0"/>
      <sheetName val="Kupol LOM R2_NBL"/>
      <sheetName val="BSUSD"/>
      <sheetName val="BSKZT"/>
      <sheetName val="IS$"/>
      <sheetName val="Repair 2009"/>
      <sheetName val="CF$"/>
      <sheetName val="X-rates"/>
      <sheetName val="Labor"/>
      <sheetName val="Input"/>
      <sheetName val="Cash CCI Detail"/>
      <sheetName val="op assumps"/>
      <sheetName val="cash flow summ"/>
      <sheetName val="maintenance"/>
      <sheetName val="Debt"/>
      <sheetName val="Pre Tax  Output"/>
      <sheetName val="Tax Output"/>
      <sheetName val="revenue"/>
      <sheetName val="P&amp;L Consolid USD_Prod"/>
      <sheetName val="P&amp;L MNV USD_Prod"/>
      <sheetName val="CaPex"/>
      <sheetName val="SETUP"/>
      <sheetName val="StagesReport"/>
      <sheetName val="BData"/>
      <sheetName val="_Summary"/>
      <sheetName val="5R"/>
      <sheetName val="Приложение №5"/>
      <sheetName val="opex"/>
    </sheetNames>
    <sheetDataSet>
      <sheetData sheetId="0" refreshError="1">
        <row r="8">
          <cell r="F8">
            <v>1122.2027446570446</v>
          </cell>
        </row>
        <row r="9">
          <cell r="F9">
            <v>807.94383496067735</v>
          </cell>
        </row>
        <row r="10">
          <cell r="F10">
            <v>729.60652857469142</v>
          </cell>
        </row>
        <row r="11">
          <cell r="F11">
            <v>2.6355496277336963</v>
          </cell>
        </row>
        <row r="12">
          <cell r="F12">
            <v>682.97859381508169</v>
          </cell>
        </row>
        <row r="13">
          <cell r="F13">
            <v>5.0054255097414506</v>
          </cell>
        </row>
        <row r="14">
          <cell r="F14">
            <v>3.6283852162104204</v>
          </cell>
        </row>
        <row r="15">
          <cell r="F15">
            <v>5.3652837339179804E-2</v>
          </cell>
        </row>
        <row r="16">
          <cell r="F16">
            <v>12.451932504040299</v>
          </cell>
        </row>
        <row r="17">
          <cell r="F17">
            <v>2.9441062915154466</v>
          </cell>
        </row>
        <row r="20">
          <cell r="F20">
            <v>1.1802511633974213</v>
          </cell>
        </row>
        <row r="21">
          <cell r="F21">
            <v>0.48565984356374403</v>
          </cell>
        </row>
        <row r="22">
          <cell r="F22">
            <v>0.28146731665566366</v>
          </cell>
        </row>
        <row r="23">
          <cell r="F23">
            <v>0.26732518615308765</v>
          </cell>
        </row>
        <row r="24">
          <cell r="F24">
            <v>1.6941172366664552</v>
          </cell>
        </row>
        <row r="27">
          <cell r="F27">
            <v>0.55483903354988651</v>
          </cell>
        </row>
        <row r="30">
          <cell r="F30">
            <v>15.274297803303872</v>
          </cell>
        </row>
        <row r="31">
          <cell r="F31">
            <v>15.54447777557438</v>
          </cell>
        </row>
        <row r="32">
          <cell r="F32">
            <v>8.7955276667715765</v>
          </cell>
        </row>
        <row r="35">
          <cell r="F35">
            <v>2.5934702223326007</v>
          </cell>
        </row>
        <row r="36">
          <cell r="F36">
            <v>14.998599925857235</v>
          </cell>
        </row>
        <row r="37">
          <cell r="F37">
            <v>4.0189992081959929</v>
          </cell>
        </row>
        <row r="40">
          <cell r="F40">
            <v>45.64284543452554</v>
          </cell>
        </row>
        <row r="47">
          <cell r="E47">
            <v>66.55</v>
          </cell>
        </row>
        <row r="48">
          <cell r="E48">
            <v>54.449999999999996</v>
          </cell>
        </row>
        <row r="49">
          <cell r="E49">
            <v>38.72</v>
          </cell>
        </row>
        <row r="51">
          <cell r="C51">
            <v>1.6799999999999999E-2</v>
          </cell>
        </row>
      </sheetData>
      <sheetData sheetId="1" refreshError="1"/>
      <sheetData sheetId="2">
        <row r="8">
          <cell r="F8">
            <v>1122.2027446570446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_LOP Sched  Personnel"/>
      <sheetName val="The Additions Process"/>
      <sheetName val="Month Summary"/>
      <sheetName val="Quart Summary"/>
      <sheetName val="Year Summary"/>
      <sheetName val="Mining Dept- Manning&amp; Costs"/>
      <sheetName val="Parameters"/>
      <sheetName val="LOP Dayworks"/>
      <sheetName val="SBM Reserve"/>
      <sheetName val="time"/>
      <sheetName val="Comb Ore bcm"/>
      <sheetName val="Waste bcm"/>
      <sheetName val="Comb Gold g"/>
      <sheetName val="HG Gold g"/>
      <sheetName val="LG Gold g"/>
      <sheetName val="Comb Ore t"/>
      <sheetName val="HG Ore t"/>
      <sheetName val="LG Ore t"/>
      <sheetName val="WasteTonnes"/>
      <sheetName val="Stockpile"/>
      <sheetName val="HaulDistances"/>
      <sheetName val="Waste Loadhaul"/>
      <sheetName val="OreLoadhaul"/>
      <sheetName val="Wasteexplosives"/>
      <sheetName val="Oreexplosives"/>
      <sheetName val="Period Tonnes"/>
      <sheetName val="Period bcm"/>
      <sheetName val="D&amp;B Costing"/>
      <sheetName val="Waste Explos Req"/>
      <sheetName val="Ore Explos Req"/>
      <sheetName val="Ore Drilling"/>
      <sheetName val="Waste Drilling"/>
      <sheetName val="Ore Drill Holes"/>
      <sheetName val="Waste Drill Holes"/>
      <sheetName val="Explosives requirement schedule"/>
      <sheetName val="D&amp;B  Schedule for Contractors"/>
      <sheetName val="D&amp;B Requirement Summary"/>
      <sheetName val="waste vol reduction"/>
      <sheetName val="Trial Balance"/>
      <sheetName val="Master"/>
      <sheetName val="SGV_Oz"/>
      <sheetName val="Thresholds for variances"/>
      <sheetName val="curve"/>
      <sheetName val="SMSTemp"/>
      <sheetName val="Escalated Budget"/>
      <sheetName val="COA Sumry by RG"/>
      <sheetName val="Non IC Input"/>
      <sheetName val="Sens"/>
      <sheetName val="loans"/>
      <sheetName val="P&amp;L Consolid USD_Prod"/>
      <sheetName val="P&amp;L MNV USD_Prod"/>
      <sheetName val="Const"/>
      <sheetName val="Dep_OpEx"/>
      <sheetName val="Rev 1 LOP Mining Model 130602"/>
      <sheetName val="op assumps"/>
      <sheetName val="cash flow summ"/>
      <sheetName val="maintenance"/>
      <sheetName val="revenue"/>
    </sheetNames>
    <sheetDataSet>
      <sheetData sheetId="0" refreshError="1">
        <row r="5">
          <cell r="Y5" t="str">
            <v>Project Month No.</v>
          </cell>
          <cell r="Z5" t="str">
            <v>No of return flights per month</v>
          </cell>
          <cell r="AA5" t="str">
            <v>Total On Shift</v>
          </cell>
          <cell r="AB5" t="str">
            <v>Camp Manday Allowance</v>
          </cell>
        </row>
        <row r="7">
          <cell r="Y7" t="str">
            <v>Month 5</v>
          </cell>
          <cell r="Z7">
            <v>110.95238095238093</v>
          </cell>
          <cell r="AA7">
            <v>67</v>
          </cell>
          <cell r="AB7">
            <v>2010</v>
          </cell>
        </row>
        <row r="8">
          <cell r="Y8" t="str">
            <v>Month 6</v>
          </cell>
          <cell r="Z8">
            <v>114.65079365079364</v>
          </cell>
          <cell r="AA8">
            <v>67</v>
          </cell>
          <cell r="AB8">
            <v>2077</v>
          </cell>
        </row>
        <row r="9">
          <cell r="Y9" t="str">
            <v>Month 7</v>
          </cell>
          <cell r="Z9">
            <v>105.23809523809524</v>
          </cell>
          <cell r="AA9">
            <v>63</v>
          </cell>
          <cell r="AB9">
            <v>1890</v>
          </cell>
        </row>
        <row r="10">
          <cell r="Y10" t="str">
            <v>Month 8</v>
          </cell>
          <cell r="Z10">
            <v>108.74603174603173</v>
          </cell>
          <cell r="AA10">
            <v>63</v>
          </cell>
          <cell r="AB10">
            <v>1953</v>
          </cell>
        </row>
        <row r="11">
          <cell r="Y11" t="str">
            <v>Month 9</v>
          </cell>
          <cell r="Z11">
            <v>108.74603174603173</v>
          </cell>
          <cell r="AA11">
            <v>63</v>
          </cell>
          <cell r="AB11">
            <v>1953</v>
          </cell>
        </row>
        <row r="12">
          <cell r="Y12" t="str">
            <v>Month 10</v>
          </cell>
          <cell r="Z12">
            <v>98.222222222222214</v>
          </cell>
          <cell r="AA12">
            <v>63</v>
          </cell>
          <cell r="AB12">
            <v>1764</v>
          </cell>
        </row>
        <row r="13">
          <cell r="Y13" t="str">
            <v>Month 11</v>
          </cell>
          <cell r="Z13">
            <v>108.74603174603173</v>
          </cell>
          <cell r="AA13">
            <v>63</v>
          </cell>
          <cell r="AB13">
            <v>1953</v>
          </cell>
        </row>
        <row r="14">
          <cell r="Y14" t="str">
            <v>Month 12</v>
          </cell>
          <cell r="Z14">
            <v>105.23809523809524</v>
          </cell>
          <cell r="AA14">
            <v>63</v>
          </cell>
          <cell r="AB14">
            <v>1890</v>
          </cell>
        </row>
        <row r="15">
          <cell r="Y15" t="str">
            <v>Month 13</v>
          </cell>
          <cell r="Z15">
            <v>108.74603174603173</v>
          </cell>
          <cell r="AA15">
            <v>63</v>
          </cell>
          <cell r="AB15">
            <v>1953</v>
          </cell>
        </row>
        <row r="16">
          <cell r="Y16" t="str">
            <v>Month 14</v>
          </cell>
          <cell r="Z16">
            <v>109.52380952380952</v>
          </cell>
          <cell r="AA16">
            <v>66</v>
          </cell>
          <cell r="AB16">
            <v>1980</v>
          </cell>
        </row>
        <row r="17">
          <cell r="Y17" t="str">
            <v>Month 15</v>
          </cell>
          <cell r="Z17">
            <v>113.17460317460316</v>
          </cell>
          <cell r="AA17">
            <v>66</v>
          </cell>
          <cell r="AB17">
            <v>2046</v>
          </cell>
        </row>
        <row r="18">
          <cell r="Y18" t="str">
            <v>Month 16</v>
          </cell>
          <cell r="Z18">
            <v>113.17460317460316</v>
          </cell>
          <cell r="AA18">
            <v>66</v>
          </cell>
          <cell r="AB18">
            <v>2046</v>
          </cell>
        </row>
        <row r="19">
          <cell r="Y19" t="str">
            <v>Month 17</v>
          </cell>
          <cell r="Z19">
            <v>109.52380952380952</v>
          </cell>
          <cell r="AA19">
            <v>66</v>
          </cell>
          <cell r="AB19">
            <v>1980</v>
          </cell>
        </row>
        <row r="20">
          <cell r="Y20" t="str">
            <v>Month 18</v>
          </cell>
          <cell r="Z20">
            <v>116.12698412698413</v>
          </cell>
          <cell r="AA20">
            <v>68</v>
          </cell>
          <cell r="AB20">
            <v>2108</v>
          </cell>
        </row>
        <row r="21">
          <cell r="Y21" t="str">
            <v>Month 19</v>
          </cell>
          <cell r="Z21">
            <v>113.8095238095238</v>
          </cell>
          <cell r="AA21">
            <v>69</v>
          </cell>
          <cell r="AB21">
            <v>2070</v>
          </cell>
        </row>
        <row r="22">
          <cell r="Y22" t="str">
            <v>Month 20</v>
          </cell>
          <cell r="Z22">
            <v>117.60317460317459</v>
          </cell>
          <cell r="AA22">
            <v>69</v>
          </cell>
          <cell r="AB22">
            <v>2139</v>
          </cell>
        </row>
        <row r="23">
          <cell r="Y23" t="str">
            <v>Month 21</v>
          </cell>
          <cell r="Z23">
            <v>117.60317460317459</v>
          </cell>
          <cell r="AA23">
            <v>69</v>
          </cell>
          <cell r="AB23">
            <v>2139</v>
          </cell>
        </row>
        <row r="24">
          <cell r="Y24" t="str">
            <v>Month 22</v>
          </cell>
          <cell r="Z24">
            <v>110.01587301587301</v>
          </cell>
          <cell r="AA24">
            <v>69</v>
          </cell>
          <cell r="AB24">
            <v>2001</v>
          </cell>
        </row>
        <row r="25">
          <cell r="Y25" t="str">
            <v>Month 23</v>
          </cell>
          <cell r="Z25">
            <v>122.03174603174602</v>
          </cell>
          <cell r="AA25">
            <v>72</v>
          </cell>
          <cell r="AB25">
            <v>2232</v>
          </cell>
        </row>
        <row r="26">
          <cell r="Y26" t="str">
            <v>Month 24</v>
          </cell>
          <cell r="Z26">
            <v>120.95238095238096</v>
          </cell>
          <cell r="AA26">
            <v>74</v>
          </cell>
          <cell r="AB26">
            <v>2220</v>
          </cell>
        </row>
        <row r="27">
          <cell r="Y27" t="str">
            <v>Month 25</v>
          </cell>
          <cell r="Z27">
            <v>129.4126984126984</v>
          </cell>
          <cell r="AA27">
            <v>77</v>
          </cell>
          <cell r="AB27">
            <v>2387</v>
          </cell>
        </row>
        <row r="28">
          <cell r="Y28" t="str">
            <v>Month 26</v>
          </cell>
          <cell r="Z28">
            <v>126.66666666666666</v>
          </cell>
          <cell r="AA28">
            <v>78</v>
          </cell>
          <cell r="AB28">
            <v>2340</v>
          </cell>
        </row>
        <row r="29">
          <cell r="Y29" t="str">
            <v>Month 27</v>
          </cell>
          <cell r="Z29">
            <v>130.88888888888889</v>
          </cell>
          <cell r="AA29">
            <v>78</v>
          </cell>
          <cell r="AB29">
            <v>2418</v>
          </cell>
        </row>
        <row r="30">
          <cell r="Y30" t="str">
            <v>Month 28</v>
          </cell>
          <cell r="Z30">
            <v>130.88888888888889</v>
          </cell>
          <cell r="AA30">
            <v>78</v>
          </cell>
          <cell r="AB30">
            <v>2418</v>
          </cell>
        </row>
        <row r="31">
          <cell r="Y31" t="str">
            <v>Month 29</v>
          </cell>
          <cell r="Z31">
            <v>133.8095238095238</v>
          </cell>
          <cell r="AA31">
            <v>83</v>
          </cell>
          <cell r="AB31">
            <v>2490</v>
          </cell>
        </row>
        <row r="32">
          <cell r="Y32" t="str">
            <v>Month 30</v>
          </cell>
          <cell r="Z32">
            <v>138.26984126984127</v>
          </cell>
          <cell r="AA32">
            <v>83</v>
          </cell>
          <cell r="AB32">
            <v>2573</v>
          </cell>
        </row>
        <row r="33">
          <cell r="Y33" t="str">
            <v>Month 31</v>
          </cell>
          <cell r="Z33">
            <v>132.38095238095235</v>
          </cell>
          <cell r="AA33">
            <v>82</v>
          </cell>
          <cell r="AB33">
            <v>2460</v>
          </cell>
        </row>
        <row r="34">
          <cell r="Y34" t="str">
            <v>Month 32</v>
          </cell>
          <cell r="Z34">
            <v>84.634920634920633</v>
          </cell>
          <cell r="AA34">
            <v>48</v>
          </cell>
          <cell r="AB34">
            <v>1488</v>
          </cell>
        </row>
        <row r="35">
          <cell r="Y35" t="str">
            <v>Month 33</v>
          </cell>
          <cell r="Z35">
            <v>89.063492063492063</v>
          </cell>
          <cell r="AA35">
            <v>51</v>
          </cell>
          <cell r="AB35">
            <v>1581</v>
          </cell>
        </row>
        <row r="36">
          <cell r="Y36" t="str">
            <v>Month 34</v>
          </cell>
          <cell r="Z36">
            <v>80.444444444444443</v>
          </cell>
          <cell r="AA36">
            <v>51</v>
          </cell>
          <cell r="AB36">
            <v>1428</v>
          </cell>
        </row>
        <row r="37">
          <cell r="Y37" t="str">
            <v>Month 35</v>
          </cell>
          <cell r="Z37">
            <v>89.063492063492063</v>
          </cell>
          <cell r="AA37">
            <v>51</v>
          </cell>
          <cell r="AB37">
            <v>1581</v>
          </cell>
        </row>
        <row r="38">
          <cell r="Y38" t="str">
            <v>Month 36</v>
          </cell>
          <cell r="Z38">
            <v>86.19047619047619</v>
          </cell>
          <cell r="AA38">
            <v>51</v>
          </cell>
          <cell r="AB38">
            <v>1530</v>
          </cell>
        </row>
        <row r="39">
          <cell r="Y39" t="str">
            <v>Month 37</v>
          </cell>
          <cell r="Z39">
            <v>93.492063492063494</v>
          </cell>
          <cell r="AA39">
            <v>54</v>
          </cell>
          <cell r="AB39">
            <v>1674</v>
          </cell>
        </row>
        <row r="40">
          <cell r="Y40" t="str">
            <v>Month 38</v>
          </cell>
          <cell r="Z40">
            <v>79.047619047619051</v>
          </cell>
          <cell r="AA40">
            <v>46</v>
          </cell>
          <cell r="AB40">
            <v>1380</v>
          </cell>
        </row>
        <row r="41">
          <cell r="Y41" t="str">
            <v>Month 39</v>
          </cell>
          <cell r="Z41">
            <v>63.476190476190666</v>
          </cell>
          <cell r="AA41">
            <v>35.000000000000128</v>
          </cell>
          <cell r="AB41">
            <v>1085.0000000000041</v>
          </cell>
        </row>
        <row r="42">
          <cell r="Y42" t="str">
            <v>Month 40</v>
          </cell>
          <cell r="Z42">
            <v>63.476190476190055</v>
          </cell>
          <cell r="AA42">
            <v>34.999999999999716</v>
          </cell>
          <cell r="AB42">
            <v>1084.9999999999911</v>
          </cell>
        </row>
        <row r="43">
          <cell r="Y43" t="str">
            <v>Month 41</v>
          </cell>
          <cell r="Z43">
            <v>61.428571428571431</v>
          </cell>
          <cell r="AA43">
            <v>35</v>
          </cell>
          <cell r="AB43">
            <v>1050</v>
          </cell>
        </row>
        <row r="44">
          <cell r="Y44" t="str">
            <v>Month 42</v>
          </cell>
          <cell r="Z44">
            <v>63.476190476190467</v>
          </cell>
          <cell r="AA44">
            <v>35</v>
          </cell>
          <cell r="AB44">
            <v>1085</v>
          </cell>
        </row>
        <row r="45">
          <cell r="Y45" t="str">
            <v>Month 43</v>
          </cell>
          <cell r="Z45">
            <v>61.428571428571253</v>
          </cell>
          <cell r="AA45">
            <v>34.999999999999879</v>
          </cell>
          <cell r="AB45">
            <v>1049.9999999999964</v>
          </cell>
        </row>
        <row r="46">
          <cell r="Y46" t="str">
            <v>Month 44</v>
          </cell>
          <cell r="Z46">
            <v>64.952380952381219</v>
          </cell>
          <cell r="AA46">
            <v>36.000000000000185</v>
          </cell>
          <cell r="AB46">
            <v>1116.0000000000055</v>
          </cell>
        </row>
        <row r="47">
          <cell r="Y47" t="str">
            <v>Month 45</v>
          </cell>
          <cell r="Z47">
            <v>64.95238095238112</v>
          </cell>
          <cell r="AA47">
            <v>36.000000000000121</v>
          </cell>
          <cell r="AB47">
            <v>1116.0000000000036</v>
          </cell>
        </row>
        <row r="48">
          <cell r="Y48" t="str">
            <v>Month 46</v>
          </cell>
          <cell r="Z48">
            <v>59.999999999999886</v>
          </cell>
          <cell r="AA48">
            <v>36.999999999999915</v>
          </cell>
          <cell r="AB48">
            <v>1035.9999999999977</v>
          </cell>
        </row>
        <row r="49">
          <cell r="Y49" t="str">
            <v>Month 47</v>
          </cell>
          <cell r="Z49">
            <v>66.428571428571431</v>
          </cell>
          <cell r="AA49">
            <v>37</v>
          </cell>
          <cell r="AB49">
            <v>1147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s"/>
      <sheetName val="cosma"/>
      <sheetName val="incstmt"/>
      <sheetName val="budget"/>
      <sheetName val="act &amp; proj"/>
      <sheetName val="d"/>
      <sheetName val="Trial Balance"/>
      <sheetName val="mac_LOP Sched  Personnel"/>
      <sheetName val="Comshare"/>
      <sheetName val="Cash CCI Detail"/>
      <sheetName val="Consol"/>
      <sheetName val="Unconsol"/>
      <sheetName val="#REF"/>
      <sheetName val="PR Budget 2010"/>
      <sheetName val="comments"/>
      <sheetName val="Assumption"/>
      <sheetName val="CF_Detail"/>
      <sheetName val="$CF_Detail"/>
      <sheetName val="Capex Summary"/>
      <sheetName val="VC+FC"/>
      <sheetName val="Calculations"/>
      <sheetName val="KPI"/>
      <sheetName val="IS"/>
      <sheetName val="IS KZT"/>
      <sheetName val="IS USD"/>
      <sheetName val="Trans"/>
      <sheetName val="Output GRES -1 KZT"/>
      <sheetName val="Revenue and trade receivables"/>
      <sheetName val="COGS, TP and other BS items KZT"/>
      <sheetName val="Other IS items KZT"/>
      <sheetName val="Tax payable"/>
      <sheetName val="Non-current assets and CAPEX"/>
      <sheetName val="Output GRES -1 USD"/>
      <sheetName val="Revenue and trade receivabl USD"/>
      <sheetName val="COGS, TP and other BS items USD"/>
      <sheetName val="Other IS items KZT (2)"/>
      <sheetName val="Tax payable USD"/>
      <sheetName val="Non-current assets CPX USD"/>
      <sheetName val="FX"/>
      <sheetName val="Отчет 1"/>
      <sheetName val="Capex 2009 v2"/>
      <sheetName val="Capex 2010"/>
      <sheetName val="Repair 2010"/>
      <sheetName val="DT"/>
      <sheetName val="FA Tax"/>
      <sheetName val="Interest"/>
      <sheetName val="coal consumption for heat ener"/>
      <sheetName val="PR Budget 08"/>
      <sheetName val="PR Budget 09"/>
      <sheetName val="ComshUSD"/>
      <sheetName val="ComshKZT"/>
      <sheetName val="IS KZT AES format"/>
      <sheetName val="CF KZT AES format"/>
      <sheetName val="BS Movements"/>
      <sheetName val="BSKZT"/>
      <sheetName val="BSUSD"/>
      <sheetName val="CF"/>
      <sheetName val="CF$"/>
      <sheetName val="IS$"/>
      <sheetName val="IS "/>
      <sheetName val="CFPres"/>
      <sheetName val="Rollforward of loan"/>
      <sheetName val="Loans"/>
      <sheetName val="Capex 2009"/>
      <sheetName val="Repair 2009"/>
      <sheetName val="ICLoan"/>
      <sheetName val="2008_Links"/>
      <sheetName val="Sensitivity table"/>
      <sheetName val="OpData"/>
      <sheetName val="Safety_Stationary_Housekeep_09 "/>
      <sheetName val="Pres_assump"/>
      <sheetName val="IC"/>
      <sheetName val="FAS133"/>
      <sheetName val="Inter Rao realised"/>
      <sheetName val="Банк1"/>
      <sheetName val="Банк ориг"/>
      <sheetName val="Банк"/>
      <sheetName val="ЦЗ"/>
      <sheetName val="КМ"/>
      <sheetName val="МЭМР"/>
      <sheetName val="Summary"/>
      <sheetName val="Бизнес план"/>
      <sheetName val="Лист3"/>
      <sheetName val="Capex"/>
      <sheetName val="прогноз"/>
      <sheetName val="SYSTEM"/>
      <sheetName val="данные к заполнению"/>
      <sheetName val="COA Sumry by RG"/>
      <sheetName val="Flexing copper"/>
      <sheetName val="SHELL"/>
      <sheetName val="P&amp;L"/>
      <sheetName val="CFlows"/>
      <sheetName val="Bsheet"/>
      <sheetName val="Outputs"/>
      <sheetName val="Inputs"/>
      <sheetName val="Ownership"/>
      <sheetName val="Valuation"/>
      <sheetName val="Drawdown"/>
      <sheetName val="Debt Service"/>
      <sheetName val="Revenues"/>
      <sheetName val="0&amp;M and Maintenance"/>
      <sheetName val="bookdepn"/>
      <sheetName val="taxdepn"/>
      <sheetName val="BookTax"/>
      <sheetName val="CashTax"/>
      <sheetName val="Step-up costs"/>
      <sheetName val="2002finance"/>
      <sheetName val="2001Invoices"/>
      <sheetName val="Ebute"/>
      <sheetName val="Megh"/>
      <sheetName val="Annual St"/>
      <sheetName val="Input"/>
      <sheetName val="Workings"/>
      <sheetName val="Questions"/>
      <sheetName val="Revenue"/>
      <sheetName val="Statements"/>
      <sheetName val="Input-Time"/>
      <sheetName val="Solve&amp;Print"/>
      <sheetName val="Construction"/>
      <sheetName val="Debt"/>
      <sheetName val="Funding"/>
      <sheetName val="O&amp;M"/>
      <sheetName val="Tariff"/>
      <sheetName val="Early Gene"/>
      <sheetName val="Escalation"/>
      <sheetName val="Ratios"/>
      <sheetName val="Tax &amp; Dep"/>
      <sheetName val="Repay Profiles"/>
      <sheetName val="CFADS vs DS"/>
      <sheetName val="DSCR vs PA DSCR"/>
      <sheetName val="RasLaf"/>
      <sheetName val="Plant Operations"/>
      <sheetName val="Cash Flow &amp; Coverages"/>
      <sheetName val="AES Corp Income Statement"/>
      <sheetName val="Income Statement"/>
      <sheetName val="Performance Data"/>
      <sheetName val="Project Data"/>
      <sheetName val="Availability Calculation"/>
      <sheetName val="Finance &amp; Economic Data"/>
      <sheetName val="Tolling Payments"/>
      <sheetName val="ICF INPUTS"/>
      <sheetName val="Energy Market"/>
      <sheetName val="EPC Data"/>
      <sheetName val="Owners Costs"/>
      <sheetName val="Tax &amp; Depreciation"/>
      <sheetName val="MACRS"/>
      <sheetName val="Changes"/>
      <sheetName val="LDP"/>
      <sheetName val="LDF"/>
      <sheetName val="Operating Cash flow"/>
      <sheetName val="Balance Sheet"/>
      <sheetName val="Actual Depreciation"/>
      <sheetName val="Income"/>
      <sheetName val="Cash flow &amp; coverage ratios"/>
      <sheetName val="Finance data"/>
      <sheetName val="Int &amp; Amort"/>
      <sheetName val="Tax"/>
      <sheetName val="Depreciation"/>
      <sheetName val="Unit Pricing"/>
      <sheetName val="Heat Rate"/>
      <sheetName val="Avail. Penalty"/>
      <sheetName val="Hedge"/>
      <sheetName val="ChartData"/>
      <sheetName val="Chart1"/>
      <sheetName val="Chart2"/>
      <sheetName val="Sheet1"/>
      <sheetName val="Sensitivities"/>
      <sheetName val="Southland"/>
      <sheetName val="Assumptions"/>
      <sheetName val="TechInputs"/>
      <sheetName val="C&amp;F"/>
      <sheetName val="Cashflow"/>
      <sheetName val="BS"/>
      <sheetName val="Returns"/>
      <sheetName val="Operating budget"/>
      <sheetName val="LDs"/>
      <sheetName val="DSRA"/>
      <sheetName val="WCap"/>
      <sheetName val="Cover"/>
      <sheetName val="Indices"/>
      <sheetName val="Outstanding Debt"/>
      <sheetName val="Repays vs Cashflow"/>
      <sheetName val="Barka"/>
      <sheetName val="Change Notes"/>
      <sheetName val="MODEL INPUTS"/>
      <sheetName val="COMMERCIAL INPUTS"/>
      <sheetName val="COMMODITY PRICE DATA"/>
      <sheetName val="EPC COST"/>
      <sheetName val="DEVELOPMENT COST"/>
      <sheetName val="TOTAL CAPEX"/>
      <sheetName val="FINANCING"/>
      <sheetName val="Refinancing"/>
      <sheetName val="Annual Summ"/>
      <sheetName val="Quarterly Cash Flow"/>
      <sheetName val="Plant Operation"/>
      <sheetName val="Fixed O&amp;M"/>
      <sheetName val="Variable O&amp;M"/>
      <sheetName val="Cash Taxes"/>
      <sheetName val="Prop. Taxes"/>
      <sheetName val="Variable Costs"/>
      <sheetName val="Fixed Costs"/>
      <sheetName val="Operational Payroll"/>
      <sheetName val="DSR Requirement"/>
      <sheetName val="Fin Stmnts"/>
      <sheetName val="Switches &amp; Scenarios"/>
      <sheetName val="Constr, Op &amp; Fin Assmp"/>
      <sheetName val="Bridge Loans"/>
      <sheetName val="Issues"/>
      <sheetName val="Draw"/>
      <sheetName val="PROFORMA"/>
      <sheetName val="Spot, Firm Cap &amp; Dispatch"/>
      <sheetName val="Bk &amp; Tax Dep &amp; ADIT"/>
      <sheetName val="LONG TERM DEBT CALC"/>
      <sheetName val="DEBT SERV SUMM"/>
      <sheetName val="Reconciliation"/>
      <sheetName val="Recon Capex details"/>
      <sheetName val="Module1"/>
      <sheetName val="Module2"/>
      <sheetName val="Andres"/>
      <sheetName val="Exec. Summary"/>
      <sheetName val="Fin Stmnts Summary"/>
      <sheetName val="DPP Spot, Firm Cap &amp; Dispatch"/>
      <sheetName val="Op Assmp"/>
      <sheetName val="LosMina"/>
      <sheetName val="Refinancement"/>
      <sheetName val="NPV"/>
      <sheetName val="Arlington Shell"/>
      <sheetName val="Global Assumptions"/>
      <sheetName val="Consolidated Income Statement"/>
      <sheetName val="Cash Flow"/>
      <sheetName val="Debt and Other Assets"/>
      <sheetName val="Fixed Assets"/>
      <sheetName val="Related Companies"/>
      <sheetName val="Gener Contractual"/>
      <sheetName val="Birmann"/>
      <sheetName val="Queltehues+Volcan"/>
      <sheetName val="Maitenes"/>
      <sheetName val="Alfalfal"/>
      <sheetName val="Renca"/>
      <sheetName val="TG El Indio"/>
      <sheetName val="Ventanas"/>
      <sheetName val="Laguna Verde"/>
      <sheetName val="Other_Business"/>
      <sheetName val="E. Verde (cons)"/>
      <sheetName val="Nacimiento"/>
      <sheetName val="Constitución"/>
      <sheetName val="Laja"/>
      <sheetName val="Mostazal"/>
      <sheetName val="Turbina_EVSA"/>
      <sheetName val="Nueva_Renca"/>
      <sheetName val="Norgener"/>
      <sheetName val="Guacolda"/>
      <sheetName val="TermoAndes"/>
      <sheetName val="Interandes"/>
      <sheetName val="Chivor"/>
      <sheetName val="Debt_Mkt_Value"/>
      <sheetName val="Bond ESSA"/>
      <sheetName val="Energy Data"/>
      <sheetName val="Charts"/>
      <sheetName val="Gener"/>
      <sheetName val="Operating Assumptions"/>
      <sheetName val="Financial Assumptions"/>
      <sheetName val="MHA"/>
      <sheetName val="Start&amp;Standby"/>
      <sheetName val="notes"/>
      <sheetName val="P &amp; L"/>
      <sheetName val="P&amp;L VAR"/>
      <sheetName val="Cashflow VAR"/>
      <sheetName val="IRR &amp; NPV"/>
      <sheetName val="Depn &amp; Tax"/>
      <sheetName val="Penalty Caps"/>
      <sheetName val="Financ"/>
      <sheetName val="Fuel Cost"/>
      <sheetName val="Depr"/>
      <sheetName val="Rev"/>
      <sheetName val="Corp_hyp"/>
      <sheetName val="Return"/>
      <sheetName val="Invest"/>
      <sheetName val="SHELL-Equity earnings"/>
      <sheetName val="C_hyp_ann"/>
      <sheetName val="Corp_hyp_USD"/>
      <sheetName val="OPGC"/>
      <sheetName val="2a для УО"/>
      <sheetName val="Hyper_IS_KZT"/>
      <sheetName val="Assump"/>
      <sheetName val="Sales"/>
      <sheetName val="Coal"/>
      <sheetName val="CCO CF"/>
      <sheetName val="Cost Cutting "/>
      <sheetName val="#CCI TS "/>
      <sheetName val="CCO IS "/>
      <sheetName val="Presentation "/>
      <sheetName val="Inter Co "/>
      <sheetName val="СF$"/>
      <sheetName val="FixedCostDetail"/>
      <sheetName val="Repair"/>
      <sheetName val="Debts"/>
      <sheetName val="Loss Position"/>
      <sheetName val="Taxable IS"/>
      <sheetName val="BS_KZT"/>
      <sheetName val="BS_USD"/>
      <sheetName val="Flash"/>
      <sheetName val="Flash_IS"/>
      <sheetName val="CF_USD"/>
      <sheetName val="CF_KZT"/>
      <sheetName val="Coaldetails_Eki"/>
      <sheetName val="Eki_P&amp;L_Prj"/>
      <sheetName val="BS$"/>
      <sheetName val="Contractors"/>
      <sheetName val="Mat&amp;Chemicals"/>
      <sheetName val="Cost"/>
      <sheetName val="CF Format"/>
      <sheetName val="CustomerDetails New"/>
      <sheetName val="Hyp"/>
      <sheetName val="CustomerDetails_Eki"/>
      <sheetName val="SalesSummary_Eki"/>
      <sheetName val="Stock Option"/>
      <sheetName val="FA"/>
      <sheetName val="CF Forecats_Eki"/>
      <sheetName val="Cost Details"/>
      <sheetName val="Exp Details"/>
      <sheetName val="CustomerDetails_Eki (2)"/>
      <sheetName val="SalesSummary_Maikuben"/>
      <sheetName val="CF Forecast_Maikuben"/>
      <sheetName val="CF_Consolidated"/>
      <sheetName val="Instructions"/>
      <sheetName val="Business Data"/>
      <sheetName val="Balance Summary"/>
      <sheetName val="Income Summary"/>
      <sheetName val="FAS 133"/>
      <sheetName val="Entity"/>
      <sheetName val="Period"/>
      <sheetName val="Year"/>
      <sheetName val="Busdev"/>
      <sheetName val="BS USD"/>
      <sheetName val="CF USD"/>
      <sheetName val="DebtSchedule"/>
      <sheetName val="Financials"/>
      <sheetName val="Given"/>
      <sheetName val="BS KZT"/>
      <sheetName val="P&amp;L KZT"/>
      <sheetName val="CF KZT"/>
      <sheetName val="P&amp;L USD"/>
      <sheetName val="CA"/>
      <sheetName val="FX_VAT"/>
      <sheetName val="Comshare Upload"/>
      <sheetName val="V1.06"/>
      <sheetName val="IC Accounts"/>
      <sheetName val="IS_USD"/>
      <sheetName val="IS_KZT"/>
      <sheetName val="IS_Comshare"/>
      <sheetName val="CF Summary"/>
      <sheetName val="CF_Comshare$"/>
      <sheetName val="CF_ComshareKZT"/>
      <sheetName val="Daily Cash Flow"/>
      <sheetName val="customers Aug Frct"/>
      <sheetName val="Customers Curr Fcst"/>
      <sheetName val="Inspec&amp;Training"/>
      <sheetName val="TB Aug 04"/>
      <sheetName val="Titul"/>
      <sheetName val="Goals &amp; Targets"/>
      <sheetName val="Operational Cost"/>
      <sheetName val="Salary,Admin &amp; Taxes"/>
      <sheetName val="Repair Cost"/>
      <sheetName val="СводтурбВал"/>
      <sheetName val="Labor"/>
      <sheetName val="Material"/>
      <sheetName val="Equipment"/>
      <sheetName val="Inventory"/>
      <sheetName val="Лист1"/>
      <sheetName val="Лист2"/>
      <sheetName val="свбез4"/>
      <sheetName val="Свод котла Вал"/>
      <sheetName val="Общая котел"/>
      <sheetName val="бл4"/>
      <sheetName val="Break even"/>
      <sheetName val="Labor1"/>
      <sheetName val="Acc"/>
      <sheetName val="Ind"/>
      <sheetName val="Details"/>
      <sheetName val="BS KZT "/>
      <sheetName val="TLA "/>
      <sheetName val="DIRECT"/>
      <sheetName val="TrialBalance"/>
      <sheetName val="Costs"/>
      <sheetName val="Loan"/>
      <sheetName val="Taxes"/>
      <sheetName val="SR"/>
      <sheetName val="Proj-List"/>
      <sheetName val="Costs 1"/>
      <sheetName val="Internal Budget"/>
      <sheetName val="Fuel"/>
      <sheetName val="Power"/>
      <sheetName val="Loan1"/>
      <sheetName val="Contingencies"/>
      <sheetName val="Guidelines"/>
      <sheetName val="Due dates"/>
      <sheetName val="Table of Contents"/>
      <sheetName val="Summarized Trial Balance"/>
      <sheetName val="Sch1 Investments"/>
      <sheetName val="Sch2 Inventory"/>
      <sheetName val="Sch 3  Reserves"/>
      <sheetName val="Sch 4 Accr exp"/>
      <sheetName val="Sch 5 Property"/>
      <sheetName val="Sch 6 Intangible"/>
      <sheetName val="Sch 7 Capitalized Interest"/>
      <sheetName val="Sch 8 Proj Dev"/>
      <sheetName val="Sch9 Other assets"/>
      <sheetName val="Sch10 Debt"/>
      <sheetName val="Sch 11 restricted assets"/>
      <sheetName val="Sch 12 Other Liab"/>
      <sheetName val="Sch13 Dividends"/>
      <sheetName val="Sch 14 Revenue"/>
      <sheetName val="Sch 15 Other Inc-Exp"/>
      <sheetName val="Sch16 Commitments"/>
      <sheetName val="Sch17  Guarantees"/>
      <sheetName val="Sch18 Swaps"/>
      <sheetName val="Sch 19 Tax cal"/>
      <sheetName val="Sh19detail"/>
      <sheetName val="Sch 20 Bur of Com Forms"/>
      <sheetName val="Sch21 Pension Plans non US"/>
      <sheetName val="Sch 22 Recon"/>
      <sheetName val="22 P&amp;l"/>
      <sheetName val="22 BS"/>
      <sheetName val="Sch 23 Equity Method Affiliates"/>
      <sheetName val="Technology-G"/>
      <sheetName val="IS (USD)"/>
      <sheetName val="CF (USD)"/>
      <sheetName val="BS (USD)"/>
      <sheetName val="Sens"/>
      <sheetName val="Variance_Analysis"/>
      <sheetName val="KR"/>
      <sheetName val="SE1"/>
      <sheetName val="SE2"/>
      <sheetName val="Sheet2"/>
      <sheetName val="Sheet3"/>
      <sheetName val="EIU Macro Forecasts 2005-2008"/>
      <sheetName val="FX Update 10.26.04"/>
      <sheetName val="Annual Interest Rates 2004-2024"/>
      <sheetName val="Commodity 2005 - 2009"/>
      <sheetName val="emission"/>
      <sheetName val="PR Budget 06"/>
      <sheetName val="IC Input"/>
      <sheetName val="NonIC Input"/>
      <sheetName val="Capex 2006"/>
      <sheetName val="Repair 2006"/>
      <sheetName val="Safety_Stationary_Housekeeping"/>
      <sheetName val="Kazn 05 vs 04"/>
      <sheetName val="Kazn 06 vs 05"/>
      <sheetName val="IS 2004"/>
      <sheetName val="IS 2005"/>
      <sheetName val="IS 2006"/>
      <sheetName val="Safety,Stationary,Housekeeping"/>
      <sheetName val="2005_Links"/>
      <sheetName val="Altay"/>
      <sheetName val="Menu"/>
      <sheetName val="GA"/>
      <sheetName val="Operations"/>
      <sheetName val="Maching"/>
      <sheetName val="Audit Template"/>
      <sheetName val="LIMESTONE"/>
      <sheetName val="ASH"/>
      <sheetName val="OTHER FUELS"/>
      <sheetName val="SALARIES"/>
      <sheetName val="UTIL"/>
      <sheetName val="INSURANCE"/>
      <sheetName val="G &amp; A"/>
      <sheetName val="BANK FEES"/>
      <sheetName val="O &amp; M and Outages"/>
      <sheetName val="DEPR &amp; PROP.TAXES"/>
      <sheetName val="PROP TAX DETAIL"/>
      <sheetName val="BOOK DEPREC DETAIL"/>
      <sheetName val="TAX DEPREC DETAIL"/>
      <sheetName val="DEBT PYMTS"/>
      <sheetName val="RESERVES"/>
      <sheetName val="CAPITAL BUDGET"/>
      <sheetName val="PARAMETROS"/>
      <sheetName val="BGC"/>
      <sheetName val="Câmbio - 97"/>
      <sheetName val="Cambios"/>
      <sheetName val="Plan1"/>
      <sheetName val="altai income statement"/>
    </sheetNames>
    <sheetDataSet>
      <sheetData sheetId="0" refreshError="1">
        <row r="5">
          <cell r="B5">
            <v>1999</v>
          </cell>
          <cell r="C5" t="str">
            <v>ene</v>
          </cell>
          <cell r="D5" t="str">
            <v>feb</v>
          </cell>
          <cell r="E5" t="str">
            <v>mar</v>
          </cell>
          <cell r="F5" t="str">
            <v>abr</v>
          </cell>
          <cell r="G5" t="str">
            <v>may</v>
          </cell>
          <cell r="H5" t="str">
            <v>jun</v>
          </cell>
          <cell r="I5" t="str">
            <v>jul</v>
          </cell>
          <cell r="J5" t="str">
            <v>ago</v>
          </cell>
          <cell r="K5" t="str">
            <v>sep</v>
          </cell>
          <cell r="L5" t="str">
            <v>oct</v>
          </cell>
          <cell r="M5" t="str">
            <v>nov</v>
          </cell>
          <cell r="N5" t="str">
            <v>dic</v>
          </cell>
        </row>
        <row r="6">
          <cell r="B6" t="str">
            <v>Costo Mg.  1</v>
          </cell>
          <cell r="C6">
            <v>84.147000000000006</v>
          </cell>
          <cell r="D6">
            <v>84.853999999999999</v>
          </cell>
          <cell r="E6">
            <v>84.224999999999994</v>
          </cell>
          <cell r="F6">
            <v>84.856999999999999</v>
          </cell>
          <cell r="G6">
            <v>85</v>
          </cell>
          <cell r="H6">
            <v>85</v>
          </cell>
          <cell r="I6">
            <v>84.605999999999995</v>
          </cell>
          <cell r="J6">
            <v>84.436000000000007</v>
          </cell>
          <cell r="K6">
            <v>85</v>
          </cell>
          <cell r="L6">
            <v>84.984999999999999</v>
          </cell>
          <cell r="M6">
            <v>84.572999999999993</v>
          </cell>
          <cell r="N6">
            <v>85</v>
          </cell>
        </row>
        <row r="7">
          <cell r="B7" t="str">
            <v>Costo Mg.  2</v>
          </cell>
          <cell r="C7">
            <v>76.903000000000006</v>
          </cell>
          <cell r="D7">
            <v>81.825999999999993</v>
          </cell>
          <cell r="E7">
            <v>81.058000000000007</v>
          </cell>
          <cell r="F7">
            <v>83.790999999999997</v>
          </cell>
          <cell r="G7">
            <v>84.986999999999995</v>
          </cell>
          <cell r="H7">
            <v>84.445999999999998</v>
          </cell>
          <cell r="I7">
            <v>80.713999999999999</v>
          </cell>
          <cell r="J7">
            <v>80.81</v>
          </cell>
          <cell r="K7">
            <v>84.683000000000007</v>
          </cell>
          <cell r="L7">
            <v>83.010999999999996</v>
          </cell>
          <cell r="M7">
            <v>79.361000000000004</v>
          </cell>
          <cell r="N7">
            <v>83.043000000000006</v>
          </cell>
        </row>
        <row r="8">
          <cell r="B8" t="str">
            <v>Costo Mg.  3</v>
          </cell>
          <cell r="C8">
            <v>76.468999999999994</v>
          </cell>
          <cell r="D8">
            <v>81.066999999999993</v>
          </cell>
          <cell r="E8">
            <v>80.655000000000001</v>
          </cell>
          <cell r="F8">
            <v>83.619</v>
          </cell>
          <cell r="G8">
            <v>84.789000000000001</v>
          </cell>
          <cell r="H8">
            <v>82.632999999999996</v>
          </cell>
          <cell r="I8">
            <v>80.051000000000002</v>
          </cell>
          <cell r="J8">
            <v>79.795000000000002</v>
          </cell>
          <cell r="K8">
            <v>83.721000000000004</v>
          </cell>
          <cell r="L8">
            <v>82.206999999999994</v>
          </cell>
          <cell r="M8">
            <v>77.025999999999996</v>
          </cell>
          <cell r="N8">
            <v>81.513999999999996</v>
          </cell>
        </row>
        <row r="9">
          <cell r="B9" t="str">
            <v>Costo Mg.  4</v>
          </cell>
          <cell r="C9">
            <v>61.951999999999998</v>
          </cell>
          <cell r="D9">
            <v>66.072999999999993</v>
          </cell>
          <cell r="E9">
            <v>65.069999999999993</v>
          </cell>
          <cell r="F9">
            <v>72.277000000000001</v>
          </cell>
          <cell r="G9">
            <v>81.355999999999995</v>
          </cell>
          <cell r="H9">
            <v>72.004999999999995</v>
          </cell>
          <cell r="I9">
            <v>67.44</v>
          </cell>
          <cell r="J9">
            <v>64.915000000000006</v>
          </cell>
          <cell r="K9">
            <v>72.727999999999994</v>
          </cell>
          <cell r="L9">
            <v>66.52</v>
          </cell>
          <cell r="M9">
            <v>62.17</v>
          </cell>
          <cell r="N9">
            <v>66.388999999999996</v>
          </cell>
        </row>
        <row r="10">
          <cell r="B10" t="str">
            <v>Costo Mg.  5</v>
          </cell>
          <cell r="C10">
            <v>54.335000000000001</v>
          </cell>
          <cell r="D10">
            <v>56.481000000000002</v>
          </cell>
          <cell r="E10">
            <v>55.506999999999998</v>
          </cell>
          <cell r="F10">
            <v>57.658999999999999</v>
          </cell>
          <cell r="G10">
            <v>63.975999999999999</v>
          </cell>
          <cell r="H10">
            <v>60.502000000000002</v>
          </cell>
          <cell r="I10">
            <v>56.076000000000001</v>
          </cell>
          <cell r="J10">
            <v>56.575000000000003</v>
          </cell>
          <cell r="K10">
            <v>59.62</v>
          </cell>
          <cell r="L10">
            <v>55.697000000000003</v>
          </cell>
          <cell r="M10">
            <v>54.545000000000002</v>
          </cell>
          <cell r="N10">
            <v>54.481000000000002</v>
          </cell>
        </row>
        <row r="12">
          <cell r="B12" t="str">
            <v>C.Mg. promedio</v>
          </cell>
          <cell r="C12">
            <v>69.599999999999994</v>
          </cell>
          <cell r="D12">
            <v>73.5</v>
          </cell>
          <cell r="E12">
            <v>72.7</v>
          </cell>
          <cell r="F12">
            <v>76.2</v>
          </cell>
          <cell r="G12">
            <v>80.099999999999994</v>
          </cell>
          <cell r="H12">
            <v>76.599999999999994</v>
          </cell>
          <cell r="I12">
            <v>72.900000000000006</v>
          </cell>
          <cell r="J12">
            <v>72.400000000000006</v>
          </cell>
          <cell r="K12">
            <v>76.900000000000006</v>
          </cell>
          <cell r="L12">
            <v>73.900000000000006</v>
          </cell>
          <cell r="M12">
            <v>70.5</v>
          </cell>
          <cell r="N12">
            <v>73.8</v>
          </cell>
        </row>
        <row r="15">
          <cell r="B15">
            <v>2000</v>
          </cell>
          <cell r="C15" t="str">
            <v>ene</v>
          </cell>
          <cell r="D15" t="str">
            <v>feb</v>
          </cell>
          <cell r="E15" t="str">
            <v>mar</v>
          </cell>
          <cell r="F15" t="str">
            <v>abr</v>
          </cell>
          <cell r="G15" t="str">
            <v>may</v>
          </cell>
          <cell r="H15" t="str">
            <v>jun</v>
          </cell>
          <cell r="I15" t="str">
            <v>jul</v>
          </cell>
          <cell r="J15" t="str">
            <v>ago</v>
          </cell>
          <cell r="K15" t="str">
            <v>sep</v>
          </cell>
          <cell r="L15" t="str">
            <v>oct</v>
          </cell>
          <cell r="M15" t="str">
            <v>nov</v>
          </cell>
          <cell r="N15" t="str">
            <v>dic</v>
          </cell>
        </row>
        <row r="16">
          <cell r="B16" t="str">
            <v>Costo Mg.  1</v>
          </cell>
          <cell r="C16">
            <v>65.045000000000002</v>
          </cell>
          <cell r="D16">
            <v>57.948</v>
          </cell>
          <cell r="E16">
            <v>58.213999999999999</v>
          </cell>
          <cell r="F16">
            <v>61.904000000000003</v>
          </cell>
          <cell r="G16">
            <v>72.7</v>
          </cell>
          <cell r="H16">
            <v>62.781999999999996</v>
          </cell>
          <cell r="I16">
            <v>55.658000000000001</v>
          </cell>
          <cell r="J16">
            <v>57.593000000000004</v>
          </cell>
          <cell r="K16">
            <v>57.994999999999997</v>
          </cell>
          <cell r="L16">
            <v>63.689</v>
          </cell>
          <cell r="M16">
            <v>57.395000000000003</v>
          </cell>
          <cell r="N16">
            <v>55.198</v>
          </cell>
        </row>
        <row r="17">
          <cell r="B17" t="str">
            <v>Costo Mg.  2</v>
          </cell>
          <cell r="C17">
            <v>60.904000000000003</v>
          </cell>
          <cell r="D17">
            <v>56.335000000000001</v>
          </cell>
          <cell r="E17">
            <v>57.003</v>
          </cell>
          <cell r="F17">
            <v>59.674999999999997</v>
          </cell>
          <cell r="G17">
            <v>66.858999999999995</v>
          </cell>
          <cell r="H17">
            <v>58.959000000000003</v>
          </cell>
          <cell r="I17">
            <v>55.143999999999998</v>
          </cell>
          <cell r="J17">
            <v>56.238999999999997</v>
          </cell>
          <cell r="K17">
            <v>56.469000000000001</v>
          </cell>
          <cell r="L17">
            <v>59.442999999999998</v>
          </cell>
          <cell r="M17">
            <v>55.234000000000002</v>
          </cell>
          <cell r="N17">
            <v>51.884999999999998</v>
          </cell>
        </row>
        <row r="18">
          <cell r="B18" t="str">
            <v>Costo Mg.  3</v>
          </cell>
          <cell r="C18">
            <v>60.904000000000003</v>
          </cell>
          <cell r="D18">
            <v>56.328000000000003</v>
          </cell>
          <cell r="E18">
            <v>56.978000000000002</v>
          </cell>
          <cell r="F18">
            <v>59.674999999999997</v>
          </cell>
          <cell r="G18">
            <v>66.727000000000004</v>
          </cell>
          <cell r="H18">
            <v>58.869</v>
          </cell>
          <cell r="I18">
            <v>55.131</v>
          </cell>
          <cell r="J18">
            <v>56.134999999999998</v>
          </cell>
          <cell r="K18">
            <v>56.390999999999998</v>
          </cell>
          <cell r="L18">
            <v>59.406999999999996</v>
          </cell>
          <cell r="M18">
            <v>55.14</v>
          </cell>
          <cell r="N18">
            <v>51.689</v>
          </cell>
        </row>
        <row r="19">
          <cell r="B19" t="str">
            <v>Costo Mg.  4</v>
          </cell>
          <cell r="C19">
            <v>55.002000000000002</v>
          </cell>
          <cell r="D19">
            <v>53.363999999999997</v>
          </cell>
          <cell r="E19">
            <v>54.027999999999999</v>
          </cell>
          <cell r="F19">
            <v>55.195999999999998</v>
          </cell>
          <cell r="G19">
            <v>57.137999999999998</v>
          </cell>
          <cell r="H19">
            <v>54.13</v>
          </cell>
          <cell r="I19">
            <v>53.101999999999997</v>
          </cell>
          <cell r="J19">
            <v>52.506999999999998</v>
          </cell>
          <cell r="K19">
            <v>52.4</v>
          </cell>
          <cell r="L19">
            <v>55.244999999999997</v>
          </cell>
          <cell r="M19">
            <v>52.488</v>
          </cell>
          <cell r="N19">
            <v>46.780999999999999</v>
          </cell>
        </row>
        <row r="20">
          <cell r="B20" t="str">
            <v>Costo Mg.  5</v>
          </cell>
          <cell r="C20">
            <v>51.841000000000001</v>
          </cell>
          <cell r="D20">
            <v>49.526000000000003</v>
          </cell>
          <cell r="E20">
            <v>50.8</v>
          </cell>
          <cell r="F20">
            <v>52.024000000000001</v>
          </cell>
          <cell r="G20">
            <v>53.378</v>
          </cell>
          <cell r="H20">
            <v>51.529000000000003</v>
          </cell>
          <cell r="I20">
            <v>49.475999999999999</v>
          </cell>
          <cell r="J20">
            <v>49.213000000000001</v>
          </cell>
          <cell r="K20">
            <v>48.853000000000002</v>
          </cell>
          <cell r="L20">
            <v>51.668999999999997</v>
          </cell>
          <cell r="M20">
            <v>47.811</v>
          </cell>
          <cell r="N20">
            <v>40.978999999999999</v>
          </cell>
        </row>
        <row r="22">
          <cell r="B22" t="str">
            <v>C.Mg. promedio</v>
          </cell>
          <cell r="C22">
            <v>58.1</v>
          </cell>
          <cell r="D22">
            <v>54.5</v>
          </cell>
          <cell r="E22">
            <v>55.2</v>
          </cell>
          <cell r="F22">
            <v>57.3</v>
          </cell>
          <cell r="G22">
            <v>62.4</v>
          </cell>
          <cell r="H22">
            <v>56.6</v>
          </cell>
          <cell r="I22">
            <v>53.6</v>
          </cell>
          <cell r="J22">
            <v>54.1</v>
          </cell>
          <cell r="K22">
            <v>54.1</v>
          </cell>
          <cell r="L22">
            <v>57.2</v>
          </cell>
          <cell r="M22">
            <v>53.3</v>
          </cell>
          <cell r="N22">
            <v>48.9</v>
          </cell>
        </row>
        <row r="25">
          <cell r="B25">
            <v>2001</v>
          </cell>
          <cell r="C25" t="str">
            <v>ene</v>
          </cell>
          <cell r="D25" t="str">
            <v>feb</v>
          </cell>
          <cell r="E25" t="str">
            <v>mar</v>
          </cell>
          <cell r="F25" t="str">
            <v>abr</v>
          </cell>
          <cell r="G25" t="str">
            <v>may</v>
          </cell>
          <cell r="H25" t="str">
            <v>jun</v>
          </cell>
          <cell r="I25" t="str">
            <v>jul</v>
          </cell>
          <cell r="J25" t="str">
            <v>ago</v>
          </cell>
          <cell r="K25" t="str">
            <v>sep</v>
          </cell>
          <cell r="L25" t="str">
            <v>oct</v>
          </cell>
          <cell r="M25" t="str">
            <v>nov</v>
          </cell>
          <cell r="N25" t="str">
            <v>dic</v>
          </cell>
        </row>
        <row r="26">
          <cell r="B26" t="str">
            <v>Costo Mg.  1</v>
          </cell>
          <cell r="C26">
            <v>50.411999999999999</v>
          </cell>
          <cell r="D26">
            <v>50.758000000000003</v>
          </cell>
          <cell r="E26">
            <v>49.857999999999997</v>
          </cell>
          <cell r="F26">
            <v>49.79</v>
          </cell>
          <cell r="G26">
            <v>53.072000000000003</v>
          </cell>
          <cell r="H26">
            <v>51.567999999999998</v>
          </cell>
          <cell r="I26">
            <v>51.514000000000003</v>
          </cell>
          <cell r="J26">
            <v>50.686</v>
          </cell>
          <cell r="K26">
            <v>50.523000000000003</v>
          </cell>
          <cell r="L26">
            <v>53.423000000000002</v>
          </cell>
          <cell r="M26">
            <v>53.536999999999999</v>
          </cell>
          <cell r="N26">
            <v>43.036000000000001</v>
          </cell>
        </row>
        <row r="27">
          <cell r="B27" t="str">
            <v>Costo Mg.  2</v>
          </cell>
          <cell r="C27">
            <v>49.442999999999998</v>
          </cell>
          <cell r="D27">
            <v>50.078000000000003</v>
          </cell>
          <cell r="E27">
            <v>49.134999999999998</v>
          </cell>
          <cell r="F27">
            <v>49.210999999999999</v>
          </cell>
          <cell r="G27">
            <v>51.734999999999999</v>
          </cell>
          <cell r="H27">
            <v>50.420999999999999</v>
          </cell>
          <cell r="I27">
            <v>50.917000000000002</v>
          </cell>
          <cell r="J27">
            <v>50.069000000000003</v>
          </cell>
          <cell r="K27">
            <v>49.668999999999997</v>
          </cell>
          <cell r="L27">
            <v>51.658999999999999</v>
          </cell>
          <cell r="M27">
            <v>51.255000000000003</v>
          </cell>
          <cell r="N27">
            <v>40.796999999999997</v>
          </cell>
        </row>
        <row r="28">
          <cell r="B28" t="str">
            <v>Costo Mg.  3</v>
          </cell>
          <cell r="C28">
            <v>49.41</v>
          </cell>
          <cell r="D28">
            <v>50.042000000000002</v>
          </cell>
          <cell r="E28">
            <v>49.091999999999999</v>
          </cell>
          <cell r="F28">
            <v>49.210999999999999</v>
          </cell>
          <cell r="G28">
            <v>51.679000000000002</v>
          </cell>
          <cell r="H28">
            <v>50.328000000000003</v>
          </cell>
          <cell r="I28">
            <v>50.902999999999999</v>
          </cell>
          <cell r="J28">
            <v>49.976999999999997</v>
          </cell>
          <cell r="K28">
            <v>49.546999999999997</v>
          </cell>
          <cell r="L28">
            <v>51.570999999999998</v>
          </cell>
          <cell r="M28">
            <v>51.219000000000001</v>
          </cell>
          <cell r="N28">
            <v>40.674999999999997</v>
          </cell>
        </row>
        <row r="29">
          <cell r="B29" t="str">
            <v>Costo Mg.  4</v>
          </cell>
          <cell r="C29">
            <v>47.113</v>
          </cell>
          <cell r="D29">
            <v>47.878</v>
          </cell>
          <cell r="E29">
            <v>46.353000000000002</v>
          </cell>
          <cell r="F29">
            <v>47.067999999999998</v>
          </cell>
          <cell r="G29">
            <v>49.353000000000002</v>
          </cell>
          <cell r="H29">
            <v>47.709000000000003</v>
          </cell>
          <cell r="I29">
            <v>49.392000000000003</v>
          </cell>
          <cell r="J29">
            <v>46.893000000000001</v>
          </cell>
          <cell r="K29">
            <v>46.567999999999998</v>
          </cell>
          <cell r="L29">
            <v>49.444000000000003</v>
          </cell>
          <cell r="M29">
            <v>49.334000000000003</v>
          </cell>
          <cell r="N29">
            <v>39.030999999999999</v>
          </cell>
        </row>
        <row r="30">
          <cell r="B30" t="str">
            <v>Costo Mg.  5</v>
          </cell>
          <cell r="C30">
            <v>41.93</v>
          </cell>
          <cell r="D30">
            <v>43.338999999999999</v>
          </cell>
          <cell r="E30">
            <v>41.441000000000003</v>
          </cell>
          <cell r="F30">
            <v>41.781999999999996</v>
          </cell>
          <cell r="G30">
            <v>46.598999999999997</v>
          </cell>
          <cell r="H30">
            <v>43.951000000000001</v>
          </cell>
          <cell r="I30">
            <v>45.843000000000004</v>
          </cell>
          <cell r="J30">
            <v>42.558999999999997</v>
          </cell>
          <cell r="K30">
            <v>42.648000000000003</v>
          </cell>
          <cell r="L30">
            <v>44.383000000000003</v>
          </cell>
          <cell r="M30">
            <v>44.942999999999998</v>
          </cell>
          <cell r="N30">
            <v>37.518999999999998</v>
          </cell>
        </row>
        <row r="32">
          <cell r="B32" t="str">
            <v>C.Mg. promedio</v>
          </cell>
          <cell r="C32">
            <v>47.6</v>
          </cell>
          <cell r="D32">
            <v>48.3</v>
          </cell>
          <cell r="E32">
            <v>47.1</v>
          </cell>
          <cell r="F32">
            <v>47.3</v>
          </cell>
          <cell r="G32">
            <v>50.3</v>
          </cell>
          <cell r="H32">
            <v>48.6</v>
          </cell>
          <cell r="I32">
            <v>49.6</v>
          </cell>
          <cell r="J32">
            <v>47.9</v>
          </cell>
          <cell r="K32">
            <v>47.6</v>
          </cell>
          <cell r="L32">
            <v>49.8</v>
          </cell>
          <cell r="M32">
            <v>49.7</v>
          </cell>
          <cell r="N32">
            <v>39.9</v>
          </cell>
        </row>
        <row r="35">
          <cell r="B35">
            <v>2002</v>
          </cell>
          <cell r="C35" t="str">
            <v>ene</v>
          </cell>
          <cell r="D35" t="str">
            <v>feb</v>
          </cell>
          <cell r="E35" t="str">
            <v>mar</v>
          </cell>
          <cell r="F35" t="str">
            <v>abr</v>
          </cell>
          <cell r="G35" t="str">
            <v>may</v>
          </cell>
          <cell r="H35" t="str">
            <v>jun</v>
          </cell>
          <cell r="I35" t="str">
            <v>jul</v>
          </cell>
          <cell r="J35" t="str">
            <v>ago</v>
          </cell>
          <cell r="K35" t="str">
            <v>sep</v>
          </cell>
          <cell r="L35" t="str">
            <v>oct</v>
          </cell>
          <cell r="M35" t="str">
            <v>nov</v>
          </cell>
          <cell r="N35" t="str">
            <v>dic</v>
          </cell>
        </row>
        <row r="36">
          <cell r="B36" t="str">
            <v>Costo Mg.  1</v>
          </cell>
          <cell r="C36">
            <v>43.491</v>
          </cell>
          <cell r="D36">
            <v>44.354999999999997</v>
          </cell>
          <cell r="E36">
            <v>45.817</v>
          </cell>
          <cell r="F36">
            <v>45.777999999999999</v>
          </cell>
          <cell r="G36">
            <v>52.427999999999997</v>
          </cell>
          <cell r="H36">
            <v>41.856000000000002</v>
          </cell>
          <cell r="I36">
            <v>38.813000000000002</v>
          </cell>
          <cell r="J36">
            <v>38.770000000000003</v>
          </cell>
          <cell r="K36">
            <v>38.383000000000003</v>
          </cell>
          <cell r="L36">
            <v>38.932000000000002</v>
          </cell>
          <cell r="M36">
            <v>39.503999999999998</v>
          </cell>
          <cell r="N36">
            <v>38.442</v>
          </cell>
        </row>
        <row r="37">
          <cell r="B37" t="str">
            <v>Costo Mg.  2</v>
          </cell>
          <cell r="C37">
            <v>41.371000000000002</v>
          </cell>
          <cell r="D37">
            <v>42.158000000000001</v>
          </cell>
          <cell r="E37">
            <v>44.112000000000002</v>
          </cell>
          <cell r="F37">
            <v>44.534999999999997</v>
          </cell>
          <cell r="G37">
            <v>49.947000000000003</v>
          </cell>
          <cell r="H37">
            <v>40.372</v>
          </cell>
          <cell r="I37">
            <v>38.195999999999998</v>
          </cell>
          <cell r="J37">
            <v>38.353999999999999</v>
          </cell>
          <cell r="K37">
            <v>37.585999999999999</v>
          </cell>
          <cell r="L37">
            <v>37.908000000000001</v>
          </cell>
          <cell r="M37">
            <v>38.369999999999997</v>
          </cell>
          <cell r="N37">
            <v>37.356000000000002</v>
          </cell>
        </row>
        <row r="38">
          <cell r="B38" t="str">
            <v>Costo Mg.  3</v>
          </cell>
          <cell r="C38">
            <v>41.341999999999999</v>
          </cell>
          <cell r="D38">
            <v>42.137</v>
          </cell>
          <cell r="E38">
            <v>44.073</v>
          </cell>
          <cell r="F38">
            <v>44.534999999999997</v>
          </cell>
          <cell r="G38">
            <v>49.805999999999997</v>
          </cell>
          <cell r="H38">
            <v>40.262</v>
          </cell>
          <cell r="I38">
            <v>38.191000000000003</v>
          </cell>
          <cell r="J38">
            <v>38.22</v>
          </cell>
          <cell r="K38">
            <v>37.534999999999997</v>
          </cell>
          <cell r="L38">
            <v>37.872999999999998</v>
          </cell>
          <cell r="M38">
            <v>38.270000000000003</v>
          </cell>
          <cell r="N38">
            <v>37.304000000000002</v>
          </cell>
        </row>
        <row r="39">
          <cell r="B39" t="str">
            <v>Costo Mg.  4</v>
          </cell>
          <cell r="C39">
            <v>39.323</v>
          </cell>
          <cell r="D39">
            <v>39.823999999999998</v>
          </cell>
          <cell r="E39">
            <v>40.811</v>
          </cell>
          <cell r="F39">
            <v>41.332999999999998</v>
          </cell>
          <cell r="G39">
            <v>44.941000000000003</v>
          </cell>
          <cell r="H39">
            <v>38.356000000000002</v>
          </cell>
          <cell r="I39">
            <v>37.295999999999999</v>
          </cell>
          <cell r="J39">
            <v>37.222999999999999</v>
          </cell>
          <cell r="K39">
            <v>37.029000000000003</v>
          </cell>
          <cell r="L39">
            <v>37.143999999999998</v>
          </cell>
          <cell r="M39">
            <v>37.298999999999999</v>
          </cell>
          <cell r="N39">
            <v>36.978000000000002</v>
          </cell>
        </row>
        <row r="40">
          <cell r="B40" t="str">
            <v>Costo Mg.  5</v>
          </cell>
          <cell r="C40">
            <v>37.94</v>
          </cell>
          <cell r="D40">
            <v>38.270000000000003</v>
          </cell>
          <cell r="E40">
            <v>38.673999999999999</v>
          </cell>
          <cell r="F40">
            <v>39.098999999999997</v>
          </cell>
          <cell r="G40">
            <v>40.334000000000003</v>
          </cell>
          <cell r="H40">
            <v>37.268000000000001</v>
          </cell>
          <cell r="I40">
            <v>36.994</v>
          </cell>
          <cell r="J40">
            <v>36.994</v>
          </cell>
          <cell r="K40">
            <v>36.926000000000002</v>
          </cell>
          <cell r="L40">
            <v>36.939</v>
          </cell>
          <cell r="M40">
            <v>37.006</v>
          </cell>
          <cell r="N40">
            <v>36.912999999999997</v>
          </cell>
        </row>
        <row r="42">
          <cell r="B42" t="str">
            <v>C.Mg. promedio</v>
          </cell>
          <cell r="C42">
            <v>40.4</v>
          </cell>
          <cell r="D42">
            <v>41</v>
          </cell>
          <cell r="E42">
            <v>42.4</v>
          </cell>
          <cell r="F42">
            <v>42.8</v>
          </cell>
          <cell r="G42">
            <v>47.1</v>
          </cell>
          <cell r="H42">
            <v>39.4</v>
          </cell>
          <cell r="I42">
            <v>37.799999999999997</v>
          </cell>
          <cell r="J42">
            <v>37.799999999999997</v>
          </cell>
          <cell r="K42">
            <v>37.4</v>
          </cell>
          <cell r="L42">
            <v>37.6</v>
          </cell>
          <cell r="M42">
            <v>37.9</v>
          </cell>
          <cell r="N42">
            <v>37.200000000000003</v>
          </cell>
        </row>
        <row r="46">
          <cell r="B46" t="str">
            <v>Costo Mg.  1</v>
          </cell>
          <cell r="C46">
            <v>38.551000000000002</v>
          </cell>
          <cell r="D46">
            <v>38.697000000000003</v>
          </cell>
          <cell r="E46">
            <v>38.795000000000002</v>
          </cell>
          <cell r="F46">
            <v>38.844000000000001</v>
          </cell>
          <cell r="G46">
            <v>39.08</v>
          </cell>
          <cell r="H46">
            <v>40.286999999999999</v>
          </cell>
          <cell r="I46">
            <v>48.965000000000003</v>
          </cell>
          <cell r="J46">
            <v>40.206000000000003</v>
          </cell>
          <cell r="K46">
            <v>39.244</v>
          </cell>
          <cell r="L46">
            <v>40.530999999999999</v>
          </cell>
          <cell r="M46">
            <v>40.433</v>
          </cell>
          <cell r="N46">
            <v>39.380000000000003</v>
          </cell>
        </row>
        <row r="47">
          <cell r="B47" t="str">
            <v>Costo Mg.  2</v>
          </cell>
          <cell r="C47">
            <v>37.414000000000001</v>
          </cell>
          <cell r="D47">
            <v>37.581000000000003</v>
          </cell>
          <cell r="E47">
            <v>37.93</v>
          </cell>
          <cell r="F47">
            <v>38.128999999999998</v>
          </cell>
          <cell r="G47">
            <v>38.075000000000003</v>
          </cell>
          <cell r="H47">
            <v>38.898000000000003</v>
          </cell>
          <cell r="I47">
            <v>45.677</v>
          </cell>
          <cell r="J47">
            <v>39.679000000000002</v>
          </cell>
          <cell r="K47">
            <v>38.314999999999998</v>
          </cell>
          <cell r="L47">
            <v>39.052999999999997</v>
          </cell>
          <cell r="M47">
            <v>39.091000000000001</v>
          </cell>
          <cell r="N47">
            <v>37.944000000000003</v>
          </cell>
        </row>
        <row r="48">
          <cell r="B48" t="str">
            <v>Costo Mg.  3</v>
          </cell>
          <cell r="C48">
            <v>37.383000000000003</v>
          </cell>
          <cell r="D48">
            <v>37.58</v>
          </cell>
          <cell r="E48">
            <v>37.899000000000001</v>
          </cell>
          <cell r="F48">
            <v>38.128</v>
          </cell>
          <cell r="G48">
            <v>38.020000000000003</v>
          </cell>
          <cell r="H48">
            <v>38.75</v>
          </cell>
          <cell r="I48">
            <v>45.604999999999997</v>
          </cell>
          <cell r="J48">
            <v>39.576999999999998</v>
          </cell>
          <cell r="K48">
            <v>38.215000000000003</v>
          </cell>
          <cell r="L48">
            <v>39.021999999999998</v>
          </cell>
          <cell r="M48">
            <v>38.978999999999999</v>
          </cell>
          <cell r="N48">
            <v>37.832000000000001</v>
          </cell>
        </row>
        <row r="49">
          <cell r="B49" t="str">
            <v>Costo Mg.  4</v>
          </cell>
          <cell r="C49">
            <v>36.999000000000002</v>
          </cell>
          <cell r="D49">
            <v>37.048000000000002</v>
          </cell>
          <cell r="E49">
            <v>37.095999999999997</v>
          </cell>
          <cell r="F49">
            <v>37.225000000000001</v>
          </cell>
          <cell r="G49">
            <v>37.088999999999999</v>
          </cell>
          <cell r="H49">
            <v>37.340000000000003</v>
          </cell>
          <cell r="I49">
            <v>40.890999999999998</v>
          </cell>
          <cell r="J49">
            <v>37.758000000000003</v>
          </cell>
          <cell r="K49">
            <v>37.192999999999998</v>
          </cell>
          <cell r="L49">
            <v>37.509</v>
          </cell>
          <cell r="M49">
            <v>37.442</v>
          </cell>
          <cell r="N49">
            <v>37.081000000000003</v>
          </cell>
        </row>
        <row r="50">
          <cell r="B50" t="str">
            <v>Costo Mg.  5</v>
          </cell>
          <cell r="C50">
            <v>36.909999999999997</v>
          </cell>
          <cell r="D50">
            <v>36.914999999999999</v>
          </cell>
          <cell r="E50">
            <v>36.927999999999997</v>
          </cell>
          <cell r="F50">
            <v>36.945999999999998</v>
          </cell>
          <cell r="G50">
            <v>36.936</v>
          </cell>
          <cell r="H50">
            <v>37.037999999999997</v>
          </cell>
          <cell r="I50">
            <v>38.887</v>
          </cell>
          <cell r="J50">
            <v>37.115000000000002</v>
          </cell>
          <cell r="K50">
            <v>36.966999999999999</v>
          </cell>
          <cell r="L50">
            <v>37.012999999999998</v>
          </cell>
          <cell r="M50">
            <v>36.994999999999997</v>
          </cell>
          <cell r="N50">
            <v>36.911000000000001</v>
          </cell>
        </row>
        <row r="52">
          <cell r="B52" t="str">
            <v>C.Mg. promedio</v>
          </cell>
          <cell r="C52">
            <v>37.299999999999997</v>
          </cell>
          <cell r="D52">
            <v>37.4</v>
          </cell>
          <cell r="E52">
            <v>37.6</v>
          </cell>
          <cell r="F52">
            <v>37.700000000000003</v>
          </cell>
          <cell r="G52">
            <v>37.700000000000003</v>
          </cell>
          <cell r="H52">
            <v>38.200000000000003</v>
          </cell>
          <cell r="I52">
            <v>43.4</v>
          </cell>
          <cell r="J52">
            <v>38.700000000000003</v>
          </cell>
          <cell r="K52">
            <v>37.799999999999997</v>
          </cell>
          <cell r="L52">
            <v>38.4</v>
          </cell>
          <cell r="M52">
            <v>38.4</v>
          </cell>
          <cell r="N52">
            <v>37.6</v>
          </cell>
        </row>
        <row r="56">
          <cell r="B56" t="str">
            <v>Costo Mg.  1</v>
          </cell>
          <cell r="C56">
            <v>39.436999999999998</v>
          </cell>
          <cell r="D56">
            <v>39.662999999999997</v>
          </cell>
          <cell r="E56">
            <v>39.764000000000003</v>
          </cell>
          <cell r="F56">
            <v>40.003</v>
          </cell>
          <cell r="G56">
            <v>43.69</v>
          </cell>
          <cell r="H56">
            <v>42.92</v>
          </cell>
          <cell r="I56">
            <v>60.709000000000003</v>
          </cell>
          <cell r="J56">
            <v>40.777000000000001</v>
          </cell>
          <cell r="K56">
            <v>39.371000000000002</v>
          </cell>
          <cell r="L56">
            <v>40.228999999999999</v>
          </cell>
          <cell r="M56">
            <v>40.686</v>
          </cell>
          <cell r="N56">
            <v>39.539000000000001</v>
          </cell>
        </row>
        <row r="57">
          <cell r="B57" t="str">
            <v>Costo Mg.  2</v>
          </cell>
          <cell r="C57">
            <v>38.207000000000001</v>
          </cell>
          <cell r="D57">
            <v>38.436</v>
          </cell>
          <cell r="E57">
            <v>38.776000000000003</v>
          </cell>
          <cell r="F57">
            <v>39.325000000000003</v>
          </cell>
          <cell r="G57">
            <v>40.665999999999997</v>
          </cell>
          <cell r="H57">
            <v>40.737000000000002</v>
          </cell>
          <cell r="I57">
            <v>54.015999999999998</v>
          </cell>
          <cell r="J57">
            <v>39.845999999999997</v>
          </cell>
          <cell r="K57">
            <v>38.290999999999997</v>
          </cell>
          <cell r="L57">
            <v>38.628999999999998</v>
          </cell>
          <cell r="M57">
            <v>39.107999999999997</v>
          </cell>
          <cell r="N57">
            <v>37.847000000000001</v>
          </cell>
        </row>
        <row r="58">
          <cell r="B58" t="str">
            <v>Costo Mg.  3</v>
          </cell>
          <cell r="C58">
            <v>38.17</v>
          </cell>
          <cell r="D58">
            <v>38.384</v>
          </cell>
          <cell r="E58">
            <v>38.704000000000001</v>
          </cell>
          <cell r="F58">
            <v>39.322000000000003</v>
          </cell>
          <cell r="G58">
            <v>40.506</v>
          </cell>
          <cell r="H58">
            <v>40.517000000000003</v>
          </cell>
          <cell r="I58">
            <v>53.697000000000003</v>
          </cell>
          <cell r="J58">
            <v>39.636000000000003</v>
          </cell>
          <cell r="K58">
            <v>38.149000000000001</v>
          </cell>
          <cell r="L58">
            <v>38.549999999999997</v>
          </cell>
          <cell r="M58">
            <v>38.914999999999999</v>
          </cell>
          <cell r="N58">
            <v>37.661999999999999</v>
          </cell>
        </row>
        <row r="59">
          <cell r="B59" t="str">
            <v>Costo Mg.  4</v>
          </cell>
          <cell r="C59">
            <v>37.182000000000002</v>
          </cell>
          <cell r="D59">
            <v>37.222000000000001</v>
          </cell>
          <cell r="E59">
            <v>37.326999999999998</v>
          </cell>
          <cell r="F59">
            <v>37.691000000000003</v>
          </cell>
          <cell r="G59">
            <v>37.691000000000003</v>
          </cell>
          <cell r="H59">
            <v>37.962000000000003</v>
          </cell>
          <cell r="I59">
            <v>44.156999999999996</v>
          </cell>
          <cell r="J59">
            <v>37.636000000000003</v>
          </cell>
          <cell r="K59">
            <v>37.131999999999998</v>
          </cell>
          <cell r="L59">
            <v>37.265999999999998</v>
          </cell>
          <cell r="M59">
            <v>37.35</v>
          </cell>
          <cell r="N59">
            <v>37.036000000000001</v>
          </cell>
        </row>
        <row r="60">
          <cell r="B60" t="str">
            <v>Costo Mg.  5</v>
          </cell>
          <cell r="C60">
            <v>36.917999999999999</v>
          </cell>
          <cell r="D60">
            <v>36.933</v>
          </cell>
          <cell r="E60">
            <v>36.942999999999998</v>
          </cell>
          <cell r="F60">
            <v>37.026000000000003</v>
          </cell>
          <cell r="G60">
            <v>37.04</v>
          </cell>
          <cell r="H60">
            <v>37.148000000000003</v>
          </cell>
          <cell r="I60">
            <v>39.863</v>
          </cell>
          <cell r="J60">
            <v>37.137999999999998</v>
          </cell>
          <cell r="K60">
            <v>36.953000000000003</v>
          </cell>
          <cell r="L60">
            <v>36.965000000000003</v>
          </cell>
          <cell r="M60">
            <v>36.96</v>
          </cell>
          <cell r="N60">
            <v>36.911999999999999</v>
          </cell>
        </row>
        <row r="62">
          <cell r="B62" t="str">
            <v>C.Mg. promedio</v>
          </cell>
          <cell r="C62">
            <v>37.799999999999997</v>
          </cell>
          <cell r="D62">
            <v>37.9</v>
          </cell>
          <cell r="E62">
            <v>38.1</v>
          </cell>
          <cell r="F62">
            <v>38.5</v>
          </cell>
          <cell r="G62">
            <v>39.4</v>
          </cell>
          <cell r="H62">
            <v>39.5</v>
          </cell>
          <cell r="I62">
            <v>49.3</v>
          </cell>
          <cell r="J62">
            <v>38.799999999999997</v>
          </cell>
          <cell r="K62">
            <v>37.799999999999997</v>
          </cell>
          <cell r="L62">
            <v>38.1</v>
          </cell>
          <cell r="M62">
            <v>38.299999999999997</v>
          </cell>
          <cell r="N62">
            <v>37.5</v>
          </cell>
        </row>
        <row r="65">
          <cell r="B65">
            <v>2005</v>
          </cell>
          <cell r="C65" t="str">
            <v>ene</v>
          </cell>
          <cell r="D65" t="str">
            <v>feb</v>
          </cell>
          <cell r="E65" t="str">
            <v>mar</v>
          </cell>
          <cell r="F65" t="str">
            <v>abr</v>
          </cell>
          <cell r="G65" t="str">
            <v>may</v>
          </cell>
          <cell r="H65" t="str">
            <v>jun</v>
          </cell>
          <cell r="I65" t="str">
            <v>jul</v>
          </cell>
          <cell r="J65" t="str">
            <v>ago</v>
          </cell>
          <cell r="K65" t="str">
            <v>sep</v>
          </cell>
          <cell r="L65" t="str">
            <v>oct</v>
          </cell>
          <cell r="M65" t="str">
            <v>nov</v>
          </cell>
          <cell r="N65" t="str">
            <v>dic</v>
          </cell>
        </row>
        <row r="66">
          <cell r="B66" t="str">
            <v>Costo Mg.  1</v>
          </cell>
          <cell r="C66">
            <v>39.35</v>
          </cell>
          <cell r="D66">
            <v>40.225000000000001</v>
          </cell>
          <cell r="E66">
            <v>40.1</v>
          </cell>
          <cell r="F66">
            <v>39.851999999999997</v>
          </cell>
          <cell r="G66">
            <v>44.228999999999999</v>
          </cell>
          <cell r="H66">
            <v>42.582000000000001</v>
          </cell>
          <cell r="I66">
            <v>61.051000000000002</v>
          </cell>
          <cell r="J66">
            <v>43.39</v>
          </cell>
          <cell r="K66">
            <v>41.606000000000002</v>
          </cell>
          <cell r="L66">
            <v>43.92</v>
          </cell>
          <cell r="M66">
            <v>44.29</v>
          </cell>
          <cell r="N66">
            <v>41.252000000000002</v>
          </cell>
        </row>
        <row r="67">
          <cell r="B67" t="str">
            <v>Costo Mg.  2</v>
          </cell>
          <cell r="C67">
            <v>37.965000000000003</v>
          </cell>
          <cell r="D67">
            <v>38.942999999999998</v>
          </cell>
          <cell r="E67">
            <v>38.677999999999997</v>
          </cell>
          <cell r="F67">
            <v>39.116</v>
          </cell>
          <cell r="G67">
            <v>40.417999999999999</v>
          </cell>
          <cell r="H67">
            <v>40.298999999999999</v>
          </cell>
          <cell r="I67">
            <v>53.076999999999998</v>
          </cell>
          <cell r="J67">
            <v>41.677</v>
          </cell>
          <cell r="K67">
            <v>39.832000000000001</v>
          </cell>
          <cell r="L67">
            <v>40.682000000000002</v>
          </cell>
          <cell r="M67">
            <v>40.655000000000001</v>
          </cell>
          <cell r="N67">
            <v>38.747</v>
          </cell>
        </row>
        <row r="68">
          <cell r="B68" t="str">
            <v>Costo Mg.  3</v>
          </cell>
          <cell r="C68">
            <v>37.930999999999997</v>
          </cell>
          <cell r="D68">
            <v>38.854999999999997</v>
          </cell>
          <cell r="E68">
            <v>38.600999999999999</v>
          </cell>
          <cell r="F68">
            <v>39.103000000000002</v>
          </cell>
          <cell r="G68">
            <v>40.164999999999999</v>
          </cell>
          <cell r="H68">
            <v>40.049999999999997</v>
          </cell>
          <cell r="I68">
            <v>52.811999999999998</v>
          </cell>
          <cell r="J68">
            <v>41.439</v>
          </cell>
          <cell r="K68">
            <v>39.587000000000003</v>
          </cell>
          <cell r="L68">
            <v>40.575000000000003</v>
          </cell>
          <cell r="M68">
            <v>40.28</v>
          </cell>
          <cell r="N68">
            <v>38.383000000000003</v>
          </cell>
        </row>
        <row r="69">
          <cell r="B69" t="str">
            <v>Costo Mg.  4</v>
          </cell>
          <cell r="C69">
            <v>37.045000000000002</v>
          </cell>
          <cell r="D69">
            <v>37.29</v>
          </cell>
          <cell r="E69">
            <v>37.241</v>
          </cell>
          <cell r="F69">
            <v>37.468000000000004</v>
          </cell>
          <cell r="G69">
            <v>37.472999999999999</v>
          </cell>
          <cell r="H69">
            <v>37.569000000000003</v>
          </cell>
          <cell r="I69">
            <v>43.005000000000003</v>
          </cell>
          <cell r="J69">
            <v>38.69</v>
          </cell>
          <cell r="K69">
            <v>37.529000000000003</v>
          </cell>
          <cell r="L69">
            <v>37.97</v>
          </cell>
          <cell r="M69">
            <v>37.927</v>
          </cell>
          <cell r="N69">
            <v>37.142000000000003</v>
          </cell>
        </row>
        <row r="70">
          <cell r="B70" t="str">
            <v>Costo Mg.  5</v>
          </cell>
          <cell r="C70">
            <v>36.911000000000001</v>
          </cell>
          <cell r="D70">
            <v>36.96</v>
          </cell>
          <cell r="E70">
            <v>36.923999999999999</v>
          </cell>
          <cell r="F70">
            <v>36.991</v>
          </cell>
          <cell r="G70">
            <v>36.975000000000001</v>
          </cell>
          <cell r="H70">
            <v>37.008000000000003</v>
          </cell>
          <cell r="I70">
            <v>39.335999999999999</v>
          </cell>
          <cell r="J70">
            <v>37.326999999999998</v>
          </cell>
          <cell r="K70">
            <v>37.084000000000003</v>
          </cell>
          <cell r="L70">
            <v>37.021000000000001</v>
          </cell>
          <cell r="M70">
            <v>37.018999999999998</v>
          </cell>
          <cell r="N70">
            <v>36.917000000000002</v>
          </cell>
        </row>
        <row r="72">
          <cell r="B72" t="str">
            <v>C.Mg. promedio</v>
          </cell>
          <cell r="C72">
            <v>37.6</v>
          </cell>
          <cell r="D72">
            <v>38.200000000000003</v>
          </cell>
          <cell r="E72">
            <v>38.1</v>
          </cell>
          <cell r="F72">
            <v>38.4</v>
          </cell>
          <cell r="G72">
            <v>39.200000000000003</v>
          </cell>
          <cell r="H72">
            <v>39.1</v>
          </cell>
          <cell r="I72">
            <v>48.5</v>
          </cell>
          <cell r="J72">
            <v>40.200000000000003</v>
          </cell>
          <cell r="K72">
            <v>38.799999999999997</v>
          </cell>
          <cell r="L72">
            <v>39.5</v>
          </cell>
          <cell r="M72">
            <v>39.5</v>
          </cell>
          <cell r="N72">
            <v>38.1</v>
          </cell>
        </row>
        <row r="75">
          <cell r="B75">
            <v>2006</v>
          </cell>
          <cell r="C75" t="str">
            <v>ene</v>
          </cell>
          <cell r="D75" t="str">
            <v>feb</v>
          </cell>
          <cell r="E75" t="str">
            <v>mar</v>
          </cell>
          <cell r="F75" t="str">
            <v>abr</v>
          </cell>
          <cell r="G75" t="str">
            <v>may</v>
          </cell>
          <cell r="H75" t="str">
            <v>jun</v>
          </cell>
          <cell r="I75" t="str">
            <v>jul</v>
          </cell>
          <cell r="J75" t="str">
            <v>ago</v>
          </cell>
          <cell r="K75" t="str">
            <v>sep</v>
          </cell>
          <cell r="L75" t="str">
            <v>oct</v>
          </cell>
          <cell r="M75" t="str">
            <v>nov</v>
          </cell>
          <cell r="N75" t="str">
            <v>dic</v>
          </cell>
        </row>
        <row r="76">
          <cell r="B76" t="str">
            <v>Costo Mg.  1</v>
          </cell>
          <cell r="C76">
            <v>42.164999999999999</v>
          </cell>
          <cell r="D76">
            <v>45.247</v>
          </cell>
          <cell r="E76">
            <v>43.779000000000003</v>
          </cell>
          <cell r="F76">
            <v>43.85</v>
          </cell>
          <cell r="G76">
            <v>51.835999999999999</v>
          </cell>
          <cell r="H76">
            <v>51.320999999999998</v>
          </cell>
          <cell r="I76">
            <v>77.259</v>
          </cell>
          <cell r="J76">
            <v>44.572000000000003</v>
          </cell>
          <cell r="K76">
            <v>42.081000000000003</v>
          </cell>
          <cell r="L76">
            <v>46.447000000000003</v>
          </cell>
          <cell r="M76">
            <v>45.884999999999998</v>
          </cell>
          <cell r="N76">
            <v>44.156999999999996</v>
          </cell>
        </row>
        <row r="77">
          <cell r="B77" t="str">
            <v>Costo Mg.  2</v>
          </cell>
          <cell r="C77">
            <v>39.44</v>
          </cell>
          <cell r="D77">
            <v>40.942</v>
          </cell>
          <cell r="E77">
            <v>41.064999999999998</v>
          </cell>
          <cell r="F77">
            <v>41.426000000000002</v>
          </cell>
          <cell r="G77">
            <v>44.923000000000002</v>
          </cell>
          <cell r="H77">
            <v>44.16</v>
          </cell>
          <cell r="I77">
            <v>64.605999999999995</v>
          </cell>
          <cell r="J77">
            <v>41.975999999999999</v>
          </cell>
          <cell r="K77">
            <v>40.078000000000003</v>
          </cell>
          <cell r="L77">
            <v>41.457999999999998</v>
          </cell>
          <cell r="M77">
            <v>41.328000000000003</v>
          </cell>
          <cell r="N77">
            <v>39.847000000000001</v>
          </cell>
        </row>
        <row r="78">
          <cell r="B78" t="str">
            <v>Costo Mg.  3</v>
          </cell>
          <cell r="C78">
            <v>39.298999999999999</v>
          </cell>
          <cell r="D78">
            <v>40.817999999999998</v>
          </cell>
          <cell r="E78">
            <v>40.915999999999997</v>
          </cell>
          <cell r="F78">
            <v>41.384</v>
          </cell>
          <cell r="G78">
            <v>44.253</v>
          </cell>
          <cell r="H78">
            <v>43.517000000000003</v>
          </cell>
          <cell r="I78">
            <v>63.244999999999997</v>
          </cell>
          <cell r="J78">
            <v>41.631</v>
          </cell>
          <cell r="K78">
            <v>39.774999999999999</v>
          </cell>
          <cell r="L78">
            <v>41.222000000000001</v>
          </cell>
          <cell r="M78">
            <v>40.654000000000003</v>
          </cell>
          <cell r="N78">
            <v>39.406999999999996</v>
          </cell>
        </row>
        <row r="79">
          <cell r="B79" t="str">
            <v>Costo Mg.  4</v>
          </cell>
          <cell r="C79">
            <v>37.42</v>
          </cell>
          <cell r="D79">
            <v>38.146999999999998</v>
          </cell>
          <cell r="E79">
            <v>37.901000000000003</v>
          </cell>
          <cell r="F79">
            <v>38.298999999999999</v>
          </cell>
          <cell r="G79">
            <v>38.363</v>
          </cell>
          <cell r="H79">
            <v>38.875999999999998</v>
          </cell>
          <cell r="I79">
            <v>48.04</v>
          </cell>
          <cell r="J79">
            <v>38.478000000000002</v>
          </cell>
          <cell r="K79">
            <v>37.520000000000003</v>
          </cell>
          <cell r="L79">
            <v>38.19</v>
          </cell>
          <cell r="M79">
            <v>37.954000000000001</v>
          </cell>
          <cell r="N79">
            <v>37.36</v>
          </cell>
        </row>
        <row r="80">
          <cell r="B80" t="str">
            <v>Costo Mg.  5</v>
          </cell>
          <cell r="C80">
            <v>36.970999999999997</v>
          </cell>
          <cell r="D80">
            <v>37.076000000000001</v>
          </cell>
          <cell r="E80">
            <v>36.988999999999997</v>
          </cell>
          <cell r="F80">
            <v>37.094999999999999</v>
          </cell>
          <cell r="G80">
            <v>37.091999999999999</v>
          </cell>
          <cell r="H80">
            <v>37.335000000000001</v>
          </cell>
          <cell r="I80">
            <v>40.576000000000001</v>
          </cell>
          <cell r="J80">
            <v>37.280999999999999</v>
          </cell>
          <cell r="K80">
            <v>37.033999999999999</v>
          </cell>
          <cell r="L80">
            <v>37.06</v>
          </cell>
          <cell r="M80">
            <v>37.024999999999999</v>
          </cell>
          <cell r="N80">
            <v>36.927999999999997</v>
          </cell>
        </row>
        <row r="82">
          <cell r="B82" t="str">
            <v>C.Mg. promedio</v>
          </cell>
          <cell r="C82">
            <v>38.6</v>
          </cell>
          <cell r="D82">
            <v>39.799999999999997</v>
          </cell>
          <cell r="E82">
            <v>39.700000000000003</v>
          </cell>
          <cell r="F82">
            <v>40</v>
          </cell>
          <cell r="G82">
            <v>42.1</v>
          </cell>
          <cell r="H82">
            <v>41.9</v>
          </cell>
          <cell r="I82">
            <v>56.5</v>
          </cell>
          <cell r="J82">
            <v>40.299999999999997</v>
          </cell>
          <cell r="K82">
            <v>38.9</v>
          </cell>
          <cell r="L82">
            <v>40.1</v>
          </cell>
          <cell r="M82">
            <v>39.799999999999997</v>
          </cell>
          <cell r="N82">
            <v>38.9</v>
          </cell>
        </row>
        <row r="85">
          <cell r="B85">
            <v>2007</v>
          </cell>
          <cell r="C85" t="str">
            <v>ene</v>
          </cell>
          <cell r="D85" t="str">
            <v>feb</v>
          </cell>
          <cell r="E85" t="str">
            <v>mar</v>
          </cell>
          <cell r="F85" t="str">
            <v>abr</v>
          </cell>
          <cell r="G85" t="str">
            <v>may</v>
          </cell>
          <cell r="H85" t="str">
            <v>jun</v>
          </cell>
          <cell r="I85" t="str">
            <v>jul</v>
          </cell>
          <cell r="J85" t="str">
            <v>ago</v>
          </cell>
          <cell r="K85" t="str">
            <v>sep</v>
          </cell>
          <cell r="L85" t="str">
            <v>oct</v>
          </cell>
          <cell r="M85" t="str">
            <v>nov</v>
          </cell>
          <cell r="N85" t="str">
            <v>dic</v>
          </cell>
        </row>
        <row r="86">
          <cell r="B86" t="str">
            <v>Costo Mg.  1</v>
          </cell>
          <cell r="C86">
            <v>42.442999999999998</v>
          </cell>
          <cell r="D86">
            <v>46.222000000000001</v>
          </cell>
          <cell r="E86">
            <v>44.078000000000003</v>
          </cell>
          <cell r="F86">
            <v>44.526000000000003</v>
          </cell>
          <cell r="G86">
            <v>53.744999999999997</v>
          </cell>
          <cell r="H86">
            <v>53.798999999999999</v>
          </cell>
          <cell r="I86">
            <v>79.634</v>
          </cell>
          <cell r="J86">
            <v>45.11</v>
          </cell>
          <cell r="K86">
            <v>45.671999999999997</v>
          </cell>
          <cell r="L86">
            <v>47.024999999999999</v>
          </cell>
          <cell r="M86">
            <v>47.42</v>
          </cell>
          <cell r="N86">
            <v>45.314999999999998</v>
          </cell>
        </row>
        <row r="87">
          <cell r="B87" t="str">
            <v>Costo Mg.  2</v>
          </cell>
          <cell r="C87">
            <v>39.686999999999998</v>
          </cell>
          <cell r="D87">
            <v>41.451999999999998</v>
          </cell>
          <cell r="E87">
            <v>40.828000000000003</v>
          </cell>
          <cell r="F87">
            <v>41.819000000000003</v>
          </cell>
          <cell r="G87">
            <v>45.29</v>
          </cell>
          <cell r="H87">
            <v>45.55</v>
          </cell>
          <cell r="I87">
            <v>67.361000000000004</v>
          </cell>
          <cell r="J87">
            <v>41.847000000000001</v>
          </cell>
          <cell r="K87">
            <v>41.552</v>
          </cell>
          <cell r="L87">
            <v>41.125999999999998</v>
          </cell>
          <cell r="M87">
            <v>41.671999999999997</v>
          </cell>
          <cell r="N87">
            <v>40.162999999999997</v>
          </cell>
        </row>
        <row r="88">
          <cell r="B88" t="str">
            <v>Costo Mg.  3</v>
          </cell>
          <cell r="C88">
            <v>39.432000000000002</v>
          </cell>
          <cell r="D88">
            <v>41.183</v>
          </cell>
          <cell r="E88">
            <v>40.548000000000002</v>
          </cell>
          <cell r="F88">
            <v>41.731000000000002</v>
          </cell>
          <cell r="G88">
            <v>44.164999999999999</v>
          </cell>
          <cell r="H88">
            <v>44.46</v>
          </cell>
          <cell r="I88">
            <v>65.930000000000007</v>
          </cell>
          <cell r="J88">
            <v>41.127000000000002</v>
          </cell>
          <cell r="K88">
            <v>40.746000000000002</v>
          </cell>
          <cell r="L88">
            <v>40.664999999999999</v>
          </cell>
          <cell r="M88">
            <v>40.642000000000003</v>
          </cell>
          <cell r="N88">
            <v>39.308999999999997</v>
          </cell>
        </row>
        <row r="89">
          <cell r="B89" t="str">
            <v>Costo Mg.  4</v>
          </cell>
          <cell r="C89">
            <v>37.46</v>
          </cell>
          <cell r="D89">
            <v>37.93</v>
          </cell>
          <cell r="E89">
            <v>37.680999999999997</v>
          </cell>
          <cell r="F89">
            <v>38.546999999999997</v>
          </cell>
          <cell r="G89">
            <v>38.020000000000003</v>
          </cell>
          <cell r="H89">
            <v>38.905000000000001</v>
          </cell>
          <cell r="I89">
            <v>48.308</v>
          </cell>
          <cell r="J89">
            <v>38.011000000000003</v>
          </cell>
          <cell r="K89">
            <v>37.826999999999998</v>
          </cell>
          <cell r="L89">
            <v>37.706000000000003</v>
          </cell>
          <cell r="M89">
            <v>37.764000000000003</v>
          </cell>
          <cell r="N89">
            <v>37.277999999999999</v>
          </cell>
        </row>
        <row r="90">
          <cell r="B90" t="str">
            <v>Costo Mg.  5</v>
          </cell>
          <cell r="C90">
            <v>36.97</v>
          </cell>
          <cell r="D90">
            <v>37.037999999999997</v>
          </cell>
          <cell r="E90">
            <v>36.957999999999998</v>
          </cell>
          <cell r="F90">
            <v>37.195</v>
          </cell>
          <cell r="G90">
            <v>37.003999999999998</v>
          </cell>
          <cell r="H90">
            <v>37.317999999999998</v>
          </cell>
          <cell r="I90">
            <v>40.518000000000001</v>
          </cell>
          <cell r="J90">
            <v>37.061999999999998</v>
          </cell>
          <cell r="K90">
            <v>37.127000000000002</v>
          </cell>
          <cell r="L90">
            <v>36.973999999999997</v>
          </cell>
          <cell r="M90">
            <v>36.987000000000002</v>
          </cell>
          <cell r="N90">
            <v>36.915999999999997</v>
          </cell>
        </row>
        <row r="92">
          <cell r="B92" t="str">
            <v>C.Mg. promedio</v>
          </cell>
          <cell r="C92">
            <v>38.799999999999997</v>
          </cell>
          <cell r="D92">
            <v>40</v>
          </cell>
          <cell r="E92">
            <v>39.5</v>
          </cell>
          <cell r="F92">
            <v>40.299999999999997</v>
          </cell>
          <cell r="G92">
            <v>42.2</v>
          </cell>
          <cell r="H92">
            <v>42.6</v>
          </cell>
          <cell r="I92">
            <v>58.1</v>
          </cell>
          <cell r="J92">
            <v>40</v>
          </cell>
          <cell r="K92">
            <v>39.9</v>
          </cell>
          <cell r="L92">
            <v>39.700000000000003</v>
          </cell>
          <cell r="M92">
            <v>40</v>
          </cell>
          <cell r="N92">
            <v>39</v>
          </cell>
        </row>
        <row r="95">
          <cell r="B95">
            <v>2008</v>
          </cell>
          <cell r="C95" t="str">
            <v>ene</v>
          </cell>
          <cell r="D95" t="str">
            <v>feb</v>
          </cell>
          <cell r="E95" t="str">
            <v>mar</v>
          </cell>
          <cell r="F95" t="str">
            <v>abr</v>
          </cell>
          <cell r="G95" t="str">
            <v>may</v>
          </cell>
          <cell r="H95" t="str">
            <v>jun</v>
          </cell>
          <cell r="I95" t="str">
            <v>jul</v>
          </cell>
          <cell r="J95" t="str">
            <v>ago</v>
          </cell>
          <cell r="K95" t="str">
            <v>sep</v>
          </cell>
          <cell r="L95" t="str">
            <v>oct</v>
          </cell>
          <cell r="M95" t="str">
            <v>nov</v>
          </cell>
          <cell r="N95" t="str">
            <v>dic</v>
          </cell>
        </row>
        <row r="96">
          <cell r="B96" t="str">
            <v>Costo Mg.  1</v>
          </cell>
          <cell r="C96">
            <v>42.896999999999998</v>
          </cell>
          <cell r="D96">
            <v>45.899000000000001</v>
          </cell>
          <cell r="E96">
            <v>43.976999999999997</v>
          </cell>
          <cell r="F96">
            <v>44.384999999999998</v>
          </cell>
          <cell r="G96">
            <v>54.758000000000003</v>
          </cell>
          <cell r="H96">
            <v>55.228000000000002</v>
          </cell>
          <cell r="I96">
            <v>79.456999999999994</v>
          </cell>
          <cell r="J96">
            <v>44.856999999999999</v>
          </cell>
          <cell r="K96">
            <v>45.54</v>
          </cell>
          <cell r="L96">
            <v>48.496000000000002</v>
          </cell>
          <cell r="M96">
            <v>47.420999999999999</v>
          </cell>
          <cell r="N96">
            <v>44.93</v>
          </cell>
        </row>
        <row r="97">
          <cell r="B97" t="str">
            <v>Costo Mg.  2</v>
          </cell>
          <cell r="C97">
            <v>39.305</v>
          </cell>
          <cell r="D97">
            <v>41.271999999999998</v>
          </cell>
          <cell r="E97">
            <v>40.637</v>
          </cell>
          <cell r="F97">
            <v>41.594999999999999</v>
          </cell>
          <cell r="G97">
            <v>45.494</v>
          </cell>
          <cell r="H97">
            <v>45.768999999999998</v>
          </cell>
          <cell r="I97">
            <v>65.308000000000007</v>
          </cell>
          <cell r="J97">
            <v>41.54</v>
          </cell>
          <cell r="K97">
            <v>41.433</v>
          </cell>
          <cell r="L97">
            <v>41.899000000000001</v>
          </cell>
          <cell r="M97">
            <v>41.463999999999999</v>
          </cell>
          <cell r="N97">
            <v>39.773000000000003</v>
          </cell>
        </row>
        <row r="98">
          <cell r="B98" t="str">
            <v>Costo Mg.  3</v>
          </cell>
          <cell r="C98">
            <v>39.012</v>
          </cell>
          <cell r="D98">
            <v>40.988999999999997</v>
          </cell>
          <cell r="E98">
            <v>40.320999999999998</v>
          </cell>
          <cell r="F98">
            <v>41.447000000000003</v>
          </cell>
          <cell r="G98">
            <v>43.921999999999997</v>
          </cell>
          <cell r="H98">
            <v>44.515000000000001</v>
          </cell>
          <cell r="I98">
            <v>63.593000000000004</v>
          </cell>
          <cell r="J98">
            <v>40.969000000000001</v>
          </cell>
          <cell r="K98">
            <v>40.539000000000001</v>
          </cell>
          <cell r="L98">
            <v>41.284999999999997</v>
          </cell>
          <cell r="M98">
            <v>40.173999999999999</v>
          </cell>
          <cell r="N98">
            <v>38.896000000000001</v>
          </cell>
        </row>
        <row r="99">
          <cell r="B99" t="str">
            <v>Costo Mg.  4</v>
          </cell>
          <cell r="C99">
            <v>37.22</v>
          </cell>
          <cell r="D99">
            <v>37.784999999999997</v>
          </cell>
          <cell r="E99">
            <v>37.494999999999997</v>
          </cell>
          <cell r="F99">
            <v>38.023000000000003</v>
          </cell>
          <cell r="G99">
            <v>37.896999999999998</v>
          </cell>
          <cell r="H99">
            <v>38.692999999999998</v>
          </cell>
          <cell r="I99">
            <v>46.984000000000002</v>
          </cell>
          <cell r="J99">
            <v>37.841999999999999</v>
          </cell>
          <cell r="K99">
            <v>37.619999999999997</v>
          </cell>
          <cell r="L99">
            <v>37.792999999999999</v>
          </cell>
          <cell r="M99">
            <v>37.545000000000002</v>
          </cell>
          <cell r="N99">
            <v>37.173999999999999</v>
          </cell>
        </row>
        <row r="100">
          <cell r="B100" t="str">
            <v>Costo Mg.  5</v>
          </cell>
          <cell r="C100">
            <v>36.92</v>
          </cell>
          <cell r="D100">
            <v>37.011000000000003</v>
          </cell>
          <cell r="E100">
            <v>36.936999999999998</v>
          </cell>
          <cell r="F100">
            <v>37.011000000000003</v>
          </cell>
          <cell r="G100">
            <v>37.012</v>
          </cell>
          <cell r="H100">
            <v>37.360999999999997</v>
          </cell>
          <cell r="I100">
            <v>39.779000000000003</v>
          </cell>
          <cell r="J100">
            <v>37.039000000000001</v>
          </cell>
          <cell r="K100">
            <v>37.045000000000002</v>
          </cell>
          <cell r="L100">
            <v>36.973999999999997</v>
          </cell>
          <cell r="M100">
            <v>36.944000000000003</v>
          </cell>
          <cell r="N100">
            <v>36.911000000000001</v>
          </cell>
        </row>
        <row r="102">
          <cell r="B102" t="str">
            <v>C.Mg. promedio</v>
          </cell>
          <cell r="C102">
            <v>38.5</v>
          </cell>
          <cell r="D102">
            <v>39.9</v>
          </cell>
          <cell r="E102">
            <v>39.299999999999997</v>
          </cell>
          <cell r="F102">
            <v>40</v>
          </cell>
          <cell r="G102">
            <v>42.2</v>
          </cell>
          <cell r="H102">
            <v>42.7</v>
          </cell>
          <cell r="I102">
            <v>56.5</v>
          </cell>
          <cell r="J102">
            <v>39.9</v>
          </cell>
          <cell r="K102">
            <v>39.700000000000003</v>
          </cell>
          <cell r="L102">
            <v>40.200000000000003</v>
          </cell>
          <cell r="M102">
            <v>39.700000000000003</v>
          </cell>
          <cell r="N102">
            <v>38.700000000000003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1">
          <cell r="Q21">
            <v>61217.920103251745</v>
          </cell>
        </row>
      </sheetData>
      <sheetData sheetId="16">
        <row r="34">
          <cell r="Q34">
            <v>59177.284502446724</v>
          </cell>
        </row>
      </sheetData>
      <sheetData sheetId="17"/>
      <sheetData sheetId="18" refreshError="1"/>
      <sheetData sheetId="19"/>
      <sheetData sheetId="20"/>
      <sheetData sheetId="21" refreshError="1"/>
      <sheetData sheetId="22"/>
      <sheetData sheetId="23"/>
      <sheetData sheetId="24"/>
      <sheetData sheetId="25" refreshError="1"/>
      <sheetData sheetId="26">
        <row r="506">
          <cell r="G506" t="str">
            <v>ТП</v>
          </cell>
        </row>
      </sheetData>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91"/>
      <sheetName val="Plan-juros"/>
      <sheetName val="Plan-comi"/>
      <sheetName val="ANEXO   Bonus"/>
      <sheetName val="Anexo  Transf"/>
      <sheetName val="LC  266-6"/>
      <sheetName val="LC  260-7 "/>
      <sheetName val="LC  258-5 "/>
      <sheetName val="CAMBIOS"/>
      <sheetName val="modaj"/>
      <sheetName val="juros-pagtos"/>
      <sheetName val="comi-pagtos"/>
      <sheetName val="ANEXO-91"/>
      <sheetName val="Costos"/>
      <sheetName val="curve"/>
      <sheetName val="Sheet1"/>
      <sheetName val="TOC"/>
      <sheetName val="SMSTemp"/>
      <sheetName val="Форма2"/>
      <sheetName val="Пр 41"/>
      <sheetName val="Bonus"/>
      <sheetName val="7.1"/>
      <sheetName val="IS2000"/>
      <sheetName val="Selection"/>
      <sheetName val="Principal__91"/>
      <sheetName val="ANEXO___Bonus"/>
      <sheetName val="Anexo__Transf"/>
      <sheetName val="LC__266-6"/>
      <sheetName val="LC__260-7_"/>
      <sheetName val="LC__258-5_"/>
      <sheetName val="#ССЫЛКА"/>
      <sheetName val="N_SVOD"/>
      <sheetName val="ЯНВ_99"/>
      <sheetName val="NOV"/>
      <sheetName val="PROFORMA"/>
      <sheetName val="Prelim Cost"/>
      <sheetName val="Fuel"/>
      <sheetName val="Cash CCI Detail"/>
      <sheetName val="Ch. Tránsito Bs. 30.09.01"/>
      <sheetName val="reporte"/>
      <sheetName val="Datos"/>
      <sheetName val="RPI"/>
      <sheetName val="EDOS.FINANC."/>
      <sheetName val="ADM AJ"/>
      <sheetName val="Gen-2"/>
      <sheetName val="A"/>
      <sheetName val="Geog"/>
      <sheetName val="Ajustes "/>
      <sheetName val="Balance"/>
      <sheetName val="Criteria"/>
      <sheetName val="Drop Down List Data"/>
      <sheetName val="MAXFEE"/>
      <sheetName val="Bonus.xls"/>
      <sheetName val="Data"/>
      <sheetName val="Principal__911"/>
      <sheetName val="ANEXO___Bonus1"/>
      <sheetName val="Anexo__Transf1"/>
      <sheetName val="LC__266-61"/>
      <sheetName val="LC__260-7_1"/>
      <sheetName val="LC__258-5_1"/>
      <sheetName val="Comshare"/>
      <sheetName val="Slurry"/>
      <sheetName val="G-40"/>
      <sheetName val="D3-1"/>
      <sheetName val="misc"/>
      <sheetName val="Validation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SBM Reserve"/>
      <sheetName val="Month Summary"/>
      <sheetName val="Quart Summary"/>
      <sheetName val="Year Summary"/>
      <sheetName val="Mining Dept- Manning&amp; Costs"/>
      <sheetName val="LOP Dayworks"/>
      <sheetName val="time"/>
      <sheetName val="Comb Ore bcm"/>
      <sheetName val="Waste bcm"/>
      <sheetName val="Comb Gold g"/>
      <sheetName val="HG Gold g"/>
      <sheetName val="LG Gold g"/>
      <sheetName val="Comb Ore t"/>
      <sheetName val="HG Ore t"/>
      <sheetName val="LG Ore t"/>
      <sheetName val="WasteTonnes"/>
      <sheetName val="Stockpile"/>
      <sheetName val="HaulDistances"/>
      <sheetName val="Waste Loadhaul"/>
      <sheetName val="OreLoadhaul"/>
      <sheetName val="Wasteexplosives"/>
      <sheetName val="Oreexplosives"/>
      <sheetName val="Period Tonnes"/>
      <sheetName val="Period bcm"/>
      <sheetName val="sch03"/>
      <sheetName val="sch08"/>
      <sheetName val="sch06"/>
      <sheetName val="sch02"/>
      <sheetName val="Trial Balance"/>
      <sheetName val="Costos"/>
      <sheetName val="Labor"/>
      <sheetName val="Input"/>
      <sheetName val="Thresholds for variances"/>
      <sheetName val="mac_LOP Sched  Personnel"/>
      <sheetName val="Проект2002"/>
      <sheetName val="all"/>
      <sheetName val="Admin"/>
      <sheetName val="Chemicals"/>
      <sheetName val="Consumables"/>
      <sheetName val="Operating Insurance"/>
      <sheetName val="Corp OH"/>
      <sheetName val="Payroll"/>
      <sheetName val="Professional Services"/>
      <sheetName val="Property"/>
      <sheetName val="Utilities"/>
      <sheetName val="modaj"/>
      <sheetName val="Капитальные затраты"/>
      <sheetName val="Assumptions"/>
      <sheetName val="Option 0"/>
      <sheetName val="Control"/>
      <sheetName val="Master"/>
      <sheetName val="SGV_Oz"/>
      <sheetName val="GC KMM"/>
      <sheetName val="Проводки'02"/>
      <sheetName val="УрРасч"/>
      <sheetName val="АКРасч"/>
      <sheetName val="COA Sumry by RG"/>
    </sheetNames>
    <sheetDataSet>
      <sheetData sheetId="0" refreshError="1">
        <row r="32">
          <cell r="D32">
            <v>550</v>
          </cell>
        </row>
        <row r="36">
          <cell r="G36">
            <v>1.1499999999999999</v>
          </cell>
        </row>
        <row r="42">
          <cell r="E42">
            <v>0.85</v>
          </cell>
        </row>
        <row r="63">
          <cell r="E63">
            <v>3138411</v>
          </cell>
        </row>
        <row r="64">
          <cell r="E64">
            <v>0.05</v>
          </cell>
        </row>
        <row r="65">
          <cell r="E65">
            <v>43</v>
          </cell>
        </row>
        <row r="71">
          <cell r="F71">
            <v>6.5</v>
          </cell>
        </row>
        <row r="76">
          <cell r="E76">
            <v>35875</v>
          </cell>
        </row>
        <row r="78">
          <cell r="F78">
            <v>60</v>
          </cell>
        </row>
      </sheetData>
      <sheetData sheetId="1" refreshError="1">
        <row r="2">
          <cell r="R2">
            <v>31.103480000000001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FINANAL"/>
      <sheetName val="Comshare"/>
      <sheetName val="Concentrate"/>
      <sheetName val="COA Sumry by RG"/>
      <sheetName val="Master"/>
      <sheetName val="Labor"/>
      <sheetName val="Input"/>
      <sheetName val="Parameters"/>
      <sheetName val="SBM Reserve"/>
      <sheetName val="Исходные"/>
      <sheetName val="FX rates"/>
      <sheetName val="mac_LOP Sched  Personnel"/>
      <sheetName val="Control"/>
      <sheetName val="Labour Categories"/>
      <sheetName val="Cover"/>
      <sheetName val="Проводки_02"/>
      <sheetName val="УрРасч"/>
      <sheetName val="АКРасч"/>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sheetName val="Details"/>
      <sheetName val="IS015"/>
      <sheetName val="Comshare"/>
      <sheetName val="Example"/>
      <sheetName val="FINANAL"/>
      <sheetName val="mac_LOP Sched  Personnel"/>
      <sheetName val="Costos"/>
      <sheetName val="Sum Statement"/>
      <sheetName val="Assumption"/>
      <sheetName val="Calculations"/>
      <sheetName val="KPI"/>
      <sheetName val="Project Proforma"/>
      <sheetName val="Capital"/>
      <sheetName val="Prod Stats"/>
      <sheetName val="Prod Value"/>
      <sheetName val="Tax"/>
      <sheetName val="_RISK Correlations"/>
      <sheetName val="Concentrate"/>
      <sheetName val="Const"/>
      <sheetName val="Input"/>
      <sheetName val="Sheet3"/>
    </sheetNames>
    <sheetDataSet>
      <sheetData sheetId="0" refreshError="1"/>
      <sheetData sheetId="1" refreshError="1">
        <row r="3">
          <cell r="B3" t="str">
            <v>KZT</v>
          </cell>
          <cell r="C3" t="str">
            <v>KZT</v>
          </cell>
          <cell r="D3" t="str">
            <v>KZT</v>
          </cell>
          <cell r="E3" t="str">
            <v>KZT</v>
          </cell>
          <cell r="F3" t="str">
            <v>KZT</v>
          </cell>
          <cell r="G3" t="str">
            <v>KZT</v>
          </cell>
          <cell r="H3" t="str">
            <v>KZT</v>
          </cell>
          <cell r="I3" t="str">
            <v>KZT</v>
          </cell>
          <cell r="J3" t="str">
            <v>KZT</v>
          </cell>
          <cell r="K3" t="str">
            <v>KZT</v>
          </cell>
          <cell r="L3" t="str">
            <v>KZT</v>
          </cell>
          <cell r="M3" t="str">
            <v>KZT</v>
          </cell>
          <cell r="N3" t="str">
            <v>KZT</v>
          </cell>
          <cell r="O3" t="str">
            <v>KZT</v>
          </cell>
          <cell r="P3" t="str">
            <v>KZT</v>
          </cell>
          <cell r="Q3" t="str">
            <v>KZT</v>
          </cell>
          <cell r="R3" t="str">
            <v>KZT</v>
          </cell>
          <cell r="S3" t="str">
            <v>KZT</v>
          </cell>
          <cell r="T3" t="str">
            <v>KZT</v>
          </cell>
          <cell r="U3" t="str">
            <v>KZT</v>
          </cell>
          <cell r="V3" t="str">
            <v>KZT</v>
          </cell>
          <cell r="W3" t="str">
            <v>KZT</v>
          </cell>
          <cell r="X3" t="str">
            <v>KZT</v>
          </cell>
          <cell r="Y3" t="str">
            <v>KZT</v>
          </cell>
          <cell r="Z3" t="str">
            <v>KZT</v>
          </cell>
          <cell r="AA3" t="str">
            <v>KZT</v>
          </cell>
          <cell r="AB3" t="str">
            <v>KZT</v>
          </cell>
          <cell r="AC3" t="str">
            <v>KZT</v>
          </cell>
          <cell r="AD3" t="str">
            <v>KZT</v>
          </cell>
          <cell r="AE3" t="str">
            <v>KZT</v>
          </cell>
          <cell r="AF3" t="str">
            <v>KZT</v>
          </cell>
          <cell r="AG3" t="str">
            <v>KZT</v>
          </cell>
          <cell r="AH3" t="str">
            <v>KZT</v>
          </cell>
          <cell r="AI3" t="str">
            <v>KZT</v>
          </cell>
          <cell r="AJ3" t="str">
            <v>KZT</v>
          </cell>
          <cell r="AK3" t="str">
            <v>KZT</v>
          </cell>
          <cell r="AL3" t="str">
            <v>KZT</v>
          </cell>
          <cell r="AM3" t="str">
            <v>KZT</v>
          </cell>
          <cell r="AN3" t="str">
            <v>KZT</v>
          </cell>
          <cell r="AO3" t="str">
            <v>KZT</v>
          </cell>
          <cell r="AP3" t="str">
            <v>KZT</v>
          </cell>
          <cell r="AQ3" t="str">
            <v>KZT</v>
          </cell>
          <cell r="AR3" t="str">
            <v>KZT</v>
          </cell>
          <cell r="AS3" t="str">
            <v>KZT</v>
          </cell>
          <cell r="AT3" t="str">
            <v>KZT</v>
          </cell>
          <cell r="AU3" t="str">
            <v>KZT</v>
          </cell>
          <cell r="AV3" t="str">
            <v>KZT</v>
          </cell>
          <cell r="AW3" t="str">
            <v>KZT</v>
          </cell>
          <cell r="AX3" t="str">
            <v>KZT</v>
          </cell>
          <cell r="AY3" t="str">
            <v>KZT</v>
          </cell>
          <cell r="AZ3" t="str">
            <v>KZT</v>
          </cell>
          <cell r="BA3" t="str">
            <v>KZT</v>
          </cell>
          <cell r="BB3" t="str">
            <v>KZT</v>
          </cell>
          <cell r="BC3" t="str">
            <v>KZT</v>
          </cell>
          <cell r="BD3" t="str">
            <v>KZT</v>
          </cell>
          <cell r="BE3" t="str">
            <v>KZT</v>
          </cell>
          <cell r="BF3" t="str">
            <v>KZT</v>
          </cell>
          <cell r="BG3" t="str">
            <v>KZT</v>
          </cell>
          <cell r="BH3" t="str">
            <v>KZT</v>
          </cell>
          <cell r="BI3" t="str">
            <v>KZT</v>
          </cell>
          <cell r="BJ3" t="str">
            <v>KZT</v>
          </cell>
          <cell r="BK3" t="str">
            <v>KZT</v>
          </cell>
          <cell r="BL3" t="str">
            <v>KZT</v>
          </cell>
          <cell r="BM3" t="str">
            <v>KZT</v>
          </cell>
          <cell r="BN3" t="str">
            <v>KZT</v>
          </cell>
          <cell r="BO3" t="str">
            <v>KZT</v>
          </cell>
          <cell r="BP3" t="str">
            <v>KZT</v>
          </cell>
          <cell r="BQ3" t="str">
            <v>KZT</v>
          </cell>
          <cell r="BR3" t="str">
            <v>KZT</v>
          </cell>
          <cell r="BS3" t="str">
            <v>KZT</v>
          </cell>
          <cell r="BT3" t="str">
            <v>KZT</v>
          </cell>
          <cell r="BU3" t="str">
            <v>KZT</v>
          </cell>
          <cell r="BV3" t="str">
            <v>USD</v>
          </cell>
          <cell r="BW3" t="str">
            <v>USD</v>
          </cell>
          <cell r="BX3" t="str">
            <v>USD</v>
          </cell>
          <cell r="BY3" t="str">
            <v>USD</v>
          </cell>
          <cell r="BZ3" t="str">
            <v>USD</v>
          </cell>
          <cell r="CA3" t="str">
            <v>USD</v>
          </cell>
          <cell r="CB3" t="str">
            <v>USD</v>
          </cell>
          <cell r="CC3" t="str">
            <v>USD</v>
          </cell>
          <cell r="CD3" t="str">
            <v>USD</v>
          </cell>
          <cell r="CE3" t="str">
            <v>USD</v>
          </cell>
          <cell r="CF3" t="str">
            <v>USD</v>
          </cell>
          <cell r="CG3" t="str">
            <v>USD</v>
          </cell>
          <cell r="CH3" t="str">
            <v>USD</v>
          </cell>
          <cell r="CI3" t="str">
            <v>USD</v>
          </cell>
          <cell r="CJ3" t="str">
            <v>USD</v>
          </cell>
          <cell r="CK3" t="str">
            <v>USD</v>
          </cell>
          <cell r="CL3" t="str">
            <v>USD</v>
          </cell>
          <cell r="CM3" t="str">
            <v>USD</v>
          </cell>
          <cell r="CN3" t="str">
            <v>USD</v>
          </cell>
          <cell r="CO3" t="str">
            <v>USD</v>
          </cell>
          <cell r="CP3" t="str">
            <v>USD</v>
          </cell>
          <cell r="CQ3" t="str">
            <v>USD</v>
          </cell>
          <cell r="CR3" t="str">
            <v>USD</v>
          </cell>
          <cell r="CS3" t="str">
            <v>USD</v>
          </cell>
          <cell r="CT3" t="str">
            <v>USD</v>
          </cell>
          <cell r="CU3" t="str">
            <v>USD</v>
          </cell>
          <cell r="CV3" t="str">
            <v>USD</v>
          </cell>
          <cell r="CW3" t="str">
            <v>USD</v>
          </cell>
          <cell r="CX3" t="str">
            <v>USD</v>
          </cell>
          <cell r="CY3" t="str">
            <v>USD</v>
          </cell>
          <cell r="CZ3" t="str">
            <v>USD</v>
          </cell>
          <cell r="DA3" t="str">
            <v>USD</v>
          </cell>
          <cell r="DB3" t="str">
            <v>USD</v>
          </cell>
          <cell r="DC3" t="str">
            <v>USD</v>
          </cell>
          <cell r="DD3" t="str">
            <v>USD</v>
          </cell>
          <cell r="DE3" t="str">
            <v>USD</v>
          </cell>
          <cell r="DF3" t="str">
            <v>USD</v>
          </cell>
          <cell r="DG3" t="str">
            <v>USD</v>
          </cell>
          <cell r="DH3" t="str">
            <v>USD</v>
          </cell>
          <cell r="DI3" t="str">
            <v>USD</v>
          </cell>
          <cell r="DJ3" t="str">
            <v>USD</v>
          </cell>
          <cell r="DK3" t="str">
            <v>USD</v>
          </cell>
          <cell r="DL3" t="str">
            <v>USD</v>
          </cell>
          <cell r="DM3" t="str">
            <v>USD</v>
          </cell>
          <cell r="DN3" t="str">
            <v>USD</v>
          </cell>
          <cell r="DO3" t="str">
            <v>USD</v>
          </cell>
          <cell r="DP3" t="str">
            <v>USD</v>
          </cell>
          <cell r="DQ3" t="str">
            <v>USD</v>
          </cell>
          <cell r="DR3" t="str">
            <v>USD</v>
          </cell>
          <cell r="DS3" t="str">
            <v>USD</v>
          </cell>
          <cell r="DT3" t="str">
            <v>USD</v>
          </cell>
          <cell r="DU3" t="str">
            <v>USD</v>
          </cell>
          <cell r="DV3" t="str">
            <v>USD</v>
          </cell>
          <cell r="DW3" t="str">
            <v>USD</v>
          </cell>
          <cell r="DX3" t="str">
            <v>USD</v>
          </cell>
          <cell r="DY3" t="str">
            <v>USD</v>
          </cell>
          <cell r="DZ3" t="str">
            <v>USD</v>
          </cell>
          <cell r="EA3" t="str">
            <v>USD</v>
          </cell>
          <cell r="EB3" t="str">
            <v>USD</v>
          </cell>
          <cell r="EC3" t="str">
            <v>USD</v>
          </cell>
          <cell r="ED3" t="str">
            <v>USD</v>
          </cell>
          <cell r="EE3" t="str">
            <v>USD</v>
          </cell>
          <cell r="EF3" t="str">
            <v>USD</v>
          </cell>
          <cell r="EG3" t="str">
            <v>USD</v>
          </cell>
          <cell r="EH3" t="str">
            <v>USD</v>
          </cell>
          <cell r="EI3" t="str">
            <v>USD</v>
          </cell>
          <cell r="EJ3" t="str">
            <v>USD</v>
          </cell>
          <cell r="EK3" t="str">
            <v>USD</v>
          </cell>
          <cell r="EL3" t="str">
            <v>USD</v>
          </cell>
          <cell r="EM3" t="str">
            <v>USD</v>
          </cell>
          <cell r="EN3" t="str">
            <v>USD</v>
          </cell>
          <cell r="EO3" t="str">
            <v>USD</v>
          </cell>
        </row>
        <row r="7">
          <cell r="B7" t="str">
            <v>Month</v>
          </cell>
          <cell r="C7" t="str">
            <v>Month</v>
          </cell>
          <cell r="D7" t="str">
            <v>Month</v>
          </cell>
          <cell r="E7" t="str">
            <v>Month</v>
          </cell>
          <cell r="F7" t="str">
            <v>Month</v>
          </cell>
          <cell r="G7" t="str">
            <v>Month</v>
          </cell>
          <cell r="H7" t="str">
            <v>Month</v>
          </cell>
          <cell r="I7" t="str">
            <v>Month</v>
          </cell>
          <cell r="J7" t="str">
            <v>Month</v>
          </cell>
          <cell r="K7" t="str">
            <v>Month</v>
          </cell>
          <cell r="L7" t="str">
            <v>Month</v>
          </cell>
          <cell r="M7" t="str">
            <v>Month</v>
          </cell>
          <cell r="N7" t="str">
            <v>Month</v>
          </cell>
          <cell r="O7" t="str">
            <v>Month</v>
          </cell>
          <cell r="P7" t="str">
            <v>Month</v>
          </cell>
          <cell r="Q7" t="str">
            <v>Month</v>
          </cell>
          <cell r="R7" t="str">
            <v>Month</v>
          </cell>
          <cell r="S7" t="str">
            <v>Month</v>
          </cell>
          <cell r="T7" t="str">
            <v>Month</v>
          </cell>
          <cell r="U7" t="str">
            <v>Month</v>
          </cell>
          <cell r="V7" t="str">
            <v>Month</v>
          </cell>
          <cell r="W7" t="str">
            <v>Month</v>
          </cell>
          <cell r="X7" t="str">
            <v>Month</v>
          </cell>
          <cell r="Y7" t="str">
            <v>Month</v>
          </cell>
          <cell r="Z7" t="str">
            <v>Month</v>
          </cell>
          <cell r="AA7" t="str">
            <v>Month</v>
          </cell>
          <cell r="AB7" t="str">
            <v>Month</v>
          </cell>
          <cell r="AC7" t="str">
            <v>Month</v>
          </cell>
          <cell r="AD7" t="str">
            <v>Month</v>
          </cell>
          <cell r="AE7" t="str">
            <v>Month</v>
          </cell>
          <cell r="AF7" t="str">
            <v>Month</v>
          </cell>
          <cell r="AG7" t="str">
            <v>Month</v>
          </cell>
          <cell r="AH7" t="str">
            <v>Month</v>
          </cell>
          <cell r="AI7" t="str">
            <v>Month</v>
          </cell>
          <cell r="AJ7" t="str">
            <v>Month</v>
          </cell>
          <cell r="AK7" t="str">
            <v>Month</v>
          </cell>
          <cell r="AL7" t="str">
            <v>YTD</v>
          </cell>
          <cell r="AM7" t="str">
            <v>YTD</v>
          </cell>
          <cell r="AN7" t="str">
            <v>YTD</v>
          </cell>
          <cell r="AO7" t="str">
            <v>YTD</v>
          </cell>
          <cell r="AP7" t="str">
            <v>YTD</v>
          </cell>
          <cell r="AQ7" t="str">
            <v>YTD</v>
          </cell>
          <cell r="AR7" t="str">
            <v>YTD</v>
          </cell>
          <cell r="AS7" t="str">
            <v>YTD</v>
          </cell>
          <cell r="AT7" t="str">
            <v>YTD</v>
          </cell>
          <cell r="AU7" t="str">
            <v>YTD</v>
          </cell>
          <cell r="AV7" t="str">
            <v>YTD</v>
          </cell>
          <cell r="AW7" t="str">
            <v>YTD</v>
          </cell>
          <cell r="AX7" t="str">
            <v>YTD</v>
          </cell>
          <cell r="AY7" t="str">
            <v>YTD</v>
          </cell>
          <cell r="AZ7" t="str">
            <v>YTD</v>
          </cell>
          <cell r="BA7" t="str">
            <v>YTD</v>
          </cell>
          <cell r="BB7" t="str">
            <v>YTD</v>
          </cell>
          <cell r="BC7" t="str">
            <v>YTD</v>
          </cell>
          <cell r="BD7" t="str">
            <v>YTD</v>
          </cell>
          <cell r="BE7" t="str">
            <v>YTD</v>
          </cell>
          <cell r="BF7" t="str">
            <v>YTD</v>
          </cell>
          <cell r="BG7" t="str">
            <v>YTD</v>
          </cell>
          <cell r="BH7" t="str">
            <v>YTD</v>
          </cell>
          <cell r="BI7" t="str">
            <v>YTD</v>
          </cell>
          <cell r="BJ7" t="str">
            <v>YTD</v>
          </cell>
          <cell r="BK7" t="str">
            <v>YTD</v>
          </cell>
          <cell r="BL7" t="str">
            <v>YTD</v>
          </cell>
          <cell r="BM7" t="str">
            <v>YTD</v>
          </cell>
          <cell r="BN7" t="str">
            <v>YTD</v>
          </cell>
          <cell r="BO7" t="str">
            <v>YTD</v>
          </cell>
          <cell r="BP7" t="str">
            <v>YTD</v>
          </cell>
          <cell r="BQ7" t="str">
            <v>YTD</v>
          </cell>
          <cell r="BR7" t="str">
            <v>YTD</v>
          </cell>
          <cell r="BS7" t="str">
            <v>YTD</v>
          </cell>
          <cell r="BT7" t="str">
            <v>YTD</v>
          </cell>
          <cell r="BU7" t="str">
            <v>YTD</v>
          </cell>
          <cell r="BV7" t="str">
            <v>Month</v>
          </cell>
          <cell r="BW7" t="str">
            <v>Month</v>
          </cell>
          <cell r="BX7" t="str">
            <v>Month</v>
          </cell>
          <cell r="BY7" t="str">
            <v>Month</v>
          </cell>
          <cell r="BZ7" t="str">
            <v>Month</v>
          </cell>
          <cell r="CA7" t="str">
            <v>Month</v>
          </cell>
          <cell r="CB7" t="str">
            <v>Month</v>
          </cell>
          <cell r="CC7" t="str">
            <v>Month</v>
          </cell>
          <cell r="CD7" t="str">
            <v>Month</v>
          </cell>
          <cell r="CE7" t="str">
            <v>Month</v>
          </cell>
          <cell r="CF7" t="str">
            <v>Month</v>
          </cell>
          <cell r="CG7" t="str">
            <v>Month</v>
          </cell>
          <cell r="CH7" t="str">
            <v>Month</v>
          </cell>
          <cell r="CI7" t="str">
            <v>Month</v>
          </cell>
          <cell r="CJ7" t="str">
            <v>Month</v>
          </cell>
          <cell r="CK7" t="str">
            <v>Month</v>
          </cell>
          <cell r="CL7" t="str">
            <v>Month</v>
          </cell>
          <cell r="CM7" t="str">
            <v>Month</v>
          </cell>
          <cell r="CN7" t="str">
            <v>Month</v>
          </cell>
          <cell r="CO7" t="str">
            <v>Month</v>
          </cell>
          <cell r="CP7" t="str">
            <v>Month</v>
          </cell>
          <cell r="CQ7" t="str">
            <v>Month</v>
          </cell>
          <cell r="CR7" t="str">
            <v>Month</v>
          </cell>
          <cell r="CS7" t="str">
            <v>Month</v>
          </cell>
          <cell r="CT7" t="str">
            <v>Month</v>
          </cell>
          <cell r="CU7" t="str">
            <v>Month</v>
          </cell>
          <cell r="CV7" t="str">
            <v>Month</v>
          </cell>
          <cell r="CW7" t="str">
            <v>Month</v>
          </cell>
          <cell r="CX7" t="str">
            <v>Month</v>
          </cell>
          <cell r="CY7" t="str">
            <v>Month</v>
          </cell>
          <cell r="CZ7" t="str">
            <v>Month</v>
          </cell>
          <cell r="DA7" t="str">
            <v>Month</v>
          </cell>
          <cell r="DB7" t="str">
            <v>Month</v>
          </cell>
          <cell r="DC7" t="str">
            <v>Month</v>
          </cell>
          <cell r="DD7" t="str">
            <v>Month</v>
          </cell>
          <cell r="DE7" t="str">
            <v>Month</v>
          </cell>
          <cell r="DF7" t="str">
            <v>YTD</v>
          </cell>
          <cell r="DG7" t="str">
            <v>YTD</v>
          </cell>
          <cell r="DH7" t="str">
            <v>YTD</v>
          </cell>
          <cell r="DI7" t="str">
            <v>YTD</v>
          </cell>
          <cell r="DJ7" t="str">
            <v>YTD</v>
          </cell>
          <cell r="DK7" t="str">
            <v>YTD</v>
          </cell>
          <cell r="DL7" t="str">
            <v>YTD</v>
          </cell>
          <cell r="DM7" t="str">
            <v>YTD</v>
          </cell>
          <cell r="DN7" t="str">
            <v>YTD</v>
          </cell>
          <cell r="DO7" t="str">
            <v>YTD</v>
          </cell>
          <cell r="DP7" t="str">
            <v>YTD</v>
          </cell>
          <cell r="DQ7" t="str">
            <v>YTD</v>
          </cell>
          <cell r="DR7" t="str">
            <v>YTD</v>
          </cell>
          <cell r="DS7" t="str">
            <v>YTD</v>
          </cell>
          <cell r="DT7" t="str">
            <v>YTD</v>
          </cell>
          <cell r="DU7" t="str">
            <v>YTD</v>
          </cell>
          <cell r="DV7" t="str">
            <v>YTD</v>
          </cell>
          <cell r="DW7" t="str">
            <v>YTD</v>
          </cell>
          <cell r="DX7" t="str">
            <v>YTD</v>
          </cell>
          <cell r="DY7" t="str">
            <v>YTD</v>
          </cell>
          <cell r="DZ7" t="str">
            <v>YTD</v>
          </cell>
          <cell r="EA7" t="str">
            <v>YTD</v>
          </cell>
          <cell r="EB7" t="str">
            <v>YTD</v>
          </cell>
          <cell r="EC7" t="str">
            <v>YTD</v>
          </cell>
          <cell r="ED7" t="str">
            <v>YTD</v>
          </cell>
          <cell r="EE7" t="str">
            <v>YTD</v>
          </cell>
          <cell r="EF7" t="str">
            <v>YTD</v>
          </cell>
          <cell r="EG7" t="str">
            <v>YTD</v>
          </cell>
          <cell r="EH7" t="str">
            <v>YTD</v>
          </cell>
          <cell r="EI7" t="str">
            <v>YTD</v>
          </cell>
          <cell r="EJ7" t="str">
            <v>YTD</v>
          </cell>
          <cell r="EK7" t="str">
            <v>YTD</v>
          </cell>
          <cell r="EL7" t="str">
            <v>YTD</v>
          </cell>
          <cell r="EM7" t="str">
            <v>YTD</v>
          </cell>
          <cell r="EN7" t="str">
            <v>YTD</v>
          </cell>
          <cell r="EO7" t="str">
            <v>YTD</v>
          </cell>
        </row>
        <row r="10">
          <cell r="A10" t="str">
            <v>Revenue</v>
          </cell>
        </row>
        <row r="11">
          <cell r="A11" t="str">
            <v>Contract Elec Sales - Capacity/Avail</v>
          </cell>
        </row>
        <row r="12">
          <cell r="A12" t="str">
            <v>Contract Elec Sales - Energy-Prod</v>
          </cell>
        </row>
        <row r="13">
          <cell r="A13" t="str">
            <v>Contract Elec Sales - Fuel Passthrough</v>
          </cell>
        </row>
        <row r="14">
          <cell r="A14" t="str">
            <v>Contract Electricity Sales - O &amp; M</v>
          </cell>
        </row>
        <row r="15">
          <cell r="A15" t="str">
            <v>Amort of Unhedged Commodity Derivatives</v>
          </cell>
        </row>
        <row r="16">
          <cell r="A16" t="str">
            <v>Spot Electricity Sales - Capacity</v>
          </cell>
        </row>
        <row r="17">
          <cell r="A17" t="str">
            <v>Spot Electricity Sales - Energy</v>
          </cell>
        </row>
        <row r="18">
          <cell r="A18" t="str">
            <v>Generation - Other Sales</v>
          </cell>
        </row>
        <row r="19">
          <cell r="A19" t="str">
            <v>Water Capacity Sales</v>
          </cell>
        </row>
        <row r="20">
          <cell r="A20" t="str">
            <v>Water Output Sales</v>
          </cell>
        </row>
        <row r="21">
          <cell r="A21" t="str">
            <v>Dist. Sales - Industrial Customers</v>
          </cell>
        </row>
        <row r="22">
          <cell r="A22" t="str">
            <v>Dist. Sales - Residential Customers</v>
          </cell>
        </row>
        <row r="23">
          <cell r="A23" t="str">
            <v>Dist. Sales - Commercial Customers</v>
          </cell>
        </row>
        <row r="24">
          <cell r="A24" t="str">
            <v>Dist. Sales - Government Customers</v>
          </cell>
        </row>
        <row r="25">
          <cell r="A25" t="str">
            <v>Distribution - Other Sales</v>
          </cell>
        </row>
        <row r="26">
          <cell r="A26" t="str">
            <v>Other Non-Electricity Sales</v>
          </cell>
        </row>
        <row r="27">
          <cell r="A27" t="str">
            <v>Total Intercompany Electricity Sales</v>
          </cell>
        </row>
        <row r="28">
          <cell r="A28" t="str">
            <v>Total Intercompany Fuel Sales</v>
          </cell>
        </row>
        <row r="29">
          <cell r="A29" t="str">
            <v>Total Intercompany Other Sales</v>
          </cell>
        </row>
        <row r="30">
          <cell r="A30" t="str">
            <v>Unconsol Revenues</v>
          </cell>
        </row>
        <row r="31">
          <cell r="A31" t="str">
            <v>Total Revenue</v>
          </cell>
        </row>
        <row r="33">
          <cell r="A33" t="str">
            <v>Variable Cost Of Sales</v>
          </cell>
        </row>
        <row r="34">
          <cell r="A34" t="str">
            <v>Electricity Purchased for Resale (excl IC)</v>
          </cell>
        </row>
        <row r="35">
          <cell r="A35" t="str">
            <v>Total Intercompany Electricity Purchases</v>
          </cell>
        </row>
        <row r="36">
          <cell r="A36" t="str">
            <v>Fuel and Fuel Related Expenses (excl IC)</v>
          </cell>
        </row>
        <row r="37">
          <cell r="A37" t="str">
            <v>Total Intercompany Fuel Purchases</v>
          </cell>
        </row>
        <row r="38">
          <cell r="A38" t="str">
            <v>Total Intercompany Other Costs</v>
          </cell>
        </row>
        <row r="39">
          <cell r="A39" t="str">
            <v>Transmission Charges - Variable</v>
          </cell>
        </row>
        <row r="40">
          <cell r="A40" t="str">
            <v>Other Market Related Fees - Variable</v>
          </cell>
        </row>
        <row r="41">
          <cell r="A41" t="str">
            <v>Other Variable Costs</v>
          </cell>
        </row>
        <row r="42">
          <cell r="A42" t="str">
            <v>Total Variable Costs</v>
          </cell>
        </row>
        <row r="43">
          <cell r="A43" t="str">
            <v>Variable Margin</v>
          </cell>
        </row>
        <row r="44">
          <cell r="A44" t="str">
            <v>Fixed Operating Costs</v>
          </cell>
        </row>
        <row r="45">
          <cell r="A45" t="str">
            <v>Salaries, Wages And Benefits</v>
          </cell>
        </row>
        <row r="46">
          <cell r="A46" t="str">
            <v>Contract Services And Consulting Costs</v>
          </cell>
        </row>
        <row r="47">
          <cell r="A47" t="str">
            <v>Fxd Trans Chgs &amp; Oth Market Related Fees</v>
          </cell>
        </row>
        <row r="48">
          <cell r="A48" t="str">
            <v>Taxes (Other Than Income Taxes)</v>
          </cell>
        </row>
        <row r="49">
          <cell r="A49" t="str">
            <v>Insurance</v>
          </cell>
        </row>
        <row r="50">
          <cell r="A50" t="str">
            <v>Plant Lease Expense</v>
          </cell>
        </row>
        <row r="51">
          <cell r="A51" t="str">
            <v>Other Fixed Op Costs (excl Plant Lease)</v>
          </cell>
        </row>
        <row r="52">
          <cell r="A52" t="str">
            <v>Maintenance Costs</v>
          </cell>
        </row>
        <row r="53">
          <cell r="A53" t="str">
            <v>Provision For Bad Debt</v>
          </cell>
        </row>
        <row r="54">
          <cell r="A54" t="str">
            <v>Group G &amp; A (incl Arlington)</v>
          </cell>
        </row>
        <row r="55">
          <cell r="A55" t="str">
            <v>Business Development Costs</v>
          </cell>
        </row>
        <row r="56">
          <cell r="A56" t="str">
            <v>Total Fixed Operating Costs</v>
          </cell>
        </row>
        <row r="57">
          <cell r="A57" t="str">
            <v>Operating EBITDA</v>
          </cell>
        </row>
        <row r="59">
          <cell r="A59" t="str">
            <v>Depreciation, Amortization And Depletion</v>
          </cell>
        </row>
        <row r="60">
          <cell r="A60" t="str">
            <v>Management Fees</v>
          </cell>
        </row>
        <row r="61">
          <cell r="A61" t="str">
            <v>Operating Income</v>
          </cell>
        </row>
        <row r="63">
          <cell r="A63" t="str">
            <v>Interest (Income)</v>
          </cell>
        </row>
        <row r="64">
          <cell r="A64" t="str">
            <v>Interest Expense - Third Parties</v>
          </cell>
        </row>
        <row r="65">
          <cell r="A65" t="str">
            <v>Interest Expense - Intercompany</v>
          </cell>
        </row>
        <row r="66">
          <cell r="A66" t="str">
            <v>Other (Income)</v>
          </cell>
        </row>
        <row r="67">
          <cell r="A67" t="str">
            <v>Other Expense</v>
          </cell>
        </row>
        <row r="68">
          <cell r="A68" t="str">
            <v>Equity In Earnings - Gain/(Loss)</v>
          </cell>
        </row>
        <row r="69">
          <cell r="A69" t="str">
            <v>Unrealized Foreign Currency (Gain)/Loss</v>
          </cell>
        </row>
        <row r="70">
          <cell r="A70" t="str">
            <v>Realized Foreign Currency (Gain)/Loss</v>
          </cell>
        </row>
        <row r="71">
          <cell r="A71" t="str">
            <v>Income Before Taxes</v>
          </cell>
        </row>
        <row r="72">
          <cell r="A72" t="str">
            <v>Income Tax Expense</v>
          </cell>
        </row>
        <row r="73">
          <cell r="A73" t="str">
            <v>Net Income</v>
          </cell>
        </row>
        <row r="74">
          <cell r="A74" t="str">
            <v>Addback - Income Tax</v>
          </cell>
        </row>
        <row r="75">
          <cell r="A75" t="str">
            <v>Addback - Interest Intercompany</v>
          </cell>
        </row>
        <row r="76">
          <cell r="A76" t="str">
            <v>Pretax Contribution To AES</v>
          </cell>
        </row>
        <row r="79">
          <cell r="A79" t="str">
            <v>Power Generation (in 000'kWh)</v>
          </cell>
        </row>
        <row r="80">
          <cell r="A80" t="str">
            <v>House Load (in 000'kWh)</v>
          </cell>
        </row>
        <row r="81">
          <cell r="A81" t="str">
            <v>Output (in 000'kWh)</v>
          </cell>
        </row>
        <row r="82">
          <cell r="A82" t="str">
            <v>Power Purchase Non IC (in 000'kWh)</v>
          </cell>
        </row>
        <row r="83">
          <cell r="A83" t="str">
            <v>Power Purchase IC (in 000'kWh)</v>
          </cell>
        </row>
        <row r="84">
          <cell r="A84" t="str">
            <v>Power Sales Non IC Kaz (in 000'kWh)</v>
          </cell>
        </row>
        <row r="85">
          <cell r="A85" t="str">
            <v>Power Sales Non IC Rus (in 000'kWh)</v>
          </cell>
        </row>
        <row r="86">
          <cell r="A86" t="str">
            <v>Power Sales IC (in 000'kWh)</v>
          </cell>
        </row>
        <row r="87">
          <cell r="A87" t="str">
            <v>Coal Consumption Non IC (in Tons)</v>
          </cell>
        </row>
        <row r="88">
          <cell r="A88" t="str">
            <v>Coal Consumption IC (in Tons)</v>
          </cell>
        </row>
        <row r="89">
          <cell r="A89" t="str">
            <v>Coal Purchase IC (in Tons)</v>
          </cell>
        </row>
        <row r="90">
          <cell r="A90" t="str">
            <v>check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_L CCI Detail"/>
      <sheetName val="Cash CCI Detail"/>
      <sheetName val="General template instructions"/>
      <sheetName val="P&amp;L  Budgets"/>
      <sheetName val="P&amp;L CCI Detail"/>
      <sheetName val="2003 Capital"/>
      <sheetName val="Cash Budgets"/>
      <sheetName val="Key Performance Indicators"/>
      <sheetName val="P&amp;L Summary"/>
      <sheetName val="Cash Summary"/>
      <sheetName val="P&amp;L CCI Reconciliation"/>
      <sheetName val="Cash CCI Reconciliation"/>
      <sheetName val="Key Indicator Summary"/>
      <sheetName val="5 year model updates"/>
      <sheetName val="Cash Questions"/>
      <sheetName val="Other Assumptions"/>
      <sheetName val="Essbase_P&amp;L_ Monthly"/>
      <sheetName val="Essbase_P&amp;L_Annual"/>
      <sheetName val="Hypload"/>
      <sheetName val="Altai"/>
      <sheetName val="Option 0"/>
      <sheetName val="outputs"/>
      <sheetName val="Construction"/>
      <sheetName val="project data"/>
      <sheetName val="model inputs"/>
      <sheetName val="shell"/>
      <sheetName val="Finance &amp; Economic Data"/>
      <sheetName val="Statements"/>
      <sheetName val="drawdown"/>
      <sheetName val="Finance data"/>
      <sheetName val="inputs"/>
      <sheetName val="Owners Costs"/>
      <sheetName val="Plant Operations"/>
      <sheetName val="Debt"/>
      <sheetName val="debt service"/>
      <sheetName val="constr, op &amp; fin assmp"/>
      <sheetName val="operating cash flow"/>
      <sheetName val="Summary"/>
      <sheetName val="Cash Flow &amp; Coverages"/>
      <sheetName val="development cost"/>
      <sheetName val="MACRS"/>
      <sheetName val="Debt_Mkt_Value"/>
      <sheetName val="p &amp; l"/>
      <sheetName val="return"/>
      <sheetName val="op assmp"/>
      <sheetName val="Tax &amp; Depreciation"/>
      <sheetName val="Tax"/>
      <sheetName val="General_template_instructions"/>
      <sheetName val="P&amp;L__Budgets"/>
      <sheetName val="P&amp;L_CCI_Detail"/>
      <sheetName val="2003_Capital"/>
      <sheetName val="Cash_Budgets"/>
      <sheetName val="Cash_CCI_Detail"/>
      <sheetName val="Key_Performance_Indicators"/>
      <sheetName val="P&amp;L_Summary"/>
      <sheetName val="Cash_Summary"/>
      <sheetName val="P&amp;L_CCI_Reconciliation"/>
      <sheetName val="Cash_CCI_Reconciliation"/>
      <sheetName val="Key_Indicator_Summary"/>
      <sheetName val="5_year_model_updates"/>
      <sheetName val="Cash_Questions"/>
      <sheetName val="Other_Assumptions"/>
      <sheetName val="Essbase_P&amp;L__Monthly"/>
      <sheetName val="P_L_CCI_Detail"/>
      <sheetName val="Loans"/>
      <sheetName val="Sch17  Guarantees"/>
      <sheetName val="SGV_Oz"/>
      <sheetName val="январь"/>
      <sheetName val="Data"/>
    </sheetNames>
    <sheetDataSet>
      <sheetData sheetId="0"/>
      <sheetData sheetId="1" refreshError="1">
        <row r="28">
          <cell r="T28">
            <v>0</v>
          </cell>
        </row>
        <row r="36">
          <cell r="T36">
            <v>0</v>
          </cell>
        </row>
        <row r="42">
          <cell r="T42">
            <v>0</v>
          </cell>
        </row>
        <row r="55">
          <cell r="T55">
            <v>237048.32000000004</v>
          </cell>
        </row>
        <row r="62">
          <cell r="T62">
            <v>0</v>
          </cell>
        </row>
        <row r="79">
          <cell r="T79">
            <v>7411284.481202988</v>
          </cell>
        </row>
        <row r="88">
          <cell r="T88">
            <v>1486708.3829765017</v>
          </cell>
        </row>
        <row r="102">
          <cell r="T102">
            <v>557986.68000000005</v>
          </cell>
        </row>
        <row r="117">
          <cell r="T117">
            <v>0</v>
          </cell>
        </row>
        <row r="157">
          <cell r="T157">
            <v>12678382.061052771</v>
          </cell>
        </row>
        <row r="170">
          <cell r="T170">
            <v>0</v>
          </cell>
        </row>
        <row r="175">
          <cell r="T175">
            <v>0</v>
          </cell>
        </row>
        <row r="181">
          <cell r="T181">
            <v>0</v>
          </cell>
        </row>
        <row r="187">
          <cell r="T187">
            <v>0</v>
          </cell>
        </row>
        <row r="192">
          <cell r="T192">
            <v>0</v>
          </cell>
        </row>
        <row r="203">
          <cell r="T203">
            <v>0</v>
          </cell>
        </row>
        <row r="208">
          <cell r="T208">
            <v>0</v>
          </cell>
        </row>
        <row r="214">
          <cell r="T214">
            <v>0</v>
          </cell>
        </row>
        <row r="222">
          <cell r="T222">
            <v>0</v>
          </cell>
        </row>
        <row r="227">
          <cell r="T227">
            <v>0</v>
          </cell>
        </row>
        <row r="245">
          <cell r="T245">
            <v>0</v>
          </cell>
        </row>
        <row r="246">
          <cell r="T246">
            <v>-742934</v>
          </cell>
        </row>
      </sheetData>
      <sheetData sheetId="2" refreshError="1"/>
      <sheetData sheetId="3" refreshError="1"/>
      <sheetData sheetId="4" refreshError="1">
        <row r="27">
          <cell r="T27">
            <v>0</v>
          </cell>
        </row>
        <row r="35">
          <cell r="T35">
            <v>0</v>
          </cell>
        </row>
        <row r="41">
          <cell r="T41">
            <v>0</v>
          </cell>
        </row>
        <row r="54">
          <cell r="T54">
            <v>204352</v>
          </cell>
        </row>
        <row r="61">
          <cell r="T61">
            <v>0</v>
          </cell>
        </row>
        <row r="76">
          <cell r="T76">
            <v>907938.57</v>
          </cell>
        </row>
        <row r="84">
          <cell r="T84">
            <v>6087195.3464781595</v>
          </cell>
        </row>
        <row r="94">
          <cell r="T94">
            <v>481023</v>
          </cell>
        </row>
        <row r="109">
          <cell r="T109">
            <v>0</v>
          </cell>
        </row>
        <row r="159">
          <cell r="T159">
            <v>-8350665.5390818585</v>
          </cell>
        </row>
        <row r="172">
          <cell r="T172">
            <v>0</v>
          </cell>
        </row>
        <row r="177">
          <cell r="T177">
            <v>0</v>
          </cell>
        </row>
        <row r="183">
          <cell r="T183">
            <v>0</v>
          </cell>
        </row>
        <row r="189">
          <cell r="T189">
            <v>0</v>
          </cell>
        </row>
        <row r="194">
          <cell r="T194">
            <v>0</v>
          </cell>
        </row>
        <row r="208">
          <cell r="T208">
            <v>-23897.170000000006</v>
          </cell>
        </row>
        <row r="213">
          <cell r="T213">
            <v>0</v>
          </cell>
        </row>
        <row r="223">
          <cell r="T223">
            <v>-155212.77939492179</v>
          </cell>
        </row>
        <row r="233">
          <cell r="T233">
            <v>-1053641.0385293402</v>
          </cell>
        </row>
        <row r="238">
          <cell r="T238">
            <v>0</v>
          </cell>
        </row>
        <row r="245">
          <cell r="T245">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ow r="27">
          <cell r="T27">
            <v>0</v>
          </cell>
        </row>
      </sheetData>
      <sheetData sheetId="49">
        <row r="27">
          <cell r="T27">
            <v>0</v>
          </cell>
        </row>
      </sheetData>
      <sheetData sheetId="50"/>
      <sheetData sheetId="51">
        <row r="28">
          <cell r="T28">
            <v>0</v>
          </cell>
        </row>
      </sheetData>
      <sheetData sheetId="52">
        <row r="28">
          <cell r="T28">
            <v>0</v>
          </cell>
        </row>
      </sheetData>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EQUIPMENT TYPE"/>
      <sheetName val="WBS"/>
      <sheetName val="Comshare"/>
      <sheetName val="Details"/>
      <sheetName val="Costos"/>
      <sheetName val="SMSTemp"/>
      <sheetName val="Master"/>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 val="Summary"/>
      <sheetName val="Sensitivity analysis"/>
      <sheetName val="Assumptions"/>
      <sheetName val="кп-2012"/>
      <sheetName val="ГРЭС 2012-2031"/>
      <sheetName val="Calculations"/>
      <sheetName val="Financial Statements"/>
      <sheetName val="Valuation"/>
      <sheetName val="Check"/>
    </sheetNames>
    <sheetDataSet>
      <sheetData sheetId="0"/>
      <sheetData sheetId="1"/>
      <sheetData sheetId="2"/>
      <sheetData sheetId="3">
        <row r="10">
          <cell r="D10" t="str">
            <v>KGRES</v>
          </cell>
        </row>
        <row r="11">
          <cell r="D11" t="str">
            <v>Valuation</v>
          </cell>
        </row>
        <row r="14">
          <cell r="E14">
            <v>1E-3</v>
          </cell>
        </row>
        <row r="19">
          <cell r="E19">
            <v>40909</v>
          </cell>
        </row>
        <row r="21">
          <cell r="I21">
            <v>40909</v>
          </cell>
          <cell r="J21">
            <v>41275</v>
          </cell>
          <cell r="K21">
            <v>41640</v>
          </cell>
          <cell r="L21">
            <v>42005</v>
          </cell>
          <cell r="M21">
            <v>42370</v>
          </cell>
          <cell r="N21">
            <v>42736</v>
          </cell>
          <cell r="O21">
            <v>43101</v>
          </cell>
          <cell r="P21">
            <v>43466</v>
          </cell>
          <cell r="Q21">
            <v>43831</v>
          </cell>
          <cell r="R21">
            <v>44197</v>
          </cell>
          <cell r="S21">
            <v>44562</v>
          </cell>
          <cell r="T21">
            <v>44927</v>
          </cell>
          <cell r="U21">
            <v>45292</v>
          </cell>
          <cell r="V21">
            <v>45658</v>
          </cell>
          <cell r="W21">
            <v>46023</v>
          </cell>
          <cell r="X21">
            <v>46388</v>
          </cell>
          <cell r="Y21">
            <v>46753</v>
          </cell>
          <cell r="Z21">
            <v>47119</v>
          </cell>
          <cell r="AA21">
            <v>47484</v>
          </cell>
          <cell r="AB21">
            <v>47849</v>
          </cell>
        </row>
        <row r="22">
          <cell r="I22">
            <v>41274</v>
          </cell>
          <cell r="J22">
            <v>41639</v>
          </cell>
          <cell r="K22">
            <v>42004</v>
          </cell>
          <cell r="L22">
            <v>42369</v>
          </cell>
          <cell r="M22">
            <v>42735</v>
          </cell>
          <cell r="N22">
            <v>43100</v>
          </cell>
          <cell r="O22">
            <v>43465</v>
          </cell>
          <cell r="P22">
            <v>43830</v>
          </cell>
          <cell r="Q22">
            <v>44196</v>
          </cell>
          <cell r="R22">
            <v>44561</v>
          </cell>
          <cell r="S22">
            <v>44926</v>
          </cell>
          <cell r="T22">
            <v>45291</v>
          </cell>
          <cell r="U22">
            <v>45657</v>
          </cell>
          <cell r="V22">
            <v>46022</v>
          </cell>
          <cell r="W22">
            <v>46387</v>
          </cell>
          <cell r="X22">
            <v>46752</v>
          </cell>
          <cell r="Y22">
            <v>47118</v>
          </cell>
          <cell r="Z22">
            <v>47483</v>
          </cell>
          <cell r="AA22">
            <v>47848</v>
          </cell>
          <cell r="AB22">
            <v>48213</v>
          </cell>
        </row>
        <row r="23">
          <cell r="I23">
            <v>366</v>
          </cell>
          <cell r="J23">
            <v>365</v>
          </cell>
          <cell r="K23">
            <v>365</v>
          </cell>
          <cell r="L23">
            <v>365</v>
          </cell>
          <cell r="M23">
            <v>366</v>
          </cell>
          <cell r="N23">
            <v>365</v>
          </cell>
          <cell r="O23">
            <v>365</v>
          </cell>
          <cell r="P23">
            <v>365</v>
          </cell>
          <cell r="Q23">
            <v>366</v>
          </cell>
          <cell r="R23">
            <v>365</v>
          </cell>
          <cell r="S23">
            <v>365</v>
          </cell>
          <cell r="T23">
            <v>365</v>
          </cell>
          <cell r="U23">
            <v>366</v>
          </cell>
          <cell r="V23">
            <v>365</v>
          </cell>
          <cell r="W23">
            <v>365</v>
          </cell>
          <cell r="X23">
            <v>365</v>
          </cell>
          <cell r="Y23">
            <v>366</v>
          </cell>
          <cell r="Z23">
            <v>365</v>
          </cell>
          <cell r="AA23">
            <v>365</v>
          </cell>
          <cell r="AB23">
            <v>365</v>
          </cell>
        </row>
        <row r="38">
          <cell r="E38">
            <v>40725</v>
          </cell>
        </row>
      </sheetData>
      <sheetData sheetId="4"/>
      <sheetData sheetId="5"/>
      <sheetData sheetId="6"/>
      <sheetData sheetId="7"/>
      <sheetData sheetId="8"/>
      <sheetData sheetId="9">
        <row r="7">
          <cell r="G7">
            <v>0</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it Template"/>
      <sheetName val="SUMMARY"/>
      <sheetName val="REVENUE"/>
      <sheetName val="COAL"/>
      <sheetName val="LIMESTONE"/>
      <sheetName val="ASH"/>
      <sheetName val="OTHER FUELS"/>
      <sheetName val="SALARIES"/>
      <sheetName val="UTIL"/>
      <sheetName val="INSURANCE"/>
      <sheetName val="G &amp; A"/>
      <sheetName val="BANK FEES"/>
      <sheetName val="O &amp; M and Outages"/>
      <sheetName val="DEPR &amp; PROP.TAXES"/>
      <sheetName val="TAX"/>
      <sheetName val="PROP TAX DETAIL"/>
      <sheetName val="BOOK DEPREC DETAIL"/>
      <sheetName val="TAX DEPREC DETAIL"/>
      <sheetName val="DEBT PYMTS"/>
      <sheetName val="RESERVES"/>
      <sheetName val="CAPITAL BUDGET"/>
      <sheetName val="Master"/>
      <sheetName val="LISTS"/>
      <sheetName val="EQUIPMENT TYPE"/>
      <sheetName val="WBS"/>
      <sheetName val="Parameters"/>
      <sheetName val="SBM Reserve"/>
      <sheetName val="mac_LOP Sched  Personnel"/>
      <sheetName val="Details"/>
      <sheetName val="Example"/>
      <sheetName val="FINANAL"/>
      <sheetName val="Const"/>
      <sheetName val="Assumptions"/>
      <sheetName val="Check"/>
      <sheetName val="us gaap"/>
      <sheetName val="dya sj"/>
      <sheetName val="sg&amp;a"/>
      <sheetName val="revenue salta"/>
      <sheetName val="Date_lookup"/>
      <sheetName val="Выбор"/>
      <sheetName val="X-rates"/>
      <sheetName val="Assumptions БТЭЦ"/>
      <sheetName val="Inputs"/>
      <sheetName val="SYS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62">
          <cell r="B62">
            <v>0</v>
          </cell>
          <cell r="C62">
            <v>1.5265713376403536</v>
          </cell>
          <cell r="D62">
            <v>1.405782878580226</v>
          </cell>
          <cell r="E62">
            <v>1.3818475720384991</v>
          </cell>
          <cell r="F62">
            <v>1.3460492414097029</v>
          </cell>
          <cell r="G62">
            <v>1.3392961626397939</v>
          </cell>
          <cell r="H62">
            <v>1.3378036500330457</v>
          </cell>
          <cell r="I62">
            <v>1.3135442417947378</v>
          </cell>
          <cell r="J62">
            <v>1.3790918922616717</v>
          </cell>
          <cell r="K62">
            <v>1.4020365251528391</v>
          </cell>
          <cell r="L62">
            <v>1.4306679104310509</v>
          </cell>
          <cell r="M62">
            <v>1.4688555885404138</v>
          </cell>
          <cell r="N62">
            <v>1.4611447822549193</v>
          </cell>
          <cell r="O62">
            <v>1.4978551978022003</v>
          </cell>
          <cell r="P62">
            <v>1.9240279466096852</v>
          </cell>
          <cell r="Q62">
            <v>1.9421614749678557</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объем"/>
      <sheetName val="экскав"/>
      <sheetName val="трансп"/>
      <sheetName val="подача"/>
      <sheetName val="свод"/>
      <sheetName val="mac_LOP Sched  Personnel"/>
      <sheetName val="DEBT PYMTS"/>
      <sheetName val="Проект2002"/>
      <sheetName val="Concentrate"/>
      <sheetName val="Costos"/>
      <sheetName val="8_NPV_1"/>
      <sheetName val="SCR O&amp;M"/>
      <sheetName val="capex "/>
      <sheetName val="Major Maint"/>
      <sheetName val="Summary"/>
      <sheetName val="1.5_Капвложения_Амортизация"/>
      <sheetName val="Перевозка"/>
      <sheetName val="Горячее_водоснабжение_лет"/>
      <sheetName val="Горячее_водоснабжение_зим"/>
      <sheetName val="Отопление"/>
      <sheetName val="Вентиляция"/>
      <sheetName val="KCC"/>
      <sheetName val="Labor"/>
      <sheetName val="Input"/>
      <sheetName val="LISTS"/>
      <sheetName val="EQUIPMENT TYPE"/>
      <sheetName val="WBS"/>
      <sheetName val="Inputs"/>
      <sheetName val="Статьи"/>
      <sheetName val="Input data"/>
      <sheetName val="Sensitivity"/>
      <sheetName val="Анализ закл. работ"/>
      <sheetName val="Приложение №5"/>
      <sheetName val="Анализ закл_ работ"/>
      <sheetName val="Example"/>
      <sheetName val="FINANAL"/>
      <sheetName val="Входные данные"/>
      <sheetName val="Assumptions"/>
      <sheetName val="Check"/>
      <sheetName val="ag pipe qt"/>
      <sheetName val="Pump Sizing"/>
      <sheetName val="SMSTemp"/>
      <sheetName val="Выбор"/>
      <sheetName val="SYSTEM"/>
    </sheetNames>
    <sheetDataSet>
      <sheetData sheetId="0">
        <row r="5">
          <cell r="E5">
            <v>10</v>
          </cell>
        </row>
        <row r="62">
          <cell r="E62">
            <v>2</v>
          </cell>
        </row>
      </sheetData>
      <sheetData sheetId="1">
        <row r="5">
          <cell r="E5">
            <v>10</v>
          </cell>
        </row>
      </sheetData>
      <sheetData sheetId="2">
        <row r="5">
          <cell r="E5">
            <v>10</v>
          </cell>
        </row>
      </sheetData>
      <sheetData sheetId="3">
        <row r="5">
          <cell r="E5">
            <v>10</v>
          </cell>
        </row>
      </sheetData>
      <sheetData sheetId="4">
        <row r="5">
          <cell r="E5">
            <v>10</v>
          </cell>
        </row>
      </sheetData>
      <sheetData sheetId="5">
        <row r="5">
          <cell r="E5">
            <v>10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План ГР"/>
      <sheetName val="объем"/>
      <sheetName val="бур"/>
      <sheetName val="зачистка"/>
      <sheetName val="взрыв"/>
      <sheetName val="мех.рыхл."/>
      <sheetName val="экскав"/>
      <sheetName val="бульд"/>
      <sheetName val="трансп"/>
      <sheetName val="отвал"/>
      <sheetName val="общие"/>
      <sheetName val="свод"/>
      <sheetName val="Costos"/>
      <sheetName val="SGV_Oz"/>
      <sheetName val="Example"/>
      <sheetName val="FINANAL"/>
      <sheetName val="Parameters"/>
      <sheetName val="SBM Reserve"/>
      <sheetName val="Master"/>
      <sheetName val="D &amp; B Summary"/>
      <sheetName val="X-rates"/>
      <sheetName val="DEBT PYMTS"/>
      <sheetName val="Assumptions БТЭЦ"/>
      <sheetName val="konsolid"/>
      <sheetName val="LISTS"/>
      <sheetName val="EQUIPMENT TYPE"/>
      <sheetName val="WBS"/>
      <sheetName val="income statement (usd)"/>
      <sheetName val="definitions"/>
      <sheetName val="Unit Cost Data"/>
      <sheetName val="Горные работы 2004 Пионер вар"/>
      <sheetName val="SYSTEM"/>
      <sheetName val="Лист1"/>
    </sheetNames>
    <sheetDataSet>
      <sheetData sheetId="0">
        <row r="58">
          <cell r="E58">
            <v>2</v>
          </cell>
        </row>
      </sheetData>
      <sheetData sheetId="1">
        <row r="58">
          <cell r="E58">
            <v>2</v>
          </cell>
        </row>
      </sheetData>
      <sheetData sheetId="2">
        <row r="58">
          <cell r="E58">
            <v>2</v>
          </cell>
        </row>
      </sheetData>
      <sheetData sheetId="3">
        <row r="58">
          <cell r="E58">
            <v>2</v>
          </cell>
        </row>
      </sheetData>
      <sheetData sheetId="4">
        <row r="58">
          <cell r="E58">
            <v>2</v>
          </cell>
        </row>
      </sheetData>
      <sheetData sheetId="5">
        <row r="58">
          <cell r="E58">
            <v>2</v>
          </cell>
        </row>
      </sheetData>
      <sheetData sheetId="6">
        <row r="58">
          <cell r="E58">
            <v>2</v>
          </cell>
        </row>
      </sheetData>
      <sheetData sheetId="7">
        <row r="58">
          <cell r="E58">
            <v>2</v>
          </cell>
        </row>
      </sheetData>
      <sheetData sheetId="8">
        <row r="58">
          <cell r="E58">
            <v>2</v>
          </cell>
        </row>
      </sheetData>
      <sheetData sheetId="9">
        <row r="58">
          <cell r="E58">
            <v>2</v>
          </cell>
        </row>
      </sheetData>
      <sheetData sheetId="10">
        <row r="58">
          <cell r="E58">
            <v>2</v>
          </cell>
        </row>
      </sheetData>
      <sheetData sheetId="11">
        <row r="58">
          <cell r="E58">
            <v>2</v>
          </cell>
        </row>
      </sheetData>
      <sheetData sheetId="12">
        <row r="58">
          <cell r="E58">
            <v>2</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s"/>
      <sheetName val="Macro1"/>
      <sheetName val="Parameters"/>
      <sheetName val="SBM Reserve"/>
      <sheetName val="const"/>
      <sheetName val="Details"/>
      <sheetName val="DEBT PYMTS"/>
      <sheetName val="Concentrate"/>
      <sheetName val="RAZÃO"/>
      <sheetName val="LANÇAMENTOS"/>
      <sheetName val="SMSTemp"/>
      <sheetName val="Depn Summary"/>
      <sheetName val="definitions"/>
      <sheetName val="проект2002"/>
      <sheetName val="mhr forecast"/>
    </sheetNames>
    <sheetDataSet>
      <sheetData sheetId="0" refreshError="1">
        <row r="7">
          <cell r="O7">
            <v>35338</v>
          </cell>
          <cell r="P7">
            <v>1.0215000000000001</v>
          </cell>
        </row>
        <row r="8">
          <cell r="O8">
            <v>35369</v>
          </cell>
          <cell r="P8">
            <v>1.0276000000000001</v>
          </cell>
        </row>
        <row r="9">
          <cell r="O9">
            <v>35399</v>
          </cell>
          <cell r="P9">
            <v>1.0331999999999999</v>
          </cell>
        </row>
        <row r="10">
          <cell r="O10">
            <v>35430</v>
          </cell>
          <cell r="P10">
            <v>1.0394000000000001</v>
          </cell>
        </row>
        <row r="11">
          <cell r="O11">
            <v>35432</v>
          </cell>
          <cell r="P11">
            <v>1.0394000000000001</v>
          </cell>
        </row>
        <row r="12">
          <cell r="O12">
            <v>35461</v>
          </cell>
          <cell r="P12">
            <v>1.0461</v>
          </cell>
        </row>
        <row r="13">
          <cell r="O13">
            <v>35489</v>
          </cell>
          <cell r="P13">
            <v>1.0515000000000001</v>
          </cell>
        </row>
        <row r="14">
          <cell r="O14">
            <v>35520</v>
          </cell>
          <cell r="P14">
            <v>1.0592999999999999</v>
          </cell>
        </row>
        <row r="15">
          <cell r="O15">
            <v>35550</v>
          </cell>
          <cell r="P15">
            <v>1.0638000000000001</v>
          </cell>
        </row>
        <row r="16">
          <cell r="O16">
            <v>35581</v>
          </cell>
          <cell r="P16">
            <v>1.0717000000000001</v>
          </cell>
        </row>
        <row r="17">
          <cell r="O17">
            <v>35611</v>
          </cell>
          <cell r="P17">
            <v>1.0769</v>
          </cell>
        </row>
        <row r="18">
          <cell r="O18">
            <v>35642</v>
          </cell>
          <cell r="P18">
            <v>1.0833999999999999</v>
          </cell>
        </row>
        <row r="19">
          <cell r="O19">
            <v>35673</v>
          </cell>
          <cell r="P19">
            <v>1.0915999999999999</v>
          </cell>
        </row>
        <row r="20">
          <cell r="O20">
            <v>35703</v>
          </cell>
          <cell r="P20">
            <v>1.0964</v>
          </cell>
        </row>
        <row r="21">
          <cell r="O21">
            <v>35734</v>
          </cell>
          <cell r="P21">
            <v>1.1031</v>
          </cell>
        </row>
        <row r="22">
          <cell r="O22">
            <v>35764</v>
          </cell>
          <cell r="P22">
            <v>1.110821726</v>
          </cell>
        </row>
        <row r="23">
          <cell r="O23">
            <v>35795</v>
          </cell>
          <cell r="P23">
            <v>1.1164000000000001</v>
          </cell>
        </row>
        <row r="24">
          <cell r="O24">
            <v>35826</v>
          </cell>
          <cell r="P24">
            <v>1.1236999999999999</v>
          </cell>
        </row>
        <row r="25">
          <cell r="O25">
            <v>35854</v>
          </cell>
          <cell r="P25">
            <v>1.1304000000000001</v>
          </cell>
        </row>
        <row r="26">
          <cell r="O26">
            <v>35885</v>
          </cell>
          <cell r="P26">
            <v>1.1374</v>
          </cell>
        </row>
        <row r="27">
          <cell r="O27">
            <v>35915</v>
          </cell>
          <cell r="P27">
            <v>1.1443000000000001</v>
          </cell>
        </row>
        <row r="28">
          <cell r="O28">
            <v>35946</v>
          </cell>
          <cell r="P28">
            <v>1.1505000000000001</v>
          </cell>
        </row>
        <row r="29">
          <cell r="O29">
            <v>35976</v>
          </cell>
          <cell r="P29">
            <v>1.1569</v>
          </cell>
        </row>
        <row r="30">
          <cell r="O30">
            <v>36007</v>
          </cell>
          <cell r="P30">
            <v>1.1634</v>
          </cell>
        </row>
        <row r="31">
          <cell r="O31">
            <v>36038</v>
          </cell>
          <cell r="P31">
            <v>1.1769000000000001</v>
          </cell>
        </row>
        <row r="32">
          <cell r="O32">
            <v>36068</v>
          </cell>
          <cell r="P32">
            <v>1.1816</v>
          </cell>
        </row>
        <row r="33">
          <cell r="O33">
            <v>36099</v>
          </cell>
          <cell r="P33">
            <v>1.1926000000000001</v>
          </cell>
        </row>
        <row r="34">
          <cell r="O34">
            <v>36129</v>
          </cell>
          <cell r="P34">
            <v>1.2058</v>
          </cell>
        </row>
        <row r="35">
          <cell r="O35">
            <v>36160</v>
          </cell>
          <cell r="P35">
            <v>1.2184999999999999</v>
          </cell>
        </row>
        <row r="36">
          <cell r="O36">
            <v>36191</v>
          </cell>
          <cell r="P36">
            <v>1.2314000000000001</v>
          </cell>
        </row>
        <row r="37">
          <cell r="O37">
            <v>36219</v>
          </cell>
          <cell r="P37">
            <v>1.2446999999999999</v>
          </cell>
        </row>
        <row r="38">
          <cell r="O38">
            <v>36250</v>
          </cell>
          <cell r="P38">
            <v>1.2578</v>
          </cell>
        </row>
        <row r="39">
          <cell r="O39">
            <v>36280</v>
          </cell>
          <cell r="P39">
            <v>1.2707999999999999</v>
          </cell>
        </row>
        <row r="40">
          <cell r="O40">
            <v>36311</v>
          </cell>
          <cell r="P40">
            <v>1.2844</v>
          </cell>
        </row>
        <row r="41">
          <cell r="O41">
            <v>36341</v>
          </cell>
          <cell r="P41">
            <v>1.2984</v>
          </cell>
        </row>
        <row r="42">
          <cell r="O42">
            <v>36372</v>
          </cell>
          <cell r="P42">
            <v>1.3128</v>
          </cell>
        </row>
        <row r="43">
          <cell r="O43">
            <v>36403</v>
          </cell>
          <cell r="P43">
            <v>1.327</v>
          </cell>
        </row>
        <row r="44">
          <cell r="O44">
            <v>36433</v>
          </cell>
          <cell r="P44">
            <v>1.3409</v>
          </cell>
        </row>
        <row r="45">
          <cell r="O45">
            <v>36464</v>
          </cell>
          <cell r="P45">
            <v>1.3546</v>
          </cell>
        </row>
        <row r="46">
          <cell r="O46">
            <v>36494</v>
          </cell>
          <cell r="P46">
            <v>1.3698999999999999</v>
          </cell>
        </row>
        <row r="47">
          <cell r="O47">
            <v>36525</v>
          </cell>
          <cell r="P47">
            <v>1.3855</v>
          </cell>
        </row>
        <row r="48">
          <cell r="O48">
            <v>36556</v>
          </cell>
          <cell r="P48">
            <v>1.3855</v>
          </cell>
        </row>
        <row r="49">
          <cell r="O49">
            <v>36585</v>
          </cell>
          <cell r="P49">
            <v>1.3855</v>
          </cell>
        </row>
        <row r="50">
          <cell r="O50">
            <v>36616</v>
          </cell>
          <cell r="P50">
            <v>1.3855</v>
          </cell>
        </row>
        <row r="51">
          <cell r="O51">
            <v>36646</v>
          </cell>
          <cell r="P51">
            <v>1.3855</v>
          </cell>
        </row>
        <row r="52">
          <cell r="O52">
            <v>36677</v>
          </cell>
          <cell r="P52">
            <v>1.3855</v>
          </cell>
        </row>
        <row r="53">
          <cell r="O53">
            <v>36707</v>
          </cell>
          <cell r="P53">
            <v>1.3855</v>
          </cell>
        </row>
        <row r="54">
          <cell r="O54">
            <v>36738</v>
          </cell>
          <cell r="P54">
            <v>1.3855</v>
          </cell>
        </row>
        <row r="55">
          <cell r="O55">
            <v>36769</v>
          </cell>
          <cell r="P55">
            <v>1.3855</v>
          </cell>
        </row>
        <row r="56">
          <cell r="O56">
            <v>36799</v>
          </cell>
          <cell r="P56">
            <v>1.3855</v>
          </cell>
        </row>
        <row r="57">
          <cell r="O57">
            <v>36830</v>
          </cell>
          <cell r="P57">
            <v>1.3855</v>
          </cell>
        </row>
        <row r="58">
          <cell r="O58">
            <v>36860</v>
          </cell>
          <cell r="P58">
            <v>1.3855</v>
          </cell>
        </row>
        <row r="59">
          <cell r="O59">
            <v>36891</v>
          </cell>
          <cell r="P59">
            <v>1.3855</v>
          </cell>
        </row>
        <row r="60">
          <cell r="O60">
            <v>36922</v>
          </cell>
          <cell r="P60">
            <v>1.3855</v>
          </cell>
        </row>
        <row r="61">
          <cell r="O61">
            <v>36950</v>
          </cell>
          <cell r="P61">
            <v>1.3855</v>
          </cell>
        </row>
        <row r="62">
          <cell r="O62">
            <v>36981</v>
          </cell>
          <cell r="P62">
            <v>1.3855</v>
          </cell>
        </row>
        <row r="63">
          <cell r="O63">
            <v>37011</v>
          </cell>
          <cell r="P63">
            <v>1.3855</v>
          </cell>
        </row>
        <row r="64">
          <cell r="O64">
            <v>37042</v>
          </cell>
          <cell r="P64">
            <v>1.3855</v>
          </cell>
        </row>
        <row r="65">
          <cell r="O65">
            <v>37072</v>
          </cell>
          <cell r="P65">
            <v>1.3855</v>
          </cell>
        </row>
        <row r="66">
          <cell r="O66">
            <v>37103</v>
          </cell>
          <cell r="P66">
            <v>1.3855</v>
          </cell>
        </row>
        <row r="67">
          <cell r="O67">
            <v>37134</v>
          </cell>
          <cell r="P67">
            <v>1.3855</v>
          </cell>
        </row>
        <row r="68">
          <cell r="O68">
            <v>37164</v>
          </cell>
          <cell r="P68">
            <v>1.3855</v>
          </cell>
        </row>
        <row r="69">
          <cell r="O69">
            <v>37195</v>
          </cell>
          <cell r="P69">
            <v>1.3855</v>
          </cell>
        </row>
        <row r="70">
          <cell r="O70">
            <v>37225</v>
          </cell>
          <cell r="P70">
            <v>1.3855</v>
          </cell>
        </row>
        <row r="71">
          <cell r="O71">
            <v>37256</v>
          </cell>
          <cell r="P71">
            <v>1.3855</v>
          </cell>
        </row>
        <row r="72">
          <cell r="O72">
            <v>37287</v>
          </cell>
          <cell r="P72">
            <v>1.3855</v>
          </cell>
        </row>
        <row r="73">
          <cell r="O73">
            <v>37315</v>
          </cell>
          <cell r="P73">
            <v>1.3855</v>
          </cell>
        </row>
        <row r="74">
          <cell r="O74">
            <v>37346</v>
          </cell>
          <cell r="P74">
            <v>1.3855</v>
          </cell>
        </row>
        <row r="75">
          <cell r="O75">
            <v>37376</v>
          </cell>
          <cell r="P75">
            <v>1.3855</v>
          </cell>
        </row>
        <row r="76">
          <cell r="O76">
            <v>37407</v>
          </cell>
          <cell r="P76">
            <v>1.3855</v>
          </cell>
        </row>
        <row r="77">
          <cell r="O77">
            <v>37437</v>
          </cell>
          <cell r="P77">
            <v>1.3855</v>
          </cell>
        </row>
        <row r="78">
          <cell r="O78">
            <v>37468</v>
          </cell>
          <cell r="P78">
            <v>1.3855</v>
          </cell>
        </row>
        <row r="79">
          <cell r="O79">
            <v>37499</v>
          </cell>
          <cell r="P79">
            <v>1.3855</v>
          </cell>
        </row>
        <row r="80">
          <cell r="O80">
            <v>37529</v>
          </cell>
          <cell r="P80">
            <v>1.3855</v>
          </cell>
        </row>
        <row r="81">
          <cell r="O81">
            <v>37560</v>
          </cell>
          <cell r="P81">
            <v>1.3855</v>
          </cell>
        </row>
        <row r="82">
          <cell r="O82">
            <v>37590</v>
          </cell>
          <cell r="P82">
            <v>1.3855</v>
          </cell>
        </row>
        <row r="83">
          <cell r="O83">
            <v>37621</v>
          </cell>
          <cell r="P83">
            <v>1.3855</v>
          </cell>
        </row>
        <row r="84">
          <cell r="O84">
            <v>37652</v>
          </cell>
          <cell r="P84">
            <v>1.3855</v>
          </cell>
        </row>
        <row r="85">
          <cell r="O85">
            <v>37680</v>
          </cell>
          <cell r="P85">
            <v>1.3855</v>
          </cell>
        </row>
        <row r="86">
          <cell r="O86">
            <v>37711</v>
          </cell>
          <cell r="P86">
            <v>1.3855</v>
          </cell>
        </row>
        <row r="87">
          <cell r="O87">
            <v>37741</v>
          </cell>
          <cell r="P87">
            <v>1.3855</v>
          </cell>
        </row>
        <row r="88">
          <cell r="O88">
            <v>37772</v>
          </cell>
          <cell r="P88">
            <v>1.3855</v>
          </cell>
        </row>
        <row r="89">
          <cell r="O89">
            <v>37802</v>
          </cell>
          <cell r="P89">
            <v>1.3855</v>
          </cell>
        </row>
        <row r="90">
          <cell r="O90">
            <v>37833</v>
          </cell>
          <cell r="P90">
            <v>1.3855</v>
          </cell>
        </row>
        <row r="91">
          <cell r="O91">
            <v>37864</v>
          </cell>
          <cell r="P91">
            <v>1.3855</v>
          </cell>
        </row>
        <row r="92">
          <cell r="O92">
            <v>37894</v>
          </cell>
          <cell r="P92">
            <v>1.3855</v>
          </cell>
        </row>
        <row r="93">
          <cell r="O93">
            <v>37925</v>
          </cell>
          <cell r="P93">
            <v>1.3855</v>
          </cell>
        </row>
        <row r="94">
          <cell r="O94">
            <v>37955</v>
          </cell>
          <cell r="P94">
            <v>1.3855</v>
          </cell>
        </row>
        <row r="95">
          <cell r="O95">
            <v>37986</v>
          </cell>
          <cell r="P95">
            <v>1.3855</v>
          </cell>
        </row>
        <row r="96">
          <cell r="O96">
            <v>38017</v>
          </cell>
          <cell r="P96">
            <v>1.3855</v>
          </cell>
        </row>
        <row r="97">
          <cell r="O97">
            <v>38046</v>
          </cell>
          <cell r="P97">
            <v>1.3855</v>
          </cell>
        </row>
        <row r="98">
          <cell r="O98">
            <v>38077</v>
          </cell>
          <cell r="P98">
            <v>1.3855</v>
          </cell>
        </row>
        <row r="99">
          <cell r="O99">
            <v>38107</v>
          </cell>
          <cell r="P99">
            <v>1.3855</v>
          </cell>
        </row>
        <row r="100">
          <cell r="O100">
            <v>38138</v>
          </cell>
          <cell r="P100">
            <v>1.3855</v>
          </cell>
        </row>
        <row r="101">
          <cell r="O101">
            <v>38168</v>
          </cell>
          <cell r="P101">
            <v>1.3855</v>
          </cell>
        </row>
        <row r="102">
          <cell r="O102">
            <v>38199</v>
          </cell>
          <cell r="P102">
            <v>1.3855</v>
          </cell>
        </row>
        <row r="103">
          <cell r="O103">
            <v>38230</v>
          </cell>
          <cell r="P103">
            <v>1.3855</v>
          </cell>
        </row>
        <row r="104">
          <cell r="O104">
            <v>38260</v>
          </cell>
          <cell r="P104">
            <v>1.3855</v>
          </cell>
        </row>
        <row r="105">
          <cell r="O105">
            <v>38291</v>
          </cell>
          <cell r="P105">
            <v>1.3855</v>
          </cell>
        </row>
        <row r="106">
          <cell r="O106">
            <v>38321</v>
          </cell>
          <cell r="P106">
            <v>1.3855</v>
          </cell>
        </row>
        <row r="107">
          <cell r="O107">
            <v>38352</v>
          </cell>
          <cell r="P107">
            <v>1.3855</v>
          </cell>
        </row>
        <row r="108">
          <cell r="O108">
            <v>38383</v>
          </cell>
          <cell r="P108">
            <v>1.3855</v>
          </cell>
        </row>
        <row r="109">
          <cell r="O109">
            <v>38411</v>
          </cell>
          <cell r="P109">
            <v>1.3855</v>
          </cell>
        </row>
        <row r="110">
          <cell r="O110">
            <v>38411</v>
          </cell>
          <cell r="P110">
            <v>1.3855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Descriptions"/>
      <sheetName val="YTD Summary"/>
      <sheetName val="4 Quarter Summary"/>
      <sheetName val="December"/>
      <sheetName val="November"/>
      <sheetName val="October"/>
      <sheetName val="3 Quarter Summary"/>
      <sheetName val="September"/>
      <sheetName val="August"/>
      <sheetName val="July"/>
      <sheetName val="2 Quarter Summary"/>
      <sheetName val="June"/>
      <sheetName val="May"/>
      <sheetName val="April"/>
      <sheetName val="1 Quarter Summary"/>
      <sheetName val="March"/>
      <sheetName val="February"/>
      <sheetName val="January"/>
      <sheetName val="Budget125"/>
      <sheetName val="Budget93"/>
      <sheetName val="Budget101"/>
      <sheetName val="Roling101"/>
      <sheetName val="RolingArl10"/>
      <sheetName val="RolingArl09"/>
      <sheetName val="YTD November"/>
      <sheetName val="YTD October"/>
      <sheetName val="preferred"/>
      <sheetName val="BudgetComp"/>
      <sheetName val="Budget68"/>
      <sheetName val="RolingArl11"/>
      <sheetName val="Budget"/>
      <sheetName val="Rolling estimate"/>
      <sheetName val="Budget74"/>
      <sheetName val="Concentrate"/>
      <sheetName val="Índices"/>
      <sheetName val="LISTS"/>
      <sheetName val="EQUIPMENT TYPE"/>
      <sheetName val="WBS"/>
      <sheetName val="Example"/>
      <sheetName val="FINANAL"/>
      <sheetName val="income statement (usd)"/>
      <sheetName val="const"/>
      <sheetName val="Depn Summary"/>
      <sheetName val="SUMMARY"/>
      <sheetName val="январ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Amortization Table"/>
      <sheetName val="Loan Data"/>
      <sheetName val="Summary Graph"/>
      <sheetName val="Macros"/>
      <sheetName val="Lock"/>
      <sheetName val="ChgLoan"/>
      <sheetName val="Intl Data Table"/>
      <sheetName val="const"/>
      <sheetName val="Example"/>
      <sheetName val="FINANAL"/>
      <sheetName val="preferred"/>
      <sheetName val="dads loan."/>
      <sheetName val="DEBT PYMTS"/>
      <sheetName val="Details"/>
      <sheetName val="MassBal mill"/>
      <sheetName val="mac_LOP Sched  Personnel"/>
      <sheetName val="Índices"/>
      <sheetName val="проект2002"/>
      <sheetName val="Depn Summary"/>
      <sheetName val="#ССЫЛКА"/>
      <sheetName val="KCC"/>
      <sheetName val="Prelim Cost"/>
      <sheetName val="Master"/>
      <sheetName val="Project Proforma"/>
      <sheetName val="Capital"/>
      <sheetName val="Prod Stats"/>
      <sheetName val="Prod Value"/>
      <sheetName val="Tax"/>
      <sheetName val="Описание"/>
      <sheetName val="Маркетинг"/>
      <sheetName val="январь"/>
      <sheetName val="Admin"/>
      <sheetName val="Chemicals"/>
      <sheetName val="Consumables"/>
      <sheetName val="Operating Insurance"/>
      <sheetName val="Corp OH"/>
      <sheetName val="Payroll"/>
      <sheetName val="Professional Services"/>
      <sheetName val="Property"/>
      <sheetName val="Utilities"/>
    </sheetNames>
    <sheetDataSet>
      <sheetData sheetId="0" refreshError="1">
        <row r="21">
          <cell r="G21">
            <v>600</v>
          </cell>
        </row>
      </sheetData>
      <sheetData sheetId="1"/>
      <sheetData sheetId="2"/>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_5_Календарь"/>
      <sheetName val="1.1_Гора_численность"/>
      <sheetName val="1.2_Численность фабрика"/>
      <sheetName val="1.3_Числ.администр."/>
      <sheetName val="1.4_Числ инфраструкт."/>
      <sheetName val="1.5_Численность Певек"/>
      <sheetName val="1.6_Сумарн.ч."/>
      <sheetName val="1.7_K_перехода"/>
      <sheetName val="1.8_Коэф_Перераб"/>
      <sheetName val="1.9_Структура"/>
      <sheetName val="1.10_Капзатраты"/>
      <sheetName val="1.11_Горное оборудование"/>
      <sheetName val="1.12_Карьер_стоимость_мат"/>
      <sheetName val="1.13_Мат Зиф"/>
      <sheetName val="1.14_Электр_и_ГСМ"/>
      <sheetName val="1.15_Карьер_клкл"/>
      <sheetName val="1.16_Кальк фабр"/>
      <sheetName val="1.17_Общехоз_кальк"/>
      <sheetName val="1.18_Свод_клкл"/>
      <sheetName val="1.19_Амортизация"/>
      <sheetName val="2.1_Погашение_1"/>
      <sheetName val="2.2_Погашение_2"/>
      <sheetName val="2.3_Погашение_3"/>
      <sheetName val="2.4_Погашение_4"/>
      <sheetName val="2.5_Календарь"/>
      <sheetName val="2.6_Сводка_1"/>
      <sheetName val="2.7_Сводка_2"/>
      <sheetName val="2.8_Cводка_3"/>
      <sheetName val="2.9_Cводка_4"/>
      <sheetName val="2.10_Финансирование_1"/>
      <sheetName val="2.11_Финансирование_2"/>
      <sheetName val="2.12_Финансирование_3"/>
      <sheetName val="2.13_Финансирование_4"/>
      <sheetName val="2.14_NPV_1"/>
      <sheetName val="2.15_NPV_2"/>
      <sheetName val="2.16_NPV_3"/>
      <sheetName val="2.17_NPV_4"/>
      <sheetName val="2.18_ОТЭП"/>
      <sheetName val="2.19_Государству"/>
      <sheetName val="4.1_Кондиции"/>
      <sheetName val="4.2._В_прирезках"/>
      <sheetName val="Сравнительная таблица"/>
      <sheetName val="Дефл"/>
      <sheetName val="ЕСН_новый"/>
      <sheetName val="Смета капзатрат"/>
      <sheetName val="Карьер_материалы"/>
      <sheetName val="Трансп_кальк"/>
      <sheetName val="Плата_за_землю"/>
      <sheetName val="Details"/>
      <sheetName val="Customize Your Loan Manager"/>
      <sheetName val="Loan Amortization Table"/>
      <sheetName val="Labor"/>
      <sheetName val="Input"/>
      <sheetName val="const"/>
      <sheetName val="1.3_Числ.администр. (2)"/>
      <sheetName val="5 - структура"/>
      <sheetName val="LISTS"/>
      <sheetName val="EQUIPMENT TYPE"/>
      <sheetName val="WBS"/>
      <sheetName val="Cost 99v98"/>
      <sheetName val="Лист3"/>
      <sheetName val="МЭМР"/>
      <sheetName val="прогноз"/>
      <sheetName val="РБУ"/>
      <sheetName val="Parameters"/>
      <sheetName val="SBM Reserve"/>
      <sheetName val="MassBal mill"/>
      <sheetName val="flujo_caja"/>
      <sheetName val="Экономика_4вар"/>
      <sheetName val="Потребители"/>
      <sheetName val="8_NPV_1"/>
      <sheetName val="2.4_Календарь"/>
      <sheetName val="Control"/>
      <sheetName val="Present_data"/>
      <sheetName val="П"/>
      <sheetName val="Sensitivities"/>
      <sheetName val="Форма2"/>
      <sheetName val="mac_LOP Sched  Personnel"/>
      <sheetName val="Concentrate"/>
    </sheetNames>
    <sheetDataSet>
      <sheetData sheetId="0">
        <row r="10">
          <cell r="B10">
            <v>1.4999999999999999E-2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0">
          <cell r="B10">
            <v>1.4999999999999999E-2</v>
          </cell>
        </row>
      </sheetData>
      <sheetData sheetId="37" refreshError="1"/>
      <sheetData sheetId="38">
        <row r="10">
          <cell r="B10">
            <v>1.4999999999999999E-2</v>
          </cell>
        </row>
      </sheetData>
      <sheetData sheetId="39" refreshError="1"/>
      <sheetData sheetId="40" refreshError="1"/>
      <sheetData sheetId="41">
        <row r="10">
          <cell r="B10">
            <v>1.4999999999999999E-2</v>
          </cell>
        </row>
      </sheetData>
      <sheetData sheetId="42">
        <row r="10">
          <cell r="B10">
            <v>1.4999999999999999E-2</v>
          </cell>
        </row>
      </sheetData>
      <sheetData sheetId="43">
        <row r="10">
          <cell r="B10">
            <v>1.4999999999999999E-2</v>
          </cell>
        </row>
      </sheetData>
      <sheetData sheetId="44" refreshError="1"/>
      <sheetData sheetId="45" refreshError="1"/>
      <sheetData sheetId="46" refreshError="1"/>
      <sheetData sheetId="47">
        <row r="10">
          <cell r="B10">
            <v>1.4999999999999999E-2</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rnas Nova"/>
      <sheetName val="Índices"/>
      <sheetName val="LISTS"/>
      <sheetName val="EQUIPMENT TYPE"/>
      <sheetName val="WBS"/>
      <sheetName val="2_5_Календарь"/>
      <sheetName val="const"/>
      <sheetName val="preferred"/>
      <sheetName val="DEBT PYMTS"/>
      <sheetName val="dez99_dez01"/>
      <sheetName val="Calc"/>
      <sheetName val="GoEight"/>
      <sheetName val="GrFour"/>
      <sheetName val="MOne"/>
      <sheetName val="MTwo"/>
      <sheetName val="KOne"/>
      <sheetName val="GoSeven"/>
      <sheetName val="GrThree"/>
      <sheetName val="HTwo"/>
      <sheetName val="JOne"/>
      <sheetName val="JTwo"/>
      <sheetName val="HOne"/>
      <sheetName val="Customize Your Loan Manager"/>
      <sheetName val="2.5_Календарь"/>
      <sheetName val="Sum Statement"/>
      <sheetName val="Revenue"/>
      <sheetName val="Loan Amortization Table"/>
      <sheetName val="flujo_caja"/>
      <sheetName val="Equip HR"/>
      <sheetName val="Travel &amp; Fuel"/>
    </sheetNames>
    <sheetDataSet>
      <sheetData sheetId="0" refreshError="1"/>
      <sheetData sheetId="1" refreshError="1">
        <row r="5">
          <cell r="B5">
            <v>34851</v>
          </cell>
        </row>
        <row r="6">
          <cell r="B6">
            <v>34881</v>
          </cell>
        </row>
        <row r="7">
          <cell r="B7">
            <v>34912</v>
          </cell>
          <cell r="C7">
            <v>121.729</v>
          </cell>
          <cell r="D7">
            <v>2.195376</v>
          </cell>
        </row>
        <row r="8">
          <cell r="B8">
            <v>34943</v>
          </cell>
          <cell r="C8">
            <v>120.869</v>
          </cell>
          <cell r="D8">
            <v>-0.70648699999999998</v>
          </cell>
        </row>
        <row r="9">
          <cell r="B9">
            <v>34973</v>
          </cell>
          <cell r="C9">
            <v>121.503</v>
          </cell>
          <cell r="D9">
            <v>0.52453499999999997</v>
          </cell>
        </row>
        <row r="10">
          <cell r="B10">
            <v>35004</v>
          </cell>
          <cell r="C10">
            <v>122.955</v>
          </cell>
          <cell r="D10">
            <v>1.1950320000000001</v>
          </cell>
        </row>
        <row r="11">
          <cell r="B11">
            <v>35034</v>
          </cell>
          <cell r="C11">
            <v>123.833</v>
          </cell>
          <cell r="D11">
            <v>0.71408199999999999</v>
          </cell>
        </row>
        <row r="12">
          <cell r="B12">
            <v>35065</v>
          </cell>
          <cell r="C12">
            <v>125.977</v>
          </cell>
          <cell r="D12">
            <v>1.7313639999999999</v>
          </cell>
        </row>
        <row r="13">
          <cell r="B13">
            <v>35096</v>
          </cell>
          <cell r="C13">
            <v>127.202</v>
          </cell>
          <cell r="D13">
            <v>0.97240000000000004</v>
          </cell>
        </row>
        <row r="14">
          <cell r="B14">
            <v>35125</v>
          </cell>
          <cell r="C14">
            <v>127.715</v>
          </cell>
          <cell r="D14">
            <v>0.40329599999999999</v>
          </cell>
        </row>
        <row r="15">
          <cell r="B15">
            <v>35156</v>
          </cell>
          <cell r="C15">
            <v>128.13</v>
          </cell>
          <cell r="D15">
            <v>0.32494200000000001</v>
          </cell>
        </row>
        <row r="16">
          <cell r="B16">
            <v>35186</v>
          </cell>
          <cell r="C16">
            <v>130.12100000000001</v>
          </cell>
          <cell r="D16">
            <v>1.5538909999999999</v>
          </cell>
        </row>
        <row r="17">
          <cell r="B17">
            <v>35217</v>
          </cell>
          <cell r="C17">
            <v>131.44499999999999</v>
          </cell>
          <cell r="D17">
            <v>1.017514</v>
          </cell>
        </row>
        <row r="18">
          <cell r="B18">
            <v>35247</v>
          </cell>
          <cell r="C18">
            <v>133.21299999999999</v>
          </cell>
          <cell r="D18">
            <v>1.3450489999999999</v>
          </cell>
        </row>
        <row r="19">
          <cell r="B19">
            <v>35278</v>
          </cell>
          <cell r="C19">
            <v>133.58699999999999</v>
          </cell>
          <cell r="D19">
            <v>0.28075299999999997</v>
          </cell>
        </row>
        <row r="20">
          <cell r="B20">
            <v>35309</v>
          </cell>
          <cell r="C20">
            <v>133.72200000000001</v>
          </cell>
          <cell r="D20">
            <v>0.101058</v>
          </cell>
        </row>
        <row r="21">
          <cell r="B21">
            <v>35339</v>
          </cell>
          <cell r="C21">
            <v>133.97800000000001</v>
          </cell>
          <cell r="D21">
            <v>0.191442</v>
          </cell>
        </row>
        <row r="22">
          <cell r="B22">
            <v>35370</v>
          </cell>
          <cell r="C22">
            <v>134.24199999999999</v>
          </cell>
          <cell r="D22">
            <v>0.197047</v>
          </cell>
        </row>
        <row r="23">
          <cell r="B23">
            <v>35400</v>
          </cell>
          <cell r="C23">
            <v>135.22499999999999</v>
          </cell>
          <cell r="D23">
            <v>0.73226000000000002</v>
          </cell>
        </row>
        <row r="24">
          <cell r="B24">
            <v>35431</v>
          </cell>
          <cell r="C24">
            <v>137.613</v>
          </cell>
          <cell r="D24">
            <v>1.765946</v>
          </cell>
        </row>
        <row r="25">
          <cell r="B25">
            <v>35462</v>
          </cell>
          <cell r="C25">
            <v>138.20400000000001</v>
          </cell>
          <cell r="D25">
            <v>0.42946499999999999</v>
          </cell>
        </row>
        <row r="26">
          <cell r="B26">
            <v>35490</v>
          </cell>
          <cell r="C26">
            <v>139.79499999999999</v>
          </cell>
          <cell r="D26">
            <v>1.151197</v>
          </cell>
        </row>
        <row r="27">
          <cell r="B27">
            <v>35521</v>
          </cell>
          <cell r="C27">
            <v>140.74199999999999</v>
          </cell>
          <cell r="D27">
            <v>0.67742100000000005</v>
          </cell>
        </row>
        <row r="28">
          <cell r="B28">
            <v>35551</v>
          </cell>
          <cell r="C28">
            <v>141.04</v>
          </cell>
          <cell r="D28">
            <v>0.21173500000000001</v>
          </cell>
        </row>
        <row r="29">
          <cell r="B29">
            <v>35582</v>
          </cell>
          <cell r="C29">
            <v>142.09</v>
          </cell>
          <cell r="D29">
            <v>0.74446999999999997</v>
          </cell>
        </row>
        <row r="30">
          <cell r="B30">
            <v>35612</v>
          </cell>
          <cell r="C30">
            <v>142.221</v>
          </cell>
          <cell r="D30">
            <v>9.2194999999999999E-2</v>
          </cell>
        </row>
        <row r="31">
          <cell r="B31">
            <v>35643</v>
          </cell>
          <cell r="C31">
            <v>142.35300000000001</v>
          </cell>
          <cell r="D31">
            <v>9.2813000000000007E-2</v>
          </cell>
        </row>
        <row r="32">
          <cell r="B32">
            <v>35674</v>
          </cell>
          <cell r="C32">
            <v>143.042</v>
          </cell>
          <cell r="D32">
            <v>0.48400799999999999</v>
          </cell>
        </row>
        <row r="33">
          <cell r="B33">
            <v>35704</v>
          </cell>
          <cell r="C33">
            <v>143.56700000000001</v>
          </cell>
          <cell r="D33">
            <v>0.36702499999999999</v>
          </cell>
        </row>
        <row r="34">
          <cell r="B34">
            <v>35735</v>
          </cell>
          <cell r="C34">
            <v>144.48599999999999</v>
          </cell>
          <cell r="D34">
            <v>0.64011899999999999</v>
          </cell>
        </row>
        <row r="35">
          <cell r="B35">
            <v>35765</v>
          </cell>
          <cell r="C35">
            <v>145.69499999999999</v>
          </cell>
          <cell r="D35">
            <v>0.83675900000000003</v>
          </cell>
        </row>
        <row r="36">
          <cell r="B36">
            <v>35796</v>
          </cell>
          <cell r="C36">
            <v>147.09100000000001</v>
          </cell>
          <cell r="D36">
            <v>0.95816599999999996</v>
          </cell>
        </row>
        <row r="37">
          <cell r="B37">
            <v>35827</v>
          </cell>
          <cell r="C37">
            <v>147.35599999999999</v>
          </cell>
          <cell r="D37">
            <v>0.18016099999999999</v>
          </cell>
        </row>
        <row r="38">
          <cell r="B38">
            <v>35855</v>
          </cell>
          <cell r="C38">
            <v>147.63499999999999</v>
          </cell>
          <cell r="D38">
            <v>0.18933700000000001</v>
          </cell>
        </row>
        <row r="39">
          <cell r="B39">
            <v>35886</v>
          </cell>
          <cell r="C39">
            <v>147.821</v>
          </cell>
          <cell r="D39">
            <v>0.12598599999999999</v>
          </cell>
        </row>
        <row r="40">
          <cell r="B40">
            <v>35916</v>
          </cell>
          <cell r="C40">
            <v>148.02099999999999</v>
          </cell>
          <cell r="D40">
            <v>0.135299</v>
          </cell>
        </row>
        <row r="41">
          <cell r="B41">
            <v>35947</v>
          </cell>
          <cell r="C41">
            <v>148.58799999999999</v>
          </cell>
          <cell r="D41">
            <v>0.38305400000000001</v>
          </cell>
        </row>
        <row r="42">
          <cell r="B42">
            <v>35977</v>
          </cell>
          <cell r="C42">
            <v>148.339</v>
          </cell>
          <cell r="D42">
            <v>-0.167577</v>
          </cell>
        </row>
        <row r="43">
          <cell r="B43">
            <v>36008</v>
          </cell>
          <cell r="C43">
            <v>148.10900000000001</v>
          </cell>
          <cell r="D43">
            <v>-0.15504999999999999</v>
          </cell>
        </row>
        <row r="44">
          <cell r="B44">
            <v>36039</v>
          </cell>
          <cell r="C44">
            <v>147.98400000000001</v>
          </cell>
          <cell r="D44">
            <v>-8.4397E-2</v>
          </cell>
        </row>
        <row r="45">
          <cell r="B45">
            <v>36069</v>
          </cell>
          <cell r="C45">
            <v>148.1</v>
          </cell>
          <cell r="D45">
            <v>7.8386999999999998E-2</v>
          </cell>
        </row>
        <row r="46">
          <cell r="B46">
            <v>36100</v>
          </cell>
          <cell r="C46">
            <v>147.62799999999999</v>
          </cell>
          <cell r="D46">
            <v>-0.31870399999999999</v>
          </cell>
        </row>
        <row r="47">
          <cell r="B47">
            <v>36130</v>
          </cell>
          <cell r="C47">
            <v>148.291</v>
          </cell>
          <cell r="D47">
            <v>0.449102</v>
          </cell>
        </row>
        <row r="48">
          <cell r="B48">
            <v>36161</v>
          </cell>
          <cell r="C48">
            <v>149.53299999999999</v>
          </cell>
          <cell r="D48">
            <v>0.83754200000000001</v>
          </cell>
        </row>
        <row r="49">
          <cell r="B49">
            <v>36192</v>
          </cell>
          <cell r="C49">
            <v>154.93299999999999</v>
          </cell>
          <cell r="D49">
            <v>3.611243</v>
          </cell>
        </row>
        <row r="50">
          <cell r="B50">
            <v>36220</v>
          </cell>
          <cell r="C50">
            <v>159.32499999999999</v>
          </cell>
          <cell r="D50">
            <v>2.8347739999999999</v>
          </cell>
        </row>
        <row r="51">
          <cell r="B51">
            <v>36251</v>
          </cell>
          <cell r="C51">
            <v>160.459</v>
          </cell>
          <cell r="D51">
            <v>0.71175299999999997</v>
          </cell>
        </row>
        <row r="52">
          <cell r="B52">
            <v>36281</v>
          </cell>
          <cell r="C52">
            <v>159.99600000000001</v>
          </cell>
          <cell r="D52">
            <v>-0.288547</v>
          </cell>
        </row>
        <row r="53">
          <cell r="B53">
            <v>36312</v>
          </cell>
          <cell r="C53">
            <v>160.57300000000001</v>
          </cell>
          <cell r="D53">
            <v>0.36063400000000001</v>
          </cell>
        </row>
        <row r="54">
          <cell r="B54">
            <v>36342</v>
          </cell>
          <cell r="C54">
            <v>163.06</v>
          </cell>
          <cell r="D54">
            <v>1.5488280000000001</v>
          </cell>
        </row>
        <row r="55">
          <cell r="B55">
            <v>36373</v>
          </cell>
          <cell r="C55">
            <v>165.60300000000001</v>
          </cell>
          <cell r="D55">
            <v>1.5595490000000001</v>
          </cell>
        </row>
        <row r="56">
          <cell r="B56">
            <v>36404</v>
          </cell>
          <cell r="C56">
            <v>167.99700000000001</v>
          </cell>
          <cell r="D56">
            <v>1.4456260000000001</v>
          </cell>
        </row>
        <row r="57">
          <cell r="B57">
            <v>36434</v>
          </cell>
          <cell r="C57">
            <v>170.86099999999999</v>
          </cell>
          <cell r="D57">
            <v>1.7047920000000001</v>
          </cell>
        </row>
        <row r="58">
          <cell r="B58">
            <v>36465</v>
          </cell>
          <cell r="C58">
            <v>174.93899999999999</v>
          </cell>
          <cell r="D58">
            <v>2.3867349999999998</v>
          </cell>
        </row>
        <row r="59">
          <cell r="B59">
            <v>36495</v>
          </cell>
          <cell r="C59">
            <v>178.09899999999999</v>
          </cell>
          <cell r="D59">
            <v>1.8063439999999999</v>
          </cell>
        </row>
        <row r="60">
          <cell r="B60">
            <v>36526</v>
          </cell>
          <cell r="C60">
            <v>180.30099999999999</v>
          </cell>
          <cell r="D60">
            <v>1.236391</v>
          </cell>
        </row>
        <row r="61">
          <cell r="B61">
            <v>36557</v>
          </cell>
          <cell r="C61">
            <v>180.93199999999999</v>
          </cell>
          <cell r="D61">
            <v>0.34997</v>
          </cell>
        </row>
        <row r="62">
          <cell r="B62">
            <v>36586</v>
          </cell>
          <cell r="C62">
            <v>181.20339999999999</v>
          </cell>
          <cell r="D62">
            <v>0.150001</v>
          </cell>
        </row>
        <row r="63">
          <cell r="B63">
            <v>36617</v>
          </cell>
          <cell r="C63">
            <v>181.62016779999999</v>
          </cell>
          <cell r="D63">
            <v>0.23</v>
          </cell>
        </row>
        <row r="64">
          <cell r="B64">
            <v>36647</v>
          </cell>
          <cell r="C64">
            <v>182.18299999999999</v>
          </cell>
          <cell r="D64">
            <v>0.30989499999999998</v>
          </cell>
        </row>
        <row r="65">
          <cell r="B65">
            <v>36678</v>
          </cell>
          <cell r="C65">
            <v>183.73150000000001</v>
          </cell>
          <cell r="D65">
            <v>0.84997</v>
          </cell>
        </row>
        <row r="66">
          <cell r="B66">
            <v>36708</v>
          </cell>
          <cell r="C66">
            <v>186.61659</v>
          </cell>
          <cell r="D66">
            <v>1.5702750000000001</v>
          </cell>
        </row>
        <row r="67">
          <cell r="B67">
            <v>36739</v>
          </cell>
          <cell r="C67">
            <v>191.076726501</v>
          </cell>
          <cell r="D67">
            <v>2.39</v>
          </cell>
        </row>
        <row r="68">
          <cell r="B68">
            <v>36770</v>
          </cell>
          <cell r="C68">
            <v>193.29321652841162</v>
          </cell>
          <cell r="D68">
            <v>1.1599999999999999</v>
          </cell>
        </row>
        <row r="69">
          <cell r="B69">
            <v>36800</v>
          </cell>
          <cell r="C69">
            <v>194.02773075121959</v>
          </cell>
          <cell r="D69">
            <v>0.38</v>
          </cell>
        </row>
        <row r="70">
          <cell r="B70">
            <v>36831</v>
          </cell>
          <cell r="C70">
            <v>194.59041117039811</v>
          </cell>
          <cell r="D70">
            <v>0.28999999999999998</v>
          </cell>
        </row>
        <row r="71">
          <cell r="B71">
            <v>36861</v>
          </cell>
          <cell r="C71">
            <v>195.81633076077162</v>
          </cell>
          <cell r="D71">
            <v>0.63</v>
          </cell>
        </row>
        <row r="72">
          <cell r="B72">
            <v>36892</v>
          </cell>
          <cell r="C72">
            <v>197.0303920114884</v>
          </cell>
          <cell r="D72">
            <v>0.62</v>
          </cell>
        </row>
        <row r="73">
          <cell r="B73">
            <v>36923</v>
          </cell>
          <cell r="C73">
            <v>197.48356191311481</v>
          </cell>
          <cell r="D73">
            <v>0.23</v>
          </cell>
        </row>
        <row r="74">
          <cell r="B74">
            <v>36951</v>
          </cell>
          <cell r="C74">
            <v>198.58946985982826</v>
          </cell>
          <cell r="D74">
            <v>0.56000000000000005</v>
          </cell>
        </row>
        <row r="75">
          <cell r="B75">
            <v>36982</v>
          </cell>
          <cell r="C75">
            <v>200.57536455842654</v>
          </cell>
          <cell r="D75">
            <v>1</v>
          </cell>
        </row>
        <row r="76">
          <cell r="B76">
            <v>37012</v>
          </cell>
          <cell r="C76">
            <v>202.300312693629</v>
          </cell>
          <cell r="D76">
            <v>0.86</v>
          </cell>
        </row>
        <row r="77">
          <cell r="B77">
            <v>37043</v>
          </cell>
          <cell r="C77">
            <v>204.28285575802656</v>
          </cell>
          <cell r="D77">
            <v>0.98</v>
          </cell>
        </row>
        <row r="78">
          <cell r="B78">
            <v>37073</v>
          </cell>
          <cell r="C78">
            <v>207.30624202324535</v>
          </cell>
          <cell r="D78">
            <v>1.48</v>
          </cell>
        </row>
        <row r="79">
          <cell r="B79">
            <v>37104</v>
          </cell>
          <cell r="C79">
            <v>210.16706816316614</v>
          </cell>
          <cell r="D79">
            <v>1.38</v>
          </cell>
        </row>
        <row r="80">
          <cell r="B80">
            <v>37135</v>
          </cell>
          <cell r="C80">
            <v>210.81858607447197</v>
          </cell>
          <cell r="D80">
            <v>0.31</v>
          </cell>
        </row>
        <row r="81">
          <cell r="B81">
            <v>37165</v>
          </cell>
          <cell r="C81">
            <v>193.32116199999999</v>
          </cell>
          <cell r="D81">
            <v>-8.2997540000000001</v>
          </cell>
        </row>
        <row r="82">
          <cell r="B82">
            <v>37196</v>
          </cell>
          <cell r="C82">
            <v>193.32116199999999</v>
          </cell>
          <cell r="D82">
            <v>0</v>
          </cell>
        </row>
        <row r="83">
          <cell r="B83">
            <v>37226</v>
          </cell>
          <cell r="C83">
            <v>193.32116199999999</v>
          </cell>
          <cell r="D83">
            <v>0</v>
          </cell>
        </row>
        <row r="84">
          <cell r="B84">
            <v>37257</v>
          </cell>
          <cell r="C84">
            <v>193.32116199999999</v>
          </cell>
          <cell r="D8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st qtr"/>
      <sheetName val="2nd qtr"/>
      <sheetName val="Jul ws"/>
      <sheetName val="Aug ws"/>
      <sheetName val="YTD 93099"/>
      <sheetName val="99 mo actual"/>
      <sheetName val="99 cons Jul"/>
      <sheetName val="99 budget"/>
      <sheetName val="98 projected"/>
      <sheetName val="99consolbudget"/>
      <sheetName val="consolidated"/>
      <sheetName val="cons July"/>
      <sheetName val="July"/>
      <sheetName val="August"/>
      <sheetName val="September"/>
      <sheetName val="October"/>
      <sheetName val="99 mo budget"/>
      <sheetName val="May"/>
      <sheetName val="April"/>
      <sheetName val="98consolidating"/>
      <sheetName val="Analysis"/>
      <sheetName val="99 cons YTD"/>
      <sheetName val="Analysis 93098"/>
      <sheetName val="Analysis 93098  DT printout"/>
      <sheetName val="4Q mqy"/>
      <sheetName val="Analysis 93099"/>
      <sheetName val="Analysis 93099 for DT printout"/>
      <sheetName val="cons budget"/>
      <sheetName val="Tax NI Summary"/>
      <sheetName val="Interco Pymts"/>
      <sheetName val="AESC AESE NI"/>
      <sheetName val="ао"/>
      <sheetName val="#REF"/>
      <sheetName val="Option 0"/>
      <sheetName val="Loans"/>
      <sheetName val="Busdev"/>
      <sheetName val="CA"/>
      <sheetName val="Consol"/>
      <sheetName val="Sch17  Guarantees"/>
      <sheetName val="Assump"/>
      <sheetName val="Unconsol"/>
      <sheetName val="sch03"/>
      <sheetName val="sch08"/>
      <sheetName val="sch06"/>
      <sheetName val="sch02"/>
      <sheetName val="1st_qtr"/>
      <sheetName val="2nd_qtr"/>
      <sheetName val="Jul_ws"/>
      <sheetName val="Aug_ws"/>
      <sheetName val="YTD_93099"/>
      <sheetName val="99_mo_actual"/>
      <sheetName val="99_cons_Jul"/>
      <sheetName val="99_budget"/>
      <sheetName val="98_projected"/>
      <sheetName val="cons_July"/>
      <sheetName val="99_mo_budget"/>
      <sheetName val="99_cons_YTD"/>
      <sheetName val="Analysis_93098"/>
      <sheetName val="Analysis_93098__DT_printout"/>
      <sheetName val="4Q_mqy"/>
      <sheetName val="Analysis_93099"/>
      <sheetName val="Analysis_93099_for_DT_printout"/>
      <sheetName val="cons_budget"/>
      <sheetName val="Tax_NI_Summary"/>
      <sheetName val="Interco_Pymts"/>
      <sheetName val="AESC_AESE_NI"/>
      <sheetName val="Balance_sheet"/>
      <sheetName val="Profit_and_loss"/>
      <sheetName val="CoS ATK"/>
      <sheetName val="S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е начальные данные"/>
      <sheetName val="Запасы"/>
      <sheetName val="Стоимость_товарной_продукции"/>
      <sheetName val="Эксплуатационная_себестоимость"/>
      <sheetName val="Капзатраты"/>
      <sheetName val="Полная_себестоимость"/>
      <sheetName val="Изменение_оборотных_средств"/>
      <sheetName val="Финансирование"/>
      <sheetName val=" Налоги_из_прибыли"/>
      <sheetName val="Финансовая реализуемость"/>
      <sheetName val="Эффективность"/>
      <sheetName val="Чувствительность"/>
      <sheetName val="TEP"/>
      <sheetName val="Диаграмма_чу"/>
      <sheetName val="DEBT PYMTS"/>
      <sheetName val="Índices"/>
      <sheetName val="Master"/>
      <sheetName val="const"/>
      <sheetName val="Эффективность_Ком"/>
      <sheetName val="Эффективность_Бю"/>
      <sheetName val="Коэффициенты"/>
      <sheetName val="ONO"/>
      <sheetName val="Fm"/>
      <sheetName val="Статьи"/>
      <sheetName val="8_NPV_1"/>
      <sheetName val="_RISK Correlations"/>
      <sheetName val="Анализ закл. работ"/>
      <sheetName val="Variables"/>
      <sheetName val="2.5_Календарь"/>
      <sheetName val="Pump Sizing"/>
      <sheetName val="Major Maint"/>
      <sheetName val="Concentrate"/>
      <sheetName val="KCC"/>
      <sheetName val="Inventory"/>
      <sheetName val="2_5_Календарь"/>
      <sheetName val="ЯНВАРЬ"/>
      <sheetName val="Mine Gen"/>
      <sheetName val="Loan Amortization Table"/>
      <sheetName val="Customize Your Loan Manager"/>
      <sheetName val="Дефл"/>
      <sheetName val="Sum Statement"/>
      <sheetName val="data"/>
      <sheetName val="X-rates"/>
      <sheetName val="1.Assumptions"/>
      <sheetName val="flujo_caja"/>
      <sheetName val="Development Feet"/>
      <sheetName val="info"/>
      <sheetName val="Общие_начальные_данные"/>
      <sheetName val="_Налоги_из_прибыли"/>
      <sheetName val="Финансовая_реализуемость"/>
      <sheetName val="1_Assumptions"/>
      <sheetName val="DEBT_PYMTS"/>
      <sheetName val="name"/>
      <sheetName val="System"/>
    </sheetNames>
    <sheetDataSet>
      <sheetData sheetId="0" refreshError="1">
        <row r="9">
          <cell r="C9">
            <v>1</v>
          </cell>
        </row>
        <row r="32">
          <cell r="C32">
            <v>0.15</v>
          </cell>
        </row>
      </sheetData>
      <sheetData sheetId="1">
        <row r="9">
          <cell r="C9">
            <v>1</v>
          </cell>
        </row>
      </sheetData>
      <sheetData sheetId="2" refreshError="1"/>
      <sheetData sheetId="3">
        <row r="9">
          <cell r="C9">
            <v>1</v>
          </cell>
        </row>
      </sheetData>
      <sheetData sheetId="4">
        <row r="9">
          <cell r="C9">
            <v>1</v>
          </cell>
        </row>
      </sheetData>
      <sheetData sheetId="5">
        <row r="9">
          <cell r="C9">
            <v>1</v>
          </cell>
        </row>
      </sheetData>
      <sheetData sheetId="6">
        <row r="9">
          <cell r="C9">
            <v>1</v>
          </cell>
        </row>
      </sheetData>
      <sheetData sheetId="7">
        <row r="9">
          <cell r="C9">
            <v>1</v>
          </cell>
        </row>
      </sheetData>
      <sheetData sheetId="8" refreshError="1"/>
      <sheetData sheetId="9">
        <row r="9">
          <cell r="C9">
            <v>1</v>
          </cell>
        </row>
      </sheetData>
      <sheetData sheetId="10" refreshError="1"/>
      <sheetData sheetId="11">
        <row r="9">
          <cell r="C9">
            <v>1</v>
          </cell>
        </row>
      </sheetData>
      <sheetData sheetId="12" refreshError="1"/>
      <sheetData sheetId="13" refreshError="1"/>
      <sheetData sheetId="14" refreshError="1"/>
      <sheetData sheetId="15" refreshError="1"/>
      <sheetData sheetId="16" refreshError="1"/>
      <sheetData sheetId="17">
        <row r="9">
          <cell r="C9">
            <v>1</v>
          </cell>
        </row>
      </sheetData>
      <sheetData sheetId="18">
        <row r="9">
          <cell r="C9">
            <v>1</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ummary"/>
      <sheetName val="Operating instructions"/>
      <sheetName val="SETTINGS"/>
      <sheetName val="Slag"/>
      <sheetName val=" Summary"/>
      <sheetName val="Rates &amp; Unit Prices"/>
      <sheetName val="const"/>
      <sheetName val="Общие начальные данные"/>
      <sheetName val="preferred"/>
      <sheetName val="mac_LOP Sched  Personnel"/>
      <sheetName val="Example"/>
      <sheetName val="FINANAL"/>
      <sheetName val="2_5_Календарь"/>
      <sheetName val="Índices"/>
      <sheetName val="Чувствительность"/>
      <sheetName val="Изменение_оборотных_средств"/>
      <sheetName val="N_Manage"/>
      <sheetName val="Deep Water International"/>
      <sheetName val="LISTS"/>
      <sheetName val="EQUIPMENT TYPE"/>
      <sheetName val="WB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ates"/>
      <sheetName val="Separate FS"/>
      <sheetName val="B1_consolidation"/>
      <sheetName val="equity"/>
      <sheetName val="J1"/>
      <sheetName val="J2"/>
      <sheetName val="EPS"/>
      <sheetName val="EBITDA"/>
      <sheetName val="CAPEX"/>
      <sheetName val="KM revenues"/>
      <sheetName val="KM sales_q-ties"/>
      <sheetName val="KCC COS"/>
      <sheetName val="KCC G&amp;A"/>
      <sheetName val="KCC Distribution"/>
      <sheetName val="Separate_FS"/>
      <sheetName val="KM_revenues"/>
      <sheetName val="KM_sales_q-ties"/>
      <sheetName val="KCC_COS"/>
      <sheetName val="KCC_G&amp;A"/>
      <sheetName val="KCC_Distribution"/>
      <sheetName val="IRR"/>
      <sheetName val="LISTS"/>
      <sheetName val="EQUIPMENT TYPE"/>
      <sheetName val="WBS"/>
      <sheetName val="_Summary"/>
      <sheetName val="ао"/>
      <sheetName val="Excav. Prod"/>
      <sheetName val="ecc_res"/>
      <sheetName val=" Summary"/>
      <sheetName val="sgv_oz"/>
      <sheetName val="System"/>
      <sheetName val="Расчеты"/>
      <sheetName val="Assumptions"/>
      <sheetName val="Notes"/>
      <sheetName val="Cash Flow - CY Workings"/>
      <sheetName val="GI"/>
      <sheetName val="Макропоказатели"/>
      <sheetName val="Приложение №5"/>
      <sheetName val="Cash CCI Detail"/>
      <sheetName val="GAAP TB 31.12.01  detail p&amp;l"/>
      <sheetName val="Tabeller"/>
    </sheetNames>
    <sheetDataSet>
      <sheetData sheetId="0" refreshError="1">
        <row r="2">
          <cell r="C2">
            <v>0.84376081068538689</v>
          </cell>
        </row>
        <row r="3">
          <cell r="C3">
            <v>0.80929065673936795</v>
          </cell>
        </row>
        <row r="4">
          <cell r="D4">
            <v>118.41</v>
          </cell>
        </row>
        <row r="5">
          <cell r="D5">
            <v>125.42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пл"/>
      <sheetName val="цтт"/>
      <sheetName val="цргшо"/>
      <sheetName val="юср"/>
      <sheetName val="ник"/>
      <sheetName val="Арт"/>
      <sheetName val="ноф"/>
      <sheetName val="ТВСиК"/>
      <sheetName val="СМУ"/>
      <sheetName val="ЖРЭЦ"/>
      <sheetName val="автоматиз"/>
      <sheetName val="элцех"/>
      <sheetName val="рмц"/>
      <sheetName val="прочи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tai income statement"/>
      <sheetName val="ekibastuz (internal and corp)"/>
      <sheetName val="pakistan (internal and corp)"/>
      <sheetName val="offset analysis to 31-12-97"/>
      <sheetName val="IRR"/>
      <sheetName val="Customize Your Loan Manager"/>
      <sheetName val="Loan Amortization Table"/>
      <sheetName val="прочие"/>
      <sheetName val="Общие начальные данные"/>
      <sheetName val="Op Assumps"/>
      <sheetName val="Cash Flow Summ"/>
      <sheetName val="Maintenance"/>
      <sheetName val="Debt"/>
      <sheetName val="Pre Tax  Output"/>
      <sheetName val="Tax Output"/>
      <sheetName val="Revenue"/>
      <sheetName val="2_5_Календарь"/>
      <sheetName val="ЯНВАРЬ"/>
      <sheetName val="System"/>
      <sheetName val="ао"/>
      <sheetName val="X-rates"/>
      <sheetName val="curve"/>
      <sheetName val="Thresholds for variances"/>
      <sheetName val="ekibastuz_(internal_and_corp)"/>
      <sheetName val="altai_income_statement"/>
      <sheetName val="pakistan_(internal_and_corp)"/>
      <sheetName val="offset_analysis_to_31-12-97"/>
      <sheetName val="Житикара"/>
      <sheetName val="GAAP 0302"/>
    </sheetNames>
    <sheetDataSet>
      <sheetData sheetId="0" refreshError="1">
        <row r="1">
          <cell r="A1">
            <v>76.400000000000006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v>76.400000000000006</v>
          </cell>
        </row>
      </sheetData>
      <sheetData sheetId="24">
        <row r="1">
          <cell r="A1">
            <v>76.400000000000006</v>
          </cell>
        </row>
      </sheetData>
      <sheetData sheetId="25"/>
      <sheetData sheetId="26" refreshError="1"/>
      <sheetData sheetId="27" refreshError="1"/>
      <sheetData sheetId="2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2_5_Календарь"/>
      <sheetName val="altai income statement"/>
      <sheetName val="_Summary"/>
      <sheetName val="Example"/>
      <sheetName val="FINANAL"/>
      <sheetName val="Índice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MOR_Hyperion version"/>
      <sheetName val="MOR_Excell version"/>
      <sheetName val="Data"/>
      <sheetName val="Câmbio - 97"/>
      <sheetName val="Общие начальные данные"/>
      <sheetName val="ЯНВАРЬ"/>
      <sheetName val="altai income statement"/>
      <sheetName val="_Summary"/>
      <sheetName val="BSUSD"/>
      <sheetName val="BSKZT"/>
      <sheetName val="IS$"/>
      <sheetName val="Repair 2009"/>
      <sheetName val="CF$"/>
      <sheetName val="X-rates"/>
      <sheetName val="Summary"/>
      <sheetName val="KZGOLD_MOR_Sep_2008"/>
      <sheetName val="ремонт 25"/>
      <sheetName val="Q ÜbKostenVers"/>
      <sheetName val="2d clouse"/>
      <sheetName val="EXR"/>
      <sheetName val="IRR"/>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ating Costs"/>
      <sheetName val="#REF"/>
      <sheetName val="Dispatch Table"/>
      <sheetName val="CEL Acajutla Data"/>
      <sheetName val="GKA - Unit 1 - ReFab 6"/>
      <sheetName val="GKA - Unit 2 - ReFab 6"/>
      <sheetName val="GKA - Unit 3 - Frame 7"/>
      <sheetName val="GKA Consolidated"/>
      <sheetName val="CLESA Assumptions"/>
      <sheetName val="Sheet2"/>
      <sheetName val="Assumptions"/>
      <sheetName val="Existing Debt GENCO"/>
      <sheetName val="Expansion Capital Cost Calc"/>
      <sheetName val="Sources &amp; Uses of Funds"/>
      <sheetName val="Revenue Calc"/>
      <sheetName val="Cash Flow GENCO"/>
      <sheetName val="Income Statement GENCO"/>
      <sheetName val="Valuation"/>
      <sheetName val="Balance Sheet Genco"/>
      <sheetName val="Acquisition Debt"/>
      <sheetName val="Cash Flow - Holding"/>
      <sheetName val="Assumption Differences"/>
      <sheetName val="Unit 1 - Prices &amp; Rev"/>
      <sheetName val="Unit 2 - Prices &amp; Rev"/>
      <sheetName val="Unit 3 - Prices &amp; Rev"/>
      <sheetName val="_Summary"/>
      <sheetName val="System"/>
      <sheetName val="прочие"/>
      <sheetName val="Câmbio - 97"/>
      <sheetName val="altai income statement"/>
      <sheetName val="SUMMARY"/>
      <sheetName val="DRAWDOWN"/>
      <sheetName val="AES PR GKA Revision"/>
      <sheetName val="AESPR FINANCIALS"/>
      <sheetName val="MODEL HISTORY"/>
      <sheetName val="AESPR SUMMARY"/>
      <sheetName val="PROJECTED OPERATIONS"/>
      <sheetName val="REVENUE"/>
      <sheetName val="O&amp;M"/>
      <sheetName val="DEBT SERVICE"/>
      <sheetName val="TECHNICAL"/>
      <sheetName val="TAXES"/>
      <sheetName val="AVAILABILITY"/>
      <sheetName val="AESPR INCOME &amp; CF"/>
      <sheetName val="AESPR USGAAP INCOME"/>
      <sheetName val="AESPR DEMAND CHARGE"/>
      <sheetName val="QUESTIONS"/>
      <sheetName val="99 cons YTD"/>
      <sheetName val="Calc"/>
      <sheetName val="GoEight"/>
      <sheetName val="MOne"/>
      <sheetName val="KOne"/>
      <sheetName val="MTwo"/>
      <sheetName val="GoSeven"/>
      <sheetName val="GrThree"/>
      <sheetName val="HTwo"/>
      <sheetName val="JOne"/>
      <sheetName val="JTwo"/>
      <sheetName val="HOne"/>
      <sheetName val="GrFour"/>
      <sheetName val="ЯНВАРЬ"/>
      <sheetName val="Reference"/>
      <sheetName val="Fina"/>
      <sheetName val="Q ÜbKostenV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Лист1"/>
      <sheetName val="Income Statement"/>
      <sheetName val="Project Data"/>
      <sheetName val="Cash Flow &amp; Coverages"/>
      <sheetName val="Finance &amp; Economic Data"/>
      <sheetName val="Summary"/>
      <sheetName val="Plant Operations"/>
      <sheetName val="AES Corp Income Statement"/>
      <sheetName val="Performance Data"/>
      <sheetName val="Availability Calculation"/>
      <sheetName val="Debt"/>
      <sheetName val="Tolling Payments"/>
      <sheetName val="ICF INPUTS"/>
      <sheetName val="O&amp;M"/>
      <sheetName val="Energy Market"/>
      <sheetName val="EPC Data"/>
      <sheetName val="Owners Costs"/>
      <sheetName val="Construction"/>
      <sheetName val="Tax &amp; Depreciation"/>
      <sheetName val="CAPEX"/>
      <sheetName val="MACRS"/>
      <sheetName val="Changes"/>
      <sheetName val="LDP"/>
      <sheetName val="LDF"/>
      <sheetName val="Cash Flow _ Coverages"/>
      <sheetName val="Finance _ Economic Data"/>
      <sheetName val="Assumptions"/>
      <sheetName val="System"/>
      <sheetName val="altai income statement"/>
      <sheetName val="ЯНВАРЬ"/>
      <sheetName val="8"/>
      <sheetName val="IS"/>
      <sheetName val="BS"/>
      <sheetName val="Assumption"/>
      <sheetName val="Calculations"/>
      <sheetName val="KPI"/>
      <sheetName val="Thresholds for variances"/>
      <sheetName val="Plant_Operations"/>
      <sheetName val="Cash_Flow_&amp;_Coverages"/>
      <sheetName val="AES_Corp_Income_Statement"/>
      <sheetName val="Income_Statement"/>
      <sheetName val="Performance_Data"/>
      <sheetName val="Project_Data"/>
      <sheetName val="Availability_Calculation"/>
      <sheetName val="Finance_&amp;_Economic_Data"/>
      <sheetName val="Tolling_Payments"/>
      <sheetName val="ICF_INPUTS"/>
      <sheetName val="Energy_Market"/>
      <sheetName val="EPC_Data"/>
      <sheetName val="Owners_Costs"/>
      <sheetName val="Tax_&amp;_Depreciation"/>
      <sheetName val="Cash_Flow___Coverages"/>
      <sheetName val="Finance___Economic_Data"/>
      <sheetName val="_Курсы"/>
      <sheetName val="Comshare"/>
      <sheetName val="R-Data"/>
      <sheetName val="INC"/>
      <sheetName val="FS"/>
      <sheetName val="Данные для расчетов"/>
      <sheetName val="С. на объем руб."/>
    </sheetNames>
    <sheetDataSet>
      <sheetData sheetId="0" refreshError="1"/>
      <sheetData sheetId="1" refreshError="1"/>
      <sheetData sheetId="2" refreshError="1"/>
      <sheetData sheetId="3" refreshError="1"/>
      <sheetData sheetId="4" refreshError="1">
        <row r="13">
          <cell r="A13" t="str">
            <v>SDInt</v>
          </cell>
          <cell r="B13" t="str">
            <v>less: Interest on senior debt service</v>
          </cell>
          <cell r="H13">
            <v>33772.12087481824</v>
          </cell>
          <cell r="I13">
            <v>33443.853777109594</v>
          </cell>
          <cell r="J13">
            <v>32944.461678398555</v>
          </cell>
          <cell r="K13">
            <v>32502.937237911799</v>
          </cell>
          <cell r="L13">
            <v>32004.838016012283</v>
          </cell>
          <cell r="M13">
            <v>31430.249167936952</v>
          </cell>
          <cell r="N13">
            <v>30844.248113522019</v>
          </cell>
          <cell r="O13">
            <v>30009.804751571392</v>
          </cell>
          <cell r="P13">
            <v>28942.197371206963</v>
          </cell>
          <cell r="Q13">
            <v>27854.072377614721</v>
          </cell>
          <cell r="R13">
            <v>26651.468962352879</v>
          </cell>
          <cell r="S13">
            <v>25328.09266293668</v>
          </cell>
          <cell r="T13">
            <v>23982.122254028149</v>
          </cell>
          <cell r="U13">
            <v>22475.401002591203</v>
          </cell>
          <cell r="V13">
            <v>20778.421551481642</v>
          </cell>
          <cell r="W13">
            <v>19017.348416940877</v>
          </cell>
          <cell r="X13">
            <v>17063.709153439409</v>
          </cell>
          <cell r="Y13">
            <v>14871.21422379527</v>
          </cell>
          <cell r="Z13">
            <v>12538.943675337719</v>
          </cell>
          <cell r="AA13">
            <v>9915.8047689628729</v>
          </cell>
          <cell r="AB13">
            <v>7853.000883370657</v>
          </cell>
          <cell r="AC13">
            <v>7087.9375924192755</v>
          </cell>
          <cell r="AD13">
            <v>6185.1214155110001</v>
          </cell>
          <cell r="AE13">
            <v>5230.1171970907099</v>
          </cell>
          <cell r="AF13">
            <v>4265.1363595498551</v>
          </cell>
          <cell r="AG13">
            <v>3221.7469745485964</v>
          </cell>
          <cell r="AH13">
            <v>2071.2919128582862</v>
          </cell>
          <cell r="AI13">
            <v>824.22655460833425</v>
          </cell>
        </row>
        <row r="14">
          <cell r="A14" t="str">
            <v>LCInt</v>
          </cell>
          <cell r="B14" t="str">
            <v>less: interest on LCs</v>
          </cell>
          <cell r="H14">
            <v>275.95773504161878</v>
          </cell>
          <cell r="I14">
            <v>302.42602888635128</v>
          </cell>
          <cell r="J14">
            <v>291.07666121678949</v>
          </cell>
          <cell r="K14">
            <v>286.50119502330494</v>
          </cell>
          <cell r="L14">
            <v>298.18811173159889</v>
          </cell>
          <cell r="M14">
            <v>286.21048206237487</v>
          </cell>
          <cell r="N14">
            <v>297.12006551249743</v>
          </cell>
          <cell r="O14">
            <v>324.28062942653816</v>
          </cell>
          <cell r="P14">
            <v>315.78337471587776</v>
          </cell>
          <cell r="Q14">
            <v>312.96614837199485</v>
          </cell>
          <cell r="R14">
            <v>321.92018650771826</v>
          </cell>
          <cell r="S14">
            <v>310.37840887102442</v>
          </cell>
          <cell r="T14">
            <v>307.91332330496527</v>
          </cell>
          <cell r="U14">
            <v>321.70201921879209</v>
          </cell>
          <cell r="V14">
            <v>311.93304649464784</v>
          </cell>
          <cell r="W14">
            <v>308.48110534311746</v>
          </cell>
          <cell r="X14">
            <v>322.80661511732421</v>
          </cell>
          <cell r="Y14">
            <v>306.21861494709873</v>
          </cell>
          <cell r="Z14">
            <v>300.31978357032489</v>
          </cell>
          <cell r="AA14">
            <v>314.17582943494841</v>
          </cell>
          <cell r="AB14">
            <v>118.17565604072365</v>
          </cell>
          <cell r="AC14">
            <v>125.97472547453044</v>
          </cell>
          <cell r="AD14">
            <v>126.81500796186347</v>
          </cell>
          <cell r="AE14">
            <v>118.19365459189383</v>
          </cell>
          <cell r="AF14">
            <v>115.27306346083068</v>
          </cell>
          <cell r="AG14">
            <v>117.25099848606256</v>
          </cell>
          <cell r="AH14">
            <v>115.5855463889842</v>
          </cell>
          <cell r="AI14">
            <v>115.58433580738415</v>
          </cell>
        </row>
      </sheetData>
      <sheetData sheetId="5" refreshError="1">
        <row r="5">
          <cell r="E5">
            <v>0.03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3">
          <cell r="A13" t="str">
            <v>SDInt</v>
          </cell>
        </row>
      </sheetData>
      <sheetData sheetId="39">
        <row r="5">
          <cell r="E5">
            <v>0.03</v>
          </cell>
        </row>
      </sheetData>
      <sheetData sheetId="40"/>
      <sheetData sheetId="41">
        <row r="5">
          <cell r="E5">
            <v>0.03</v>
          </cell>
        </row>
      </sheetData>
      <sheetData sheetId="42"/>
      <sheetData sheetId="43">
        <row r="5">
          <cell r="E5">
            <v>0.03</v>
          </cell>
        </row>
      </sheetData>
      <sheetData sheetId="44">
        <row r="5">
          <cell r="E5">
            <v>0.03</v>
          </cell>
        </row>
      </sheetData>
      <sheetData sheetId="45">
        <row r="5">
          <cell r="E5">
            <v>0.03</v>
          </cell>
        </row>
      </sheetData>
      <sheetData sheetId="46"/>
      <sheetData sheetId="47">
        <row r="5">
          <cell r="E5">
            <v>0.03</v>
          </cell>
        </row>
      </sheetData>
      <sheetData sheetId="48"/>
      <sheetData sheetId="49">
        <row r="5">
          <cell r="E5">
            <v>0.03</v>
          </cell>
        </row>
      </sheetData>
      <sheetData sheetId="50"/>
      <sheetData sheetId="51">
        <row r="5">
          <cell r="E5">
            <v>0.03</v>
          </cell>
        </row>
      </sheetData>
      <sheetData sheetId="52"/>
      <sheetData sheetId="53">
        <row r="5">
          <cell r="E5">
            <v>0.03</v>
          </cell>
        </row>
      </sheetData>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_NPV_1"/>
      <sheetName val="1.1_Численность Карьер"/>
      <sheetName val="1.2_Численность Подземка"/>
      <sheetName val="1.3_Численность фабрика"/>
      <sheetName val="1.4_Численность лаборатория"/>
      <sheetName val="1.5_Численность дороги и строит"/>
      <sheetName val="COG"/>
      <sheetName val="Сумарн.ч."/>
      <sheetName val="6_Численность РММ"/>
      <sheetName val="7_Численность проч инфр"/>
      <sheetName val="Лист1"/>
      <sheetName val="1_Календарь"/>
      <sheetName val="1_Геол_Экспл_запасы"/>
      <sheetName val="8_Капзатраты"/>
      <sheetName val="9_Колич ресурсов карьер"/>
      <sheetName val="10_Карьер_стоимость_мат"/>
      <sheetName val="11_Колич ресурсов подземка"/>
      <sheetName val="12_Заверочное бурение"/>
      <sheetName val="13_Подземка_стоимость_мат"/>
      <sheetName val="14_Мат Зиф"/>
      <sheetName val="15_Материалы_РММ"/>
      <sheetName val="16_РММ_стоимость_мат"/>
      <sheetName val="17_Материалы_РСУ"/>
      <sheetName val="18_РСУ_стоимость_мат"/>
      <sheetName val="19_Электроэнергия"/>
      <sheetName val="1_Кондиции"/>
      <sheetName val="20_Кальк карьер"/>
      <sheetName val="21_Кальк подземка"/>
      <sheetName val="22_Кальк переработка"/>
      <sheetName val="23_Кальк тран-заготов"/>
      <sheetName val="24_Кальк ремонтных работ"/>
      <sheetName val="25_Кальк РСУ"/>
      <sheetName val="26_Кальк затрат по лаборатор"/>
      <sheetName val="27_Кальк общепроизводств"/>
      <sheetName val="28_Кальк административно-хоз"/>
      <sheetName val="29_Амортизация"/>
      <sheetName val="2_Сводка_1"/>
      <sheetName val="3_Сводка_2"/>
      <sheetName val="4_Сводка_3"/>
      <sheetName val="5_Финансирование_1"/>
      <sheetName val="6_Финансирование_2"/>
      <sheetName val="7_Финансирование_3"/>
      <sheetName val="9_NPV_2"/>
      <sheetName val="10_NPV_3"/>
      <sheetName val="11_ОТЭП"/>
      <sheetName val="12_Государству"/>
      <sheetName val="2_В_прирезках"/>
      <sheetName val="Общая_информация"/>
      <sheetName val="Капзатраты"/>
      <sheetName val="Model"/>
      <sheetName val="Working Capital"/>
      <sheetName val="Налоги"/>
      <sheetName val="совокупные запасы"/>
      <sheetName val="ЯНВАРЬ"/>
      <sheetName val="Finance &amp; Economic Data"/>
      <sheetName val="Cash Flow &amp; Coverages"/>
      <sheetName val="Summary"/>
      <sheetName val="const"/>
      <sheetName val="прочие"/>
      <sheetName val="X-rates"/>
      <sheetName val="SMSTemp"/>
      <sheetName val="T6.200"/>
      <sheetName val="2d clouse"/>
      <sheetName val="EXR"/>
      <sheetName val="flot_1year"/>
      <sheetName val="flot_2year"/>
      <sheetName val="flot_4year"/>
      <sheetName val="flot_6year"/>
      <sheetName val="Assumptions"/>
      <sheetName val="_Курсы"/>
      <sheetName val="Prelim Cost"/>
      <sheetName val="Assumption"/>
      <sheetName val=" Summary"/>
    </sheetNames>
    <sheetDataSet>
      <sheetData sheetId="0"/>
      <sheetData sheetId="1"/>
      <sheetData sheetId="2"/>
      <sheetData sheetId="3"/>
      <sheetData sheetId="4"/>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31"/>
      <sheetName val="31 aralik"/>
      <sheetName val="PYTB"/>
      <sheetName val="July_03_Pg8"/>
      <sheetName val="SMSTemp"/>
      <sheetName val="Deep Water International"/>
      <sheetName val="тара 2000"/>
      <sheetName val="Статьи"/>
      <sheetName val="31_aralik"/>
      <sheetName val="Cash Flow Summ"/>
      <sheetName val="Maintenance"/>
      <sheetName val="Debt"/>
      <sheetName val="Pre Tax  Output"/>
      <sheetName val="Tax Output"/>
      <sheetName val="Op Assumps"/>
      <sheetName val="Revenue"/>
      <sheetName val="KONSOLID"/>
      <sheetName val="TB"/>
      <sheetName val="PR CN"/>
      <sheetName val="Выбор"/>
      <sheetName val="PR_CN"/>
      <sheetName val="GAAP TB 31.12.01  detail p&amp;l"/>
      <sheetName val="FS-97"/>
      <sheetName val="#511BkRec"/>
      <sheetName val="#511-SEPT97"/>
      <sheetName val="#511-OCT97"/>
      <sheetName val="#511-NOV97"/>
      <sheetName val="#511-DEC97"/>
      <sheetName val="L&amp;E"/>
      <sheetName val="AFE's  By Afe"/>
      <sheetName val="AFE's__By_Afe"/>
      <sheetName val="ао"/>
      <sheetName val="Parameters"/>
      <sheetName val="B-4"/>
      <sheetName val="B_4"/>
      <sheetName val="Índices"/>
      <sheetName val="System"/>
      <sheetName val="2_5_Календарь"/>
      <sheetName val="SBM Reserve"/>
      <sheetName val="X-rates"/>
      <sheetName val="Summary"/>
      <sheetName val="LISTS"/>
      <sheetName val="EQUIPMENT TYPE"/>
      <sheetName val="WBS"/>
      <sheetName val="Перечень связанных сторон"/>
      <sheetName val="curve"/>
      <sheetName val="Const"/>
      <sheetName val="preferred"/>
      <sheetName val="Общие начальные данные"/>
      <sheetName val="6674-первонач"/>
      <sheetName val="Список документов"/>
      <sheetName val="Balance sheet proof"/>
      <sheetName val="CIT.mar-09"/>
      <sheetName val="DT CIT rec"/>
      <sheetName val="Version"/>
      <sheetName val=""/>
      <sheetName val="ОборБалФормОтч"/>
      <sheetName val="Форма2"/>
      <sheetName val="2008"/>
      <sheetName val="2009"/>
      <sheetName val="P9-BS by Co"/>
      <sheetName val="справка"/>
      <sheetName val="Anlagevermögen"/>
      <sheetName val="B 1"/>
      <sheetName val="A 100"/>
      <sheetName val="A-20"/>
      <sheetName val="t0_name"/>
      <sheetName val="GAAP TB 30.08.01  detail p&amp;l"/>
      <sheetName val="K_760"/>
      <sheetName val="Assumptions"/>
      <sheetName val="definitions"/>
      <sheetName val="Общая информация"/>
      <sheetName val="Def"/>
      <sheetName val="из сем"/>
      <sheetName val="6 NK"/>
      <sheetName val="факс(2005-20гг.)"/>
      <sheetName val="PKF-2005"/>
      <sheetName val="Confirmation"/>
      <sheetName val="- 1 -"/>
      <sheetName val="База"/>
      <sheetName val="ТитулЛистОтч"/>
      <sheetName val="O.400-VAT "/>
      <sheetName val="J-600 - AR - Lead"/>
      <sheetName val="Cost 99v98"/>
      <sheetName val="H3.100 Rollforward"/>
      <sheetName val="FP20DB (3)"/>
      <sheetName val="Workings"/>
      <sheetName val="Macroeconomic Assumptions"/>
      <sheetName val="ремонт 25"/>
      <sheetName val="16"/>
      <sheetName val="12"/>
      <sheetName val="10"/>
      <sheetName val="22"/>
      <sheetName val="IS"/>
      <sheetName val="Intercompany transactions"/>
      <sheetName val="AHEPS"/>
      <sheetName val="OshHPP"/>
      <sheetName val="BHPP"/>
      <sheetName val="XREF"/>
      <sheetName val="PIT&amp;PP(2)"/>
      <sheetName val="XLR_NoRangeSheet"/>
      <sheetName val="АФ"/>
      <sheetName val="confwh"/>
      <sheetName val="ДД"/>
      <sheetName val="Depr"/>
      <sheetName val="справочники"/>
      <sheetName val="CPIF"/>
      <sheetName val="S"/>
      <sheetName val="U5.1_Расшифровка по 650 стр."/>
      <sheetName val="78"/>
      <sheetName val="Data"/>
      <sheetName val="4НК"/>
      <sheetName val="Налоги"/>
      <sheetName val="PP&amp;E mvt for 2003"/>
      <sheetName val="Balance Sheet"/>
      <sheetName val="CPI"/>
      <sheetName val="客戶清單customer list"/>
      <sheetName val="Sheet1"/>
      <sheetName val="FA Movement"/>
      <sheetName val="\DATA\Clients\EFES Brewery\2001"/>
      <sheetName val="тара 2000.xls"/>
      <sheetName val="Ã«ÀûÂÊ·ÖÎö±í"/>
      <sheetName val="ZD_BUD"/>
      <sheetName val="НДПИ"/>
      <sheetName val="Анализ закл. работ"/>
      <sheetName val="SP Prod"/>
      <sheetName val="Menu"/>
      <sheetName val="8145"/>
      <sheetName val="8200"/>
      <sheetName val="8113"/>
      <sheetName val="8082"/>
      <sheetName val="8180 (8181,8182)"/>
      <sheetName val="8210"/>
      <sheetName val="8250"/>
      <sheetName val="8140"/>
      <sheetName val="8070"/>
      <sheetName val="Graphs_Nefteproduct"/>
      <sheetName val="Movement"/>
      <sheetName val="rollforward"/>
      <sheetName val="Отч приб"/>
      <sheetName val="14-Jan"/>
      <sheetName val="Формат"/>
      <sheetName val="FES"/>
      <sheetName val="ТМЗ-6"/>
      <sheetName val="4"/>
      <sheetName val="Mvnt"/>
      <sheetName val="Disclosure"/>
      <sheetName val="FX rates"/>
      <sheetName val="N"/>
      <sheetName val="Investments - consolidation"/>
      <sheetName val="Selection"/>
      <sheetName val="2"/>
      <sheetName val="CONB001A_010_30"/>
      <sheetName val="Câmbio - 97"/>
      <sheetName val="Параметры"/>
      <sheetName val="Assumption"/>
      <sheetName val="31_aralik1"/>
      <sheetName val="Deep_Water_International"/>
      <sheetName val="тара_2000"/>
      <sheetName val="Cash_Flow_Summ"/>
      <sheetName val="Pre_Tax__Output"/>
      <sheetName val="Tax_Output"/>
      <sheetName val="Op_Assumps"/>
      <sheetName val="PR_CN1"/>
      <sheetName val="GAAP_TB_31_12_01__detail_p&amp;l"/>
      <sheetName val="AFE's__By_Afe1"/>
      <sheetName val="SBM_Reserve"/>
      <sheetName val="EQUIPMENT_TYPE"/>
      <sheetName val="Перечень_связанных_сторон"/>
      <sheetName val="Общие_начальные_данные"/>
      <sheetName val="Список_документов"/>
      <sheetName val="Balance_sheet_proof"/>
      <sheetName val="CIT_mar-09"/>
      <sheetName val="DT_CIT_rec"/>
      <sheetName val="P9-BS_by_Co"/>
      <sheetName val="B_1"/>
      <sheetName val="A_100"/>
      <sheetName val="GAAP_TB_30_08_01__detail_p&amp;l"/>
      <sheetName val="Общая_информация"/>
      <sheetName val="из_сем"/>
      <sheetName val="6_NK"/>
      <sheetName val="факс(2005-20гг_)"/>
      <sheetName val="-_1_-"/>
      <sheetName val="O_400-VAT_"/>
      <sheetName val="J-600_-_AR_-_Lead"/>
      <sheetName val="Cost_99v98"/>
      <sheetName val="H3_100_Rollforward"/>
      <sheetName val="FP20DB_(3)"/>
      <sheetName val="Macroeconomic_Assumptions"/>
      <sheetName val="ремонт_25"/>
      <sheetName val="Intercompany_transactions"/>
      <sheetName val="MV"/>
      <sheetName val="FFE"/>
      <sheetName val="A"/>
      <sheetName val="Orl2 Code"/>
      <sheetName val="Orl3 Code"/>
      <sheetName val="LMining work"/>
      <sheetName val="CA Sheet"/>
      <sheetName val="J1"/>
      <sheetName val="std tabel"/>
      <sheetName val="Settings"/>
      <sheetName val="Keys"/>
      <sheetName val="CrYrAssumptions"/>
      <sheetName val="Assump"/>
      <sheetName val="Сириус"/>
      <sheetName val="ВСДС_1 (MAIN)"/>
      <sheetName val="Excess Calc"/>
      <sheetName val="Notes"/>
      <sheetName val="1. Ввод"/>
      <sheetName val="2. Макроэкономика"/>
      <sheetName val="4.Нормативы"/>
      <sheetName val="3. Расчеты"/>
      <sheetName val="3НК"/>
      <sheetName val="Итоговая таблица"/>
      <sheetName val="Прилож 2 прав"/>
      <sheetName val="Прилож 2"/>
      <sheetName val="Баланс"/>
      <sheetName val="Сдача "/>
      <sheetName val="Приложение №2"/>
      <sheetName val="RSPEC graphs"/>
      <sheetName val="CFD EST"/>
      <sheetName val="Pg Cases RSPEC"/>
      <sheetName val="Sum Table"/>
      <sheetName val="SCORE"/>
      <sheetName val="13. Проверка"/>
      <sheetName val="11. Тест на обесценение"/>
      <sheetName val="$"/>
      <sheetName val="Гр5(о)"/>
      <sheetName val="BILAN"/>
      <sheetName val="Форма1"/>
      <sheetName val="F7"/>
      <sheetName val="Расчеты"/>
      <sheetName val="Control"/>
      <sheetName val="31.12.2014"/>
      <sheetName val="пассоб"/>
      <sheetName val="TI"/>
      <sheetName val="Depreciation - Non-production"/>
      <sheetName val="Rollfwd - TP"/>
      <sheetName val="Reconciliation"/>
      <sheetName val="Historical cost"/>
      <sheetName val="Лист1"/>
      <sheetName val="2006 AJE RJE"/>
      <sheetName val="Reconciliations"/>
      <sheetName val="G&amp;A (2)"/>
      <sheetName val="EBITDA"/>
      <sheetName val="Prices &amp; Tariffs"/>
      <sheetName val="бензин по авто"/>
      <sheetName val="2 спец затраты-себестоимость"/>
      <sheetName val="Inventory Count Sheet"/>
      <sheetName val="план"/>
      <sheetName val="Россия-экспорт"/>
      <sheetName val="перекрестка"/>
      <sheetName val="Sensitivity&amp;analysis"/>
      <sheetName val="WACC RF (real)"/>
      <sheetName val="Movements"/>
      <sheetName val="Register"/>
      <sheetName val="VAT 2004"/>
      <sheetName val="Sum Statement"/>
      <sheetName val="Доходы 06"/>
      <sheetName val="Rev"/>
      <sheetName val="EXR"/>
      <sheetName val="01.10"/>
      <sheetName val="02.10"/>
      <sheetName val="03.10"/>
      <sheetName val="04.10"/>
      <sheetName val="05.10"/>
      <sheetName val="06.10"/>
      <sheetName val="Currency SWAPs"/>
      <sheetName val="Добычанефти4"/>
      <sheetName val="поставкасравн13"/>
      <sheetName val="FAB별"/>
      <sheetName val="Prelim Cost"/>
      <sheetName val="MAKINE99"/>
      <sheetName val="31.12.08-.31.01.09"/>
      <sheetName val="Перечень работ"/>
      <sheetName val="Cover"/>
      <sheetName val="прочие"/>
      <sheetName val="График погаш_займов и __ АТФ"/>
      <sheetName val="Project Detail Inputs"/>
      <sheetName val="NEW KAZAKH"/>
      <sheetName val="DPH Credit facility"/>
      <sheetName val="DPM_DPH_USD"/>
      <sheetName val="DPH-EUR"/>
      <sheetName val="DPH-USD"/>
      <sheetName val="DPM-EUR"/>
      <sheetName val="DPNL_DPH_EUR"/>
      <sheetName val="DPNL_DPH_USD"/>
      <sheetName val="DPNL-EUR"/>
      <sheetName val="DPNL-GBP"/>
      <sheetName val="DPNL-USD"/>
      <sheetName val="Data Validation"/>
      <sheetName val="Major additions"/>
      <sheetName val="Variables"/>
      <sheetName val="Inputs"/>
      <sheetName val="_DATA_Clients_EFES Brewery_2001"/>
      <sheetName val="comps"/>
      <sheetName val="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Title Page"/>
      <sheetName val="Bank Construction"/>
      <sheetName val="Project Accounting"/>
      <sheetName val="Summary Detail"/>
      <sheetName val="Pro Forma"/>
      <sheetName val="VR Output"/>
      <sheetName val="COG"/>
      <sheetName val="Prod Stats"/>
      <sheetName val="Manpower"/>
      <sheetName val="Freight"/>
      <sheetName val="Finance"/>
      <sheetName val="Cap Equip"/>
      <sheetName val="Orocon S-C"/>
      <sheetName val="E &amp; PM"/>
      <sheetName val="Owners Construction"/>
      <sheetName val="G &amp; A"/>
      <sheetName val="UG"/>
      <sheetName val="Pit"/>
      <sheetName val="Processing"/>
      <sheetName val="Maint"/>
      <sheetName val="Site General"/>
      <sheetName val="Logistics"/>
      <sheetName val="Tax"/>
      <sheetName val="Inventory"/>
      <sheetName val="Stockpile"/>
      <sheetName val="Exploration"/>
      <sheetName val="Labor"/>
      <sheetName val="Cost Drivers"/>
      <sheetName val="Revisions"/>
      <sheetName val="Title&amp;Header"/>
      <sheetName val="Working Capital"/>
      <sheetName val="прочие"/>
      <sheetName val="8_NPV_1"/>
      <sheetName val="const"/>
      <sheetName val="ЯНВАРЬ"/>
      <sheetName val="altai income statement"/>
      <sheetName val="Finance &amp; Economic Data"/>
      <sheetName val="Cash Flow &amp; Coverages"/>
      <sheetName val="2d clouse"/>
      <sheetName val="EXR"/>
      <sheetName val="Assumptions"/>
      <sheetName val="Summary"/>
      <sheetName val="Assumption"/>
      <sheetName val="химсостав"/>
      <sheetName val="Water Balance"/>
      <sheetName val="Т9_NPV"/>
      <sheetName val="Общая_информация"/>
      <sheetName val="Усл."/>
      <sheetName val="Ex Rates"/>
      <sheetName val="Common Drivers"/>
      <sheetName val="SMSTemp"/>
    </sheetNames>
    <sheetDataSet>
      <sheetData sheetId="0">
        <row r="11">
          <cell r="B11">
            <v>500</v>
          </cell>
        </row>
        <row r="12">
          <cell r="B12">
            <v>8</v>
          </cell>
        </row>
      </sheetData>
      <sheetData sheetId="1">
        <row r="11">
          <cell r="B11">
            <v>500</v>
          </cell>
        </row>
      </sheetData>
      <sheetData sheetId="2">
        <row r="11">
          <cell r="B11">
            <v>500</v>
          </cell>
        </row>
      </sheetData>
      <sheetData sheetId="3">
        <row r="11">
          <cell r="B11">
            <v>500</v>
          </cell>
        </row>
      </sheetData>
      <sheetData sheetId="4">
        <row r="11">
          <cell r="B11">
            <v>500</v>
          </cell>
        </row>
      </sheetData>
      <sheetData sheetId="5">
        <row r="11">
          <cell r="B11">
            <v>500</v>
          </cell>
        </row>
      </sheetData>
      <sheetData sheetId="6">
        <row r="11">
          <cell r="B11">
            <v>500</v>
          </cell>
        </row>
      </sheetData>
      <sheetData sheetId="7">
        <row r="11">
          <cell r="B11">
            <v>500</v>
          </cell>
        </row>
      </sheetData>
      <sheetData sheetId="8">
        <row r="11">
          <cell r="B11">
            <v>500</v>
          </cell>
        </row>
      </sheetData>
      <sheetData sheetId="9">
        <row r="11">
          <cell r="B11">
            <v>500</v>
          </cell>
        </row>
      </sheetData>
      <sheetData sheetId="10">
        <row r="11">
          <cell r="B11">
            <v>500</v>
          </cell>
        </row>
      </sheetData>
      <sheetData sheetId="11">
        <row r="11">
          <cell r="B11">
            <v>500</v>
          </cell>
        </row>
      </sheetData>
      <sheetData sheetId="12">
        <row r="11">
          <cell r="B11">
            <v>500</v>
          </cell>
        </row>
      </sheetData>
      <sheetData sheetId="13">
        <row r="11">
          <cell r="B11">
            <v>500</v>
          </cell>
        </row>
      </sheetData>
      <sheetData sheetId="14">
        <row r="11">
          <cell r="B11">
            <v>500</v>
          </cell>
        </row>
      </sheetData>
      <sheetData sheetId="15">
        <row r="11">
          <cell r="B11">
            <v>500</v>
          </cell>
        </row>
      </sheetData>
      <sheetData sheetId="16">
        <row r="11">
          <cell r="B11">
            <v>500</v>
          </cell>
        </row>
      </sheetData>
      <sheetData sheetId="17">
        <row r="11">
          <cell r="B11">
            <v>500</v>
          </cell>
        </row>
      </sheetData>
      <sheetData sheetId="18">
        <row r="11">
          <cell r="B11">
            <v>500</v>
          </cell>
        </row>
      </sheetData>
      <sheetData sheetId="19">
        <row r="11">
          <cell r="B11">
            <v>500</v>
          </cell>
        </row>
      </sheetData>
      <sheetData sheetId="20">
        <row r="11">
          <cell r="B11">
            <v>500</v>
          </cell>
        </row>
      </sheetData>
      <sheetData sheetId="21">
        <row r="11">
          <cell r="B11">
            <v>500</v>
          </cell>
        </row>
      </sheetData>
      <sheetData sheetId="22">
        <row r="11">
          <cell r="B11">
            <v>500</v>
          </cell>
        </row>
      </sheetData>
      <sheetData sheetId="23">
        <row r="11">
          <cell r="B11">
            <v>500</v>
          </cell>
        </row>
      </sheetData>
      <sheetData sheetId="24">
        <row r="11">
          <cell r="B11">
            <v>500</v>
          </cell>
        </row>
      </sheetData>
      <sheetData sheetId="25">
        <row r="11">
          <cell r="B11">
            <v>500</v>
          </cell>
        </row>
      </sheetData>
      <sheetData sheetId="26">
        <row r="11">
          <cell r="B11">
            <v>500</v>
          </cell>
        </row>
      </sheetData>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рячее_водоснабжение_зим"/>
      <sheetName val="Горячее_водоснабжение_лет"/>
      <sheetName val="Отопление"/>
      <sheetName val="Вентиляция"/>
      <sheetName val="Мощность"/>
      <sheetName val="Лист1"/>
      <sheetName val="altai income statement"/>
      <sheetName val="Input"/>
      <sheetName val="System"/>
      <sheetName val="Customize Your Loan Manager"/>
      <sheetName val="Loan Amortization Table"/>
      <sheetName val="Summary"/>
      <sheetName val="Калькуляция"/>
      <sheetName val="_RISK Correlations"/>
      <sheetName val="Перечень связанных сторон"/>
      <sheetName val="Акбастау "/>
      <sheetName val="прочие"/>
      <sheetName val="Project Proforma"/>
      <sheetName val="Capital"/>
      <sheetName val="Prod Stats"/>
      <sheetName val="Prod Value"/>
      <sheetName val="Tax"/>
      <sheetName val="Labor"/>
      <sheetName val="8_NPV_1"/>
      <sheetName val="Comshare"/>
      <sheetName val="ГРЭС"/>
      <sheetName val="SMSTemp"/>
      <sheetName val="CaPex"/>
      <sheetName val="Доходы_расходы (с коэф)"/>
      <sheetName val="ОС (бух)"/>
      <sheetName val="Усл."/>
      <sheetName val="Finance &amp; Economic Data"/>
      <sheetName val="Cash Flow &amp; Coverages"/>
      <sheetName val="mac_LOP Sched  Personnel"/>
      <sheetName val="ЯНВАРЬ"/>
      <sheetName val="Sens"/>
      <sheetName val="statement 1998"/>
      <sheetName val="X-rates"/>
    </sheetNames>
    <sheetDataSet>
      <sheetData sheetId="0" refreshError="1">
        <row r="29">
          <cell r="E29">
            <v>820.83333333333337</v>
          </cell>
        </row>
        <row r="103">
          <cell r="F103">
            <v>23722.083333333328</v>
          </cell>
        </row>
      </sheetData>
      <sheetData sheetId="1" refreshError="1">
        <row r="29">
          <cell r="E29">
            <v>820.83333333333337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Cash Flow"/>
      <sheetName val="Electricity Sales"/>
      <sheetName val="Steam Sales"/>
      <sheetName val="Fuel Costs"/>
      <sheetName val="O &amp; M Summary"/>
      <sheetName val="O &amp; M Detail"/>
      <sheetName val="Payroll Detail"/>
      <sheetName val="Other Exp. Summary"/>
      <sheetName val="Interest Expense"/>
      <sheetName val="Debt Reserve"/>
      <sheetName val="Income Taxes"/>
      <sheetName val="99 Vs. 00 Budget Analysis"/>
      <sheetName val="1999 Actuals"/>
      <sheetName val="1999 Budget"/>
      <sheetName val="2000 Budget Upload"/>
      <sheetName val="AES Corp. Dividends"/>
      <sheetName val="Reference #'s"/>
      <sheetName val="Notes"/>
      <sheetName val="T"/>
      <sheetName val="Summary"/>
      <sheetName val="Горячее_водоснабжение_лет"/>
      <sheetName val="Горячее_водоснабжение_зим"/>
      <sheetName val="Assumptions"/>
      <sheetName val="Non IC Input"/>
      <sheetName val="Finance &amp; Economic Data"/>
      <sheetName val="Cash Flow &amp; Coverages"/>
      <sheetName val="ЯНВАРЬ"/>
      <sheetName val="Input"/>
      <sheetName val="8_NPV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НДПИ 2012-2013гг"/>
      <sheetName val="план реализации 2013"/>
      <sheetName val="Доход 2013г на 10.10.12г"/>
      <sheetName val="Лист1"/>
      <sheetName val="Лист2"/>
      <sheetName val="Лист3"/>
      <sheetName val="Расчет волатильности доходов пр"/>
      <sheetName val="Const"/>
      <sheetName val="ЯНВАРЬ"/>
    </sheetNames>
    <definedNames>
      <definedName name="header1" refersTo="#ССЫЛКА!"/>
    </definedNames>
    <sheetDataSet>
      <sheetData sheetId="0">
        <row r="3">
          <cell r="O3">
            <v>145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ояснения по откл"/>
      <sheetName val="пояснения%20по%20откл.%20за%20а"/>
      <sheetName val="%D0%BF%D0%BE%D1%8F%D1%81%D0%BD%"/>
      <sheetName val="Справочник"/>
      <sheetName val="пояснения%20по%20откл"/>
      <sheetName val="Cash CCI Detail"/>
    </sheetNames>
    <definedNames>
      <definedName name="header1" refersTo="#ССЫЛКА!"/>
    </definedNames>
    <sheetDataSet>
      <sheetData sheetId="0"/>
      <sheetData sheetId="1" refreshError="1"/>
      <sheetData sheetId="2" refreshError="1"/>
      <sheetData sheetId="3" refreshError="1"/>
      <sheetData sheetId="4" refreshError="1"/>
      <sheetData sheetId="5"/>
      <sheetData sheetId="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намика"/>
      <sheetName val="Динамика с-сти"/>
      <sheetName val="Динамика%20с-сти.xls"/>
      <sheetName val="\\Fsm\sys\Documents and Setting"/>
      <sheetName val="ЯНВАРЬ"/>
      <sheetName val="Reference #'s"/>
      <sheetName val="Finance &amp; Economic Data"/>
      <sheetName val="Cash Flow &amp; Coverages"/>
      <sheetName val="2_5_Календарь"/>
      <sheetName val="\\Usr2\доступ\Работа\1. ЮСР 201"/>
      <sheetName val="Динамика с-сти.xls"/>
      <sheetName val="\\172.26.128.9\share$\Documents"/>
      <sheetName val="\\10.18.249.101\Documents and S"/>
      <sheetName val="%D0%94%D0%B8%D0%BD%D0%B0%D0%BC%"/>
      <sheetName val="Горячее_водоснабжение_лет"/>
      <sheetName val="Горячее_водоснабжение_зим"/>
      <sheetName val="[Динамика с-сти.xls]__172_26__2"/>
      <sheetName val="[Динамика с-сти.xls]__10_18_2_2"/>
      <sheetName val="[Динамика с-сти.xls]__172_26__3"/>
      <sheetName val="[Динамика с-сти.xls]__10_18_2_3"/>
      <sheetName val="[Динамика с-сти.xls]__172_26__4"/>
      <sheetName val="[Динамика с-сти.xls]__10_18_2_4"/>
      <sheetName val="[Динамика с-сти.xls]__172_26__5"/>
      <sheetName val="[Динамика с-сти.xls]__10_18_2_5"/>
      <sheetName val="[Динамика с-сти.xls]__172_26__6"/>
      <sheetName val="[Динамика с-сти.xls]__10_18_2_6"/>
      <sheetName val="[Динамика с-сти.xls]__172_26__9"/>
      <sheetName val="[Динамика с-сти.xls]__10_18_2_9"/>
      <sheetName val="[Динамика с-сти.xls]__172_26__7"/>
      <sheetName val="[Динамика с-сти.xls]__10_18_2_7"/>
      <sheetName val="[Динамика с-сти.xls]__172_26__8"/>
      <sheetName val="[Динамика с-сти.xls]__10_18_2_8"/>
      <sheetName val="[Динамика с-сти.xls]__172_26_10"/>
      <sheetName val="[Динамика с-сти.xls]__10_18__10"/>
      <sheetName val="[Динамика с-сти.xls]__172_26_11"/>
      <sheetName val="[Динамика с-сти.xls]__10_18__11"/>
      <sheetName val="[Динамика с-сти.xls]__172_26_12"/>
      <sheetName val="[Динамика с-сти.xls]__10_18__12"/>
      <sheetName val="[Динамика с-сти.xls]__172_26_13"/>
      <sheetName val="[Динамика с-сти.xls]__10_18__13"/>
      <sheetName val="[Динамика с-сти.xls]__172_26_14"/>
      <sheetName val="[Динамика с-сти.xls]__10_18__14"/>
      <sheetName val="[Динамика с-сти.xls]__172_26_15"/>
      <sheetName val="[Динамика с-сти.xls]__10_18__15"/>
      <sheetName val="[Динамика с-сти.xls]__172_26_16"/>
      <sheetName val="[Динамика с-сти.xls]__10_18__16"/>
      <sheetName val="[Динамика с-сти.xls]__172_26_17"/>
      <sheetName val="[Динамика с-сти.xls]__10_18__17"/>
      <sheetName val="[Динамика с-сти.xls]__172_26_18"/>
      <sheetName val="[Динамика с-сти.xls]__10_18__18"/>
      <sheetName val="[Динамика с-сти.xls]__172_26_19"/>
      <sheetName val="[Динамика с-сти.xls]__10_18__19"/>
      <sheetName val="[Динамика с-сти.xls]__172_26_20"/>
      <sheetName val="[Динамика с-сти.xls]__10_18__20"/>
      <sheetName val="[Динамика с-сти.xls]__172_26_22"/>
      <sheetName val="[Динамика с-сти.xls]__10_18__22"/>
      <sheetName val="[Динамика с-сти.xls]__172_26_21"/>
      <sheetName val="[Динамика с-сти.xls]__10_18__21"/>
      <sheetName val="[Динамика с-сти.xls]__172_26_23"/>
      <sheetName val="[Динамика с-сти.xls]__10_18__23"/>
      <sheetName val="[Динамика с-сти.xls]\\172.26.12"/>
      <sheetName val="[Динамика с-сти.xls]\\10.18.249"/>
      <sheetName val="[Динамика с-сти.xls]__172_26_24"/>
      <sheetName val="[Динамика с-сти.xls]__10_18__24"/>
      <sheetName val="[Динамика с-сти.xls]__172_26_25"/>
      <sheetName val="[Динамика с-сти.xls]__10_18__25"/>
      <sheetName val="[Динамика с-сти.xls]__172_26_26"/>
      <sheetName val="[Динамика с-сти.xls]__10_18__26"/>
      <sheetName val="[Динамика с-сти.xls]__172_26_27"/>
      <sheetName val="[Динамика с-сти.xls]__10_18__27"/>
      <sheetName val="[Динамика с-сти.xls]__172_26_28"/>
      <sheetName val="[Динамика с-сти.xls]__10_18__28"/>
      <sheetName val="[Динамика с-сти.xls]__172_26_29"/>
      <sheetName val="[Динамика с-сти.xls]__10_18__29"/>
      <sheetName val="[Динамика с-сти.xls]__172_26_30"/>
      <sheetName val="[Динамика с-сти.xls]__10_18__30"/>
      <sheetName val="[Динамика с-сти.xls]__172_26_31"/>
      <sheetName val="[Динамика с-сти.xls]__10_18__31"/>
      <sheetName val="[Динамика с-сти.xls]__172_26_32"/>
      <sheetName val="[Динамика с-сти.xls]__10_18__32"/>
      <sheetName val="[Динамика с-сти.xls]__172_26_33"/>
      <sheetName val="[Динамика с-сти.xls]__10_18__33"/>
      <sheetName val="[Динамика с-сти.xls]__172_26_34"/>
      <sheetName val="[Динамика с-сти.xls]__10_18__34"/>
      <sheetName val="[Динамика с-сти.xls]__172_26_35"/>
      <sheetName val="[Динамика с-сти.xls]__10_18__35"/>
      <sheetName val="[Динамика с-сти.xls]__172_26_36"/>
      <sheetName val="[Динамика с-сти.xls]__10_18__36"/>
      <sheetName val="[Динамика с-сти.xls]__172_26_37"/>
      <sheetName val="[Динамика с-сти.xls]__10_18__37"/>
      <sheetName val="[Динамика с-сти.xls]__172_26_41"/>
      <sheetName val="[Динамика с-сти.xls]__10_18__41"/>
      <sheetName val="[Динамика с-сти.xls]__172_26_38"/>
      <sheetName val="[Динамика с-сти.xls]__10_18__38"/>
      <sheetName val="[Динамика с-сти.xls]__172_26_39"/>
      <sheetName val="[Динамика с-сти.xls]__10_18__39"/>
      <sheetName val="[Динамика с-сти.xls]__172_26_40"/>
      <sheetName val="[Динамика с-сти.xls]__10_18__40"/>
      <sheetName val="[Динамика с-сти.xls]__172_26_45"/>
      <sheetName val="[Динамика с-сти.xls]__10_18__45"/>
      <sheetName val="[Динамика с-сти.xls]__172_26_42"/>
      <sheetName val="[Динамика с-сти.xls]__10_18__42"/>
      <sheetName val="[Динамика с-сти.xls]__172_26_43"/>
      <sheetName val="[Динамика с-сти.xls]__10_18__43"/>
      <sheetName val="[Динамика с-сти.xls]__172_26_44"/>
      <sheetName val="[Динамика с-сти.xls]__10_18__44"/>
      <sheetName val="[Динамика с-сти.xls]__172_26_46"/>
      <sheetName val="[Динамика с-сти.xls]__10_18__46"/>
      <sheetName val="[Динамика с-сти.xls]__172_26_47"/>
      <sheetName val="[Динамика с-сти.xls]__10_18__47"/>
      <sheetName val="[Динамика с-сти.xls]__172_26_48"/>
      <sheetName val="[Динамика с-сти.xls]__10_18__48"/>
      <sheetName val="[Динамика с-сти.xls]__172_26_49"/>
      <sheetName val="[Динамика с-сти.xls]__10_18__49"/>
      <sheetName val="[Динамика с-сти.xls]__172_26_50"/>
      <sheetName val="[Динамика с-сти.xls]__10_18__50"/>
      <sheetName val="[Динамика с-сти.xls]__172_26_51"/>
      <sheetName val="[Динамика с-сти.xls]__10_18__51"/>
      <sheetName val="[Динамика с-сти.xls]__172_26_55"/>
      <sheetName val="[Динамика с-сти.xls]__10_18__55"/>
      <sheetName val="[Динамика с-сти.xls]__172_26_54"/>
      <sheetName val="[Динамика с-сти.xls]__10_18__54"/>
      <sheetName val="[Динамика с-сти.xls]__172_26_52"/>
      <sheetName val="[Динамика с-сти.xls]__10_18__52"/>
      <sheetName val="[Динамика с-сти.xls]__172_26_53"/>
      <sheetName val="[Динамика с-сти.xls]__10_18__53"/>
      <sheetName val="[Динамика с-сти.xls]__172_26_56"/>
      <sheetName val="[Динамика с-сти.xls]__10_18__56"/>
      <sheetName val="[Динамика с-сти.xls]__172_26_58"/>
      <sheetName val="[Динамика с-сти.xls]__10_18__58"/>
      <sheetName val="[Динамика с-сти.xls]__172_26_57"/>
      <sheetName val="[Динамика с-сти.xls]__10_18__57"/>
      <sheetName val="[Динамика с-сти.xls]__172_26_59"/>
      <sheetName val="[Динамика с-сти.xls]__10_18__59"/>
      <sheetName val="[Динамика с-сти.xls]__172_26_60"/>
      <sheetName val="[Динамика с-сти.xls]__10_18__60"/>
      <sheetName val="[Динамика с-сти.xls]__172_26_61"/>
      <sheetName val="[Динамика с-сти.xls]__10_18__61"/>
      <sheetName val="[Динамика с-сти.xls]__172_26_62"/>
      <sheetName val="[Динамика с-сти.xls]__10_18__62"/>
      <sheetName val="[Динамика с-сти.xls]__172_26_63"/>
      <sheetName val="[Динамика с-сти.xls]__10_18__63"/>
      <sheetName val="[Динамика с-сти.xls]__172_26_64"/>
      <sheetName val="[Динамика с-сти.xls]__10_18__64"/>
      <sheetName val="[Динамика с-сти.xls]__172_26_81"/>
      <sheetName val="[Динамика с-сти.xls]__10_18__81"/>
      <sheetName val="[Динамика с-сти.xls]__172_26_67"/>
      <sheetName val="[Динамика с-сти.xls]__10_18__67"/>
      <sheetName val="[Динамика с-сти.xls]__172_26_65"/>
      <sheetName val="[Динамика с-сти.xls]__10_18__65"/>
      <sheetName val="[Динамика с-сти.xls]__172_26_66"/>
      <sheetName val="[Динамика с-сти.xls]__10_18__66"/>
      <sheetName val="[Динамика с-сти.xls]__172_26_68"/>
      <sheetName val="[Динамика с-сти.xls]__10_18__68"/>
      <sheetName val="[Динамика с-сти.xls]__172_26_69"/>
      <sheetName val="[Динамика с-сти.xls]__10_18__69"/>
      <sheetName val="[Динамика с-сти.xls]__172_26_70"/>
      <sheetName val="[Динамика с-сти.xls]__10_18__70"/>
      <sheetName val="[Динамика с-сти.xls]__172_26_73"/>
      <sheetName val="[Динамика с-сти.xls]__10_18__73"/>
      <sheetName val="[Динамика с-сти.xls]__172_26_71"/>
      <sheetName val="[Динамика с-сти.xls]__10_18__71"/>
      <sheetName val="[Динамика с-сти.xls]__172_26_72"/>
      <sheetName val="[Динамика с-сти.xls]__10_18__72"/>
      <sheetName val="[Динамика с-сти.xls]__172_26_74"/>
      <sheetName val="[Динамика с-сти.xls]__10_18__74"/>
      <sheetName val="[Динамика с-сти.xls]__172_26_75"/>
      <sheetName val="[Динамика с-сти.xls]__10_18__75"/>
      <sheetName val="[Динамика с-сти.xls]__172_26_78"/>
      <sheetName val="[Динамика с-сти.xls]__10_18__78"/>
      <sheetName val="[Динамика с-сти.xls]__172_26_76"/>
      <sheetName val="[Динамика с-сти.xls]__10_18__76"/>
      <sheetName val="[Динамика с-сти.xls]__172_26_77"/>
      <sheetName val="[Динамика с-сти.xls]__10_18__77"/>
      <sheetName val="[Динамика с-сти.xls]__172_26_80"/>
      <sheetName val="[Динамика с-сти.xls]__10_18__80"/>
      <sheetName val="[Динамика с-сти.xls]__172_26_79"/>
      <sheetName val="[Динамика с-сти.xls]__10_18__79"/>
      <sheetName val="[Динамика с-сти.xls]__172_26_82"/>
      <sheetName val="[Динамика с-сти.xls]__10_18__82"/>
      <sheetName val="[Динамика с-сти.xls]__172_26_84"/>
      <sheetName val="[Динамика с-сти.xls]__10_18__84"/>
      <sheetName val="[Динамика с-сти.xls]__172_26_83"/>
      <sheetName val="[Динамика с-сти.xls]__10_18__83"/>
      <sheetName val="[Динамика с-сти.xls]__172_26_85"/>
      <sheetName val="[Динамика с-сти.xls]__10_18__85"/>
      <sheetName val="[Динамика с-сти.xls]__172_26_86"/>
      <sheetName val="[Динамика с-сти.xls]__10_18__86"/>
      <sheetName val="[Динамика с-сти.xls]__172_26_87"/>
      <sheetName val="[Динамика с-сти.xls]__10_18__87"/>
      <sheetName val="[Динамика с-сти.xls]__172_26_89"/>
      <sheetName val="[Динамика с-сти.xls]__10_18__89"/>
      <sheetName val="[Динамика с-сти.xls]__172_26_88"/>
      <sheetName val="[Динамика с-сти.xls]__10_18__88"/>
      <sheetName val="[Динамика с-сти.xls]__172_26_90"/>
      <sheetName val="[Динамика с-сти.xls]__10_18__90"/>
      <sheetName val="[Динамика с-сти.xls]__172_26_91"/>
      <sheetName val="[Динамика с-сти.xls]__10_18__91"/>
      <sheetName val="[Динамика с-сти.xls]__172_26_92"/>
      <sheetName val="[Динамика с-сти.xls]__10_18__92"/>
      <sheetName val="[Динамика с-сти.xls]__172_26_93"/>
      <sheetName val="[Динамика с-сти.xls]__10_18__93"/>
      <sheetName val="[Динамика с-сти.xls]__172_26_94"/>
      <sheetName val="[Динамика с-сти.xls]__10_18__94"/>
      <sheetName val="[Динамика с-сти.xls]__172_26_95"/>
      <sheetName val="[Динамика с-сти.xls]__10_18__95"/>
      <sheetName val="[Динамика с-сти.xls]__172_26_97"/>
      <sheetName val="[Динамика с-сти.xls]__10_18__97"/>
      <sheetName val="[Динамика с-сти.xls]__172_26_96"/>
      <sheetName val="[Динамика с-сти.xls]__10_18__96"/>
      <sheetName val="[Динамика с-сти.xls]__172_26_98"/>
      <sheetName val="[Динамика с-сти.xls]__10_18__98"/>
      <sheetName val="[Динамика с-сти.xls]__172_26_99"/>
      <sheetName val="[Динамика с-сти.xls]__10_18__99"/>
      <sheetName val="[Динамика с-сти.xls]__172_2_100"/>
      <sheetName val="[Динамика с-сти.xls]__10_18_100"/>
      <sheetName val="[Динамика с-сти.xls]__172_2_101"/>
      <sheetName val="[Динамика с-сти.xls]__10_18_101"/>
      <sheetName val="[Динамика с-сти.xls]__172_2_102"/>
      <sheetName val="[Динамика с-сти.xls]__10_18_102"/>
      <sheetName val="[Динамика с-сти.xls]__172_2_105"/>
      <sheetName val="[Динамика с-сти.xls]__10_18_105"/>
      <sheetName val="[Динамика с-сти.xls]__172_2_104"/>
      <sheetName val="[Динамика с-сти.xls]__10_18_104"/>
      <sheetName val="[Динамика с-сти.xls]__172_2_103"/>
      <sheetName val="[Динамика с-сти.xls]__10_18_103"/>
      <sheetName val="[Динамика с-сти.xls]__172_2_106"/>
      <sheetName val="[Динамика с-сти.xls]__10_18_106"/>
      <sheetName val="[Динамика с-сти.xls]__172_2_107"/>
      <sheetName val="[Динамика с-сти.xls]__10_18_107"/>
      <sheetName val="[Динамика с-сти.xls]__172_2_108"/>
      <sheetName val="[Динамика с-сти.xls]__10_18_108"/>
      <sheetName val="[Динамика с-сти.xls]__172_2_109"/>
      <sheetName val="[Динамика с-сти.xls]__10_18_109"/>
      <sheetName val="[Динамика с-сти.xls]__172_2_110"/>
      <sheetName val="[Динамика с-сти.xls]__10_18_110"/>
      <sheetName val="[Динамика с-сти.xls]__172_2_112"/>
      <sheetName val="[Динамика с-сти.xls]__10_18_112"/>
      <sheetName val="[Динамика с-сти.xls]__172_2_111"/>
      <sheetName val="[Динамика с-сти.xls]__10_18_111"/>
      <sheetName val="[Динамика с-сти.xls]__172_2_114"/>
      <sheetName val="[Динамика с-сти.xls]__10_18_114"/>
      <sheetName val="[Динамика с-сти.xls]__172_2_113"/>
      <sheetName val="[Динамика с-сти.xls]__10_18_113"/>
      <sheetName val="[Динамика с-сти.xls]__172_2_124"/>
      <sheetName val="[Динамика с-сти.xls]__10_18_124"/>
      <sheetName val="[Динамика с-сти.xls]__172_2_122"/>
      <sheetName val="[Динамика с-сти.xls]__10_18_122"/>
      <sheetName val="[Динамика с-сти.xls]__172_2_119"/>
      <sheetName val="[Динамика с-сти.xls]__10_18_119"/>
      <sheetName val="[Динамика с-сти.xls]__172_2_115"/>
      <sheetName val="[Динамика с-сти.xls]__10_18_115"/>
      <sheetName val="[Динамика с-сти.xls]__172_2_116"/>
      <sheetName val="[Динамика с-сти.xls]__10_18_116"/>
      <sheetName val="[Динамика с-сти.xls]__172_2_118"/>
      <sheetName val="[Динамика с-сти.xls]__10_18_118"/>
      <sheetName val="[Динамика с-сти.xls]__172_2_117"/>
      <sheetName val="[Динамика с-сти.xls]__10_18_117"/>
      <sheetName val="[Динамика с-сти.xls]__172_2_120"/>
      <sheetName val="[Динамика с-сти.xls]__10_18_120"/>
      <sheetName val="[Динамика с-сти.xls]__172_2_121"/>
      <sheetName val="[Динамика с-сти.xls]__10_18_121"/>
      <sheetName val="[Динамика с-сти.xls]__172_2_123"/>
      <sheetName val="[Динамика с-сти.xls]__10_18_123"/>
      <sheetName val="[Динамика с-сти.xls]__172_2_126"/>
      <sheetName val="[Динамика с-сти.xls]__10_18_126"/>
      <sheetName val="[Динамика с-сти.xls]__172_2_125"/>
      <sheetName val="[Динамика с-сти.xls]__10_18_125"/>
      <sheetName val="[Динамика с-сти.xls]__172_2_128"/>
      <sheetName val="[Динамика с-сти.xls]__10_18_128"/>
      <sheetName val="[Динамика с-сти.xls]__172_2_127"/>
      <sheetName val="[Динамика с-сти.xls]__10_18_127"/>
      <sheetName val="[Динамика с-сти.xls]__172_2_133"/>
      <sheetName val="[Динамика с-сти.xls]__10_18_133"/>
      <sheetName val="[Динамика с-сти.xls]__172_2_131"/>
      <sheetName val="[Динамика с-сти.xls]__10_18_131"/>
      <sheetName val="[Динамика с-сти.xls]__172_2_129"/>
      <sheetName val="[Динамика с-сти.xls]__10_18_129"/>
      <sheetName val="[Динамика с-сти.xls]__172_2_130"/>
      <sheetName val="[Динамика с-сти.xls]__10_18_130"/>
      <sheetName val="[Динамика с-сти.xls]__172_2_132"/>
      <sheetName val="[Динамика с-сти.xls]__10_18_132"/>
      <sheetName val="[Динамика с-сти.xls]__172_2_142"/>
      <sheetName val="[Динамика с-сти.xls]__10_18_142"/>
      <sheetName val="[Динамика с-сти.xls]__172_2_134"/>
      <sheetName val="[Динамика с-сти.xls]__10_18_134"/>
      <sheetName val="[Динамика с-сти.xls]__172_2_135"/>
      <sheetName val="[Динамика с-сти.xls]__10_18_135"/>
      <sheetName val="[Динамика с-сти.xls]__172_2_136"/>
      <sheetName val="[Динамика с-сти.xls]__10_18_136"/>
      <sheetName val="[Динамика с-сти.xls]__172_2_139"/>
      <sheetName val="[Динамика с-сти.xls]__10_18_139"/>
      <sheetName val="[Динамика с-сти.xls]__172_2_138"/>
      <sheetName val="[Динамика с-сти.xls]__10_18_138"/>
      <sheetName val="[Динамика с-сти.xls]__172_2_137"/>
      <sheetName val="[Динамика с-сти.xls]__10_18_137"/>
      <sheetName val="[Динамика с-сти.xls]__172_2_140"/>
      <sheetName val="[Динамика с-сти.xls]__10_18_140"/>
      <sheetName val="[Динамика с-сти.xls]__172_2_141"/>
      <sheetName val="[Динамика с-сти.xls]__10_18_141"/>
      <sheetName val="[Динамика с-сти.xls]__172_2_143"/>
      <sheetName val="[Динамика с-сти.xls]__10_18_143"/>
      <sheetName val="[Динамика с-сти.xls]__172_2_184"/>
      <sheetName val="[Динамика с-сти.xls]__10_18_184"/>
      <sheetName val="[Динамика с-сти.xls]__172_2_149"/>
      <sheetName val="[Динамика с-сти.xls]__10_18_149"/>
      <sheetName val="[Динамика с-сти.xls]__172_2_145"/>
      <sheetName val="[Динамика с-сти.xls]__10_18_145"/>
      <sheetName val="[Динамика с-сти.xls]__172_2_144"/>
      <sheetName val="[Динамика с-сти.xls]__10_18_144"/>
      <sheetName val="[Динамика с-сти.xls]__172_2_146"/>
      <sheetName val="[Динамика с-сти.xls]__10_18_146"/>
      <sheetName val="[Динамика с-сти.xls]__172_2_147"/>
      <sheetName val="[Динамика с-сти.xls]__10_18_147"/>
      <sheetName val="[Динамика с-сти.xls]__172_2_148"/>
      <sheetName val="[Динамика с-сти.xls]__10_18_148"/>
      <sheetName val="[Динамика с-сти.xls]__172_2_150"/>
      <sheetName val="[Динамика с-сти.xls]__10_18_150"/>
      <sheetName val="[Динамика с-сти.xls]__172_2_152"/>
      <sheetName val="[Динамика с-сти.xls]__10_18_152"/>
      <sheetName val="[Динамика с-сти.xls]__172_2_151"/>
      <sheetName val="[Динамика с-сти.xls]__10_18_151"/>
      <sheetName val="[Динамика с-сти.xls]__172_2_153"/>
      <sheetName val="[Динамика с-сти.xls]__10_18_153"/>
      <sheetName val="[Динамика с-сти.xls]__172_2_154"/>
      <sheetName val="[Динамика с-сти.xls]__10_18_154"/>
      <sheetName val="[Динамика с-сти.xls]__172_2_163"/>
      <sheetName val="[Динамика с-сти.xls]__10_18_163"/>
      <sheetName val="[Динамика с-сти.xls]__172_2_155"/>
      <sheetName val="[Динамика с-сти.xls]__10_18_155"/>
      <sheetName val="[Динамика с-сти.xls]__172_2_156"/>
      <sheetName val="[Динамика с-сти.xls]__10_18_156"/>
      <sheetName val="[Динамика с-сти.xls]__172_2_162"/>
      <sheetName val="[Динамика с-сти.xls]__10_18_162"/>
      <sheetName val="[Динамика с-сти.xls]__172_2_157"/>
      <sheetName val="[Динамика с-сти.xls]__10_18_157"/>
      <sheetName val="[Динамика с-сти.xls]__172_2_158"/>
      <sheetName val="[Динамика с-сти.xls]__10_18_158"/>
      <sheetName val="[Динамика с-сти.xls]__172_2_159"/>
      <sheetName val="[Динамика с-сти.xls]__10_18_159"/>
      <sheetName val="[Динамика с-сти.xls]__172_2_160"/>
      <sheetName val="[Динамика с-сти.xls]__10_18_160"/>
      <sheetName val="[Динамика с-сти.xls]__172_2_161"/>
      <sheetName val="[Динамика с-сти.xls]__10_18_161"/>
      <sheetName val="[Динамика с-сти.xls]__172_2_165"/>
      <sheetName val="[Динамика с-сти.xls]__10_18_165"/>
      <sheetName val="[Динамика с-сти.xls]__172_2_164"/>
      <sheetName val="[Динамика с-сти.xls]__10_18_164"/>
      <sheetName val="[Динамика с-сти.xls]__172_2_166"/>
      <sheetName val="[Динамика с-сти.xls]__10_18_166"/>
      <sheetName val="[Динамика с-сти.xls]__172_2_167"/>
      <sheetName val="[Динамика с-сти.xls]__10_18_167"/>
      <sheetName val="[Динамика с-сти.xls]__172_2_173"/>
      <sheetName val="[Динамика с-сти.xls]__10_18_173"/>
      <sheetName val="[Динамика с-сти.xls]__172_2_168"/>
      <sheetName val="[Динамика с-сти.xls]__10_18_168"/>
      <sheetName val="[Динамика с-сти.xls]__172_2_169"/>
      <sheetName val="[Динамика с-сти.xls]__10_18_169"/>
      <sheetName val="[Динамика с-сти.xls]__172_2_170"/>
      <sheetName val="[Динамика с-сти.xls]__10_18_170"/>
      <sheetName val="[Динамика с-сти.xls]__172_2_171"/>
      <sheetName val="[Динамика с-сти.xls]__10_18_171"/>
      <sheetName val="[Динамика с-сти.xls]__172_2_172"/>
      <sheetName val="[Динамика с-сти.xls]__10_18_172"/>
      <sheetName val="[Динамика с-сти.xls]__172_2_175"/>
      <sheetName val="[Динамика с-сти.xls]__10_18_175"/>
      <sheetName val="[Динамика с-сти.xls]__172_2_174"/>
      <sheetName val="[Динамика с-сти.xls]__10_18_174"/>
      <sheetName val="[Динамика с-сти.xls]__172_2_177"/>
      <sheetName val="[Динамика с-сти.xls]__10_18_177"/>
      <sheetName val="[Динамика с-сти.xls]__172_2_176"/>
      <sheetName val="[Динамика с-сти.xls]__10_18_176"/>
      <sheetName val="[Динамика с-сти.xls]__172_2_180"/>
      <sheetName val="[Динамика с-сти.xls]__10_18_180"/>
      <sheetName val="[Динамика с-сти.xls]__172_2_178"/>
      <sheetName val="[Динамика с-сти.xls]__10_18_178"/>
      <sheetName val="[Динамика с-сти.xls]__172_2_179"/>
      <sheetName val="[Динамика с-сти.xls]__10_18_179"/>
      <sheetName val="[Динамика с-сти.xls]__172_2_181"/>
      <sheetName val="[Динамика с-сти.xls]__10_18_181"/>
      <sheetName val="[Динамика с-сти.xls]__172_2_182"/>
      <sheetName val="[Динамика с-сти.xls]__10_18_182"/>
      <sheetName val="[Динамика с-сти.xls]__172_2_183"/>
      <sheetName val="[Динамика с-сти.xls]__10_18_183"/>
      <sheetName val="[Динамика с-сти.xls]__172_2_185"/>
      <sheetName val="[Динамика с-сти.xls]__10_18_185"/>
      <sheetName val="[Динамика с-сти.xls]__172_2_189"/>
      <sheetName val="[Динамика с-сти.xls]__10_18_189"/>
      <sheetName val="[Динамика с-сти.xls]__172_2_188"/>
      <sheetName val="[Динамика с-сти.xls]__10_18_188"/>
      <sheetName val="[Динамика с-сти.xls]__172_2_187"/>
      <sheetName val="[Динамика с-сти.xls]__10_18_187"/>
      <sheetName val="[Динамика с-сти.xls]__172_2_186"/>
      <sheetName val="[Динамика с-сти.xls]__10_18_186"/>
      <sheetName val="[Динамика с-сти.xls]__172_2_200"/>
      <sheetName val="[Динамика с-сти.xls]__10_18_200"/>
      <sheetName val="[Динамика с-сти.xls]__172_2_190"/>
      <sheetName val="[Динамика с-сти.xls]__10_18_190"/>
      <sheetName val="[Динамика с-сти.xls]__172_2_191"/>
      <sheetName val="[Динамика с-сти.xls]__10_18_191"/>
      <sheetName val="[Динамика с-сти.xls]__172_2_192"/>
      <sheetName val="[Динамика с-сти.xls]__10_18_192"/>
      <sheetName val="[Динамика с-сти.xls]__172_2_193"/>
      <sheetName val="[Динамика с-сти.xls]__10_18_193"/>
      <sheetName val="[Динамика с-сти.xls]__172_2_196"/>
      <sheetName val="[Динамика с-сти.xls]__10_18_196"/>
      <sheetName val="[Динамика с-сти.xls]__172_2_194"/>
      <sheetName val="[Динамика с-сти.xls]__10_18_194"/>
      <sheetName val="[Динамика с-сти.xls]__172_2_195"/>
      <sheetName val="[Динамика с-сти.xls]__10_18_195"/>
      <sheetName val="[Динамика с-сти.xls]__172_2_197"/>
      <sheetName val="[Динамика с-сти.xls]__10_18_197"/>
      <sheetName val="[Динамика с-сти.xls]__172_2_199"/>
      <sheetName val="[Динамика с-сти.xls]__10_18_199"/>
      <sheetName val="[Динамика с-сти.xls]__172_2_198"/>
      <sheetName val="[Динамика с-сти.xls]__10_18_198"/>
      <sheetName val="[Динамика с-сти.xls]__172_2_201"/>
      <sheetName val="[Динамика с-сти.xls]__10_18_201"/>
      <sheetName val="[Динамика с-сти.xls]__172_2_206"/>
      <sheetName val="[Динамика с-сти.xls]__10_18_206"/>
      <sheetName val="[Динамика с-сти.xls]__172_2_202"/>
      <sheetName val="[Динамика с-сти.xls]__10_18_202"/>
      <sheetName val="[Динамика с-сти.xls]__172_2_203"/>
      <sheetName val="[Динамика с-сти.xls]__10_18_203"/>
      <sheetName val="[Динамика с-сти.xls]__172_2_204"/>
      <sheetName val="[Динамика с-сти.xls]__10_18_204"/>
      <sheetName val="[Динамика с-сти.xls]__172_2_205"/>
      <sheetName val="[Динамика с-сти.xls]__10_18_205"/>
      <sheetName val="[Динамика с-сти.xls]__172_2_207"/>
      <sheetName val="[Динамика с-сти.xls]__10_18_207"/>
      <sheetName val="[Динамика с-сти.xls]__172_2_210"/>
      <sheetName val="[Динамика с-сти.xls]__10_18_210"/>
      <sheetName val="[Динамика с-сти.xls]__172_2_208"/>
      <sheetName val="[Динамика с-сти.xls]__10_18_208"/>
      <sheetName val="[Динамика с-сти.xls]__172_2_209"/>
      <sheetName val="[Динамика с-сти.xls]__10_18_209"/>
      <sheetName val="[Динамика с-сти.xls]__172_2_211"/>
      <sheetName val="[Динамика с-сти.xls]__10_18_211"/>
      <sheetName val="[Динамика с-сти.xls]__172_2_214"/>
      <sheetName val="[Динамика с-сти.xls]__10_18_214"/>
      <sheetName val="[Динамика с-сти.xls]__172_2_212"/>
      <sheetName val="[Динамика с-сти.xls]__10_18_212"/>
      <sheetName val="[Динамика с-сти.xls]__172_2_213"/>
      <sheetName val="[Динамика с-сти.xls]__10_18_213"/>
      <sheetName val="[Динамика с-сти.xls]__172_2_215"/>
      <sheetName val="[Динамика с-сти.xls]__10_18_215"/>
      <sheetName val="[Динамика с-сти.xls]__172_2_216"/>
      <sheetName val="[Динамика с-сти.xls]__10_18_216"/>
      <sheetName val="[Динамика с-сти.xls]__172_2_217"/>
      <sheetName val="[Динамика с-сти.xls]__10_18_217"/>
      <sheetName val="[Динамика с-сти.xls]__172_2_218"/>
      <sheetName val="[Динамика с-сти.xls]__10_18_218"/>
      <sheetName val="[Динамика с-сти.xls]__172_2_219"/>
      <sheetName val="[Динамика с-сти.xls]__10_18_219"/>
      <sheetName val="[Динамика с-сти.xls]__172_2_223"/>
      <sheetName val="[Динамика с-сти.xls]__10_18_223"/>
      <sheetName val="[Динамика с-сти.xls]__172_2_220"/>
      <sheetName val="[Динамика с-сти.xls]__10_18_220"/>
      <sheetName val="[Динамика с-сти.xls]__172_2_221"/>
      <sheetName val="[Динамика с-сти.xls]__10_18_221"/>
      <sheetName val="[Динамика с-сти.xls]__172_2_222"/>
      <sheetName val="[Динамика с-сти.xls]__10_18_222"/>
      <sheetName val="[Динамика с-сти.xls]__172_2_226"/>
      <sheetName val="[Динамика с-сти.xls]__10_18_226"/>
      <sheetName val="[Динамика с-сти.xls]__172_2_224"/>
      <sheetName val="[Динамика с-сти.xls]__10_18_224"/>
      <sheetName val="[Динамика с-сти.xls]__172_2_225"/>
      <sheetName val="[Динамика с-сти.xls]__10_18_225"/>
      <sheetName val="[Динамика с-сти.xls]__172_2_227"/>
      <sheetName val="[Динамика с-сти.xls]__10_18_227"/>
      <sheetName val="[Динамика с-сти.xls]__172_2_228"/>
      <sheetName val="[Динамика с-сти.xls]__10_18_228"/>
      <sheetName val="[Динамика с-сти.xls]__172_2_229"/>
      <sheetName val="[Динамика с-сти.xls]__10_18_229"/>
      <sheetName val="[Динамика с-сти.xls]__172_2_235"/>
      <sheetName val="[Динамика с-сти.xls]__10_18_235"/>
      <sheetName val="[Динамика с-сти.xls]__172_2_230"/>
      <sheetName val="[Динамика с-сти.xls]__10_18_230"/>
      <sheetName val="[Динамика с-сти.xls]__172_2_231"/>
      <sheetName val="[Динамика с-сти.xls]__10_18_231"/>
      <sheetName val="[Динамика с-сти.xls]__172_2_232"/>
      <sheetName val="[Динамика с-сти.xls]__10_18_232"/>
      <sheetName val="[Динамика с-сти.xls]__172_2_233"/>
      <sheetName val="[Динамика с-сти.xls]__10_18_233"/>
      <sheetName val="[Динамика с-сти.xls]__172_2_234"/>
      <sheetName val="[Динамика с-сти.xls]__10_18_234"/>
      <sheetName val="[Динамика с-сти.xls]__172_2_236"/>
      <sheetName val="[Динамика с-сти.xls]__10_18_236"/>
      <sheetName val="[Динамика с-сти.xls]__172_2_247"/>
      <sheetName val="[Динамика с-сти.xls]__10_18_247"/>
      <sheetName val="[Динамика с-сти.xls]__172_2_237"/>
      <sheetName val="[Динамика с-сти.xls]__10_18_237"/>
      <sheetName val="[Динамика с-сти.xls]__172_2_238"/>
      <sheetName val="[Динамика с-сти.xls]__10_18_238"/>
      <sheetName val="[Динамика с-сти.xls]__172_2_239"/>
      <sheetName val="[Динамика с-сти.xls]__10_18_239"/>
      <sheetName val="[Динамика с-сти.xls]__172_2_240"/>
      <sheetName val="[Динамика с-сти.xls]__10_18_240"/>
      <sheetName val="[Динамика с-сти.xls]__172_2_241"/>
      <sheetName val="[Динамика с-сти.xls]__10_18_241"/>
      <sheetName val="[Динамика с-сти.xls]__172_2_242"/>
      <sheetName val="[Динамика с-сти.xls]__10_18_242"/>
      <sheetName val="[Динамика с-сти.xls]__172_2_243"/>
      <sheetName val="[Динамика с-сти.xls]__10_18_243"/>
      <sheetName val="[Динамика с-сти.xls]__172_2_244"/>
      <sheetName val="[Динамика с-сти.xls]__10_18_244"/>
      <sheetName val="[Динамика с-сти.xls]__172_2_245"/>
      <sheetName val="[Динамика с-сти.xls]__10_18_245"/>
      <sheetName val="[Динамика с-сти.xls]__172_2_246"/>
      <sheetName val="[Динамика с-сти.xls]__10_18_246"/>
      <sheetName val="[Динамика с-сти.xls]__172_2_258"/>
      <sheetName val="[Динамика с-сти.xls]__10_18_258"/>
      <sheetName val="[Динамика с-сти.xls]__172_2_248"/>
      <sheetName val="[Динамика с-сти.xls]__10_18_248"/>
      <sheetName val="[Динамика с-сти.xls]__172_2_249"/>
      <sheetName val="[Динамика с-сти.xls]__10_18_249"/>
      <sheetName val="[Динамика с-сти.xls]__172_2_250"/>
      <sheetName val="[Динамика с-сти.xls]__10_18_250"/>
      <sheetName val="[Динамика с-сти.xls]__172_2_251"/>
      <sheetName val="[Динамика с-сти.xls]__10_18_251"/>
      <sheetName val="[Динамика с-сти.xls]__172_2_252"/>
      <sheetName val="[Динамика с-сти.xls]__10_18_252"/>
      <sheetName val="[Динамика с-сти.xls]__172_2_253"/>
      <sheetName val="[Динамика с-сти.xls]__10_18_253"/>
      <sheetName val="[Динамика с-сти.xls]__172_2_254"/>
      <sheetName val="[Динамика с-сти.xls]__10_18_254"/>
      <sheetName val="[Динамика с-сти.xls]__172_2_255"/>
      <sheetName val="[Динамика с-сти.xls]__10_18_255"/>
      <sheetName val="[Динамика с-сти.xls]__172_2_256"/>
      <sheetName val="[Динамика с-сти.xls]__10_18_256"/>
      <sheetName val="[Динамика с-сти.xls]__172_2_257"/>
      <sheetName val="[Динамика с-сти.xls]__10_18_257"/>
      <sheetName val="[Динамика с-сти.xls]__172_2_259"/>
      <sheetName val="[Динамика с-сти.xls]__10_18_259"/>
      <sheetName val="[Динамика с-сти.xls]__172_2_263"/>
      <sheetName val="[Динамика с-сти.xls]__10_18_263"/>
      <sheetName val="[Динамика с-сти.xls]__172_2_260"/>
      <sheetName val="[Динамика с-сти.xls]__10_18_260"/>
      <sheetName val="[Динамика с-сти.xls]__172_2_261"/>
      <sheetName val="[Динамика с-сти.xls]__10_18_261"/>
      <sheetName val="[Динамика с-сти.xls]__172_2_262"/>
      <sheetName val="[Динамика с-сти.xls]__10_18_262"/>
      <sheetName val="[Динамика с-сти.xls]__172_2_265"/>
      <sheetName val="[Динамика с-сти.xls]__10_18_265"/>
      <sheetName val="[Динамика с-сти.xls]__172_2_264"/>
      <sheetName val="[Динамика с-сти.xls]__10_18_264"/>
      <sheetName val="[Динамика с-сти.xls]__172_2_266"/>
      <sheetName val="[Динамика с-сти.xls]__10_18_266"/>
      <sheetName val="[Динамика с-сти.xls]__172_2_270"/>
      <sheetName val="[Динамика с-сти.xls]__10_18_270"/>
      <sheetName val="[Динамика с-сти.xls]__172_2_267"/>
      <sheetName val="[Динамика с-сти.xls]__10_18_267"/>
      <sheetName val="[Динамика с-сти.xls]__172_2_268"/>
      <sheetName val="[Динамика с-сти.xls]__10_18_268"/>
      <sheetName val="[Динамика с-сти.xls]__172_2_269"/>
      <sheetName val="[Динамика с-сти.xls]__10_18_269"/>
      <sheetName val="[Динамика с-сти.xls]__172_2_271"/>
      <sheetName val="[Динамика с-сти.xls]__10_18_271"/>
      <sheetName val="[Динамика с-сти.xls]__172_2_273"/>
      <sheetName val="[Динамика с-сти.xls]__10_18_273"/>
      <sheetName val="[Динамика с-сти.xls]__172_2_272"/>
      <sheetName val="[Динамика с-сти.xls]__10_18_272"/>
      <sheetName val="[Динамика с-сти.xls]__172_2_279"/>
      <sheetName val="[Динамика с-сти.xls]__10_18_279"/>
      <sheetName val="[Динамика с-сти.xls]__172_2_274"/>
      <sheetName val="[Динамика с-сти.xls]__10_18_274"/>
      <sheetName val="[Динамика с-сти.xls]__172_2_275"/>
      <sheetName val="[Динамика с-сти.xls]__10_18_275"/>
      <sheetName val="[Динамика с-сти.xls]__172_2_276"/>
      <sheetName val="[Динамика с-сти.xls]__10_18_276"/>
      <sheetName val="[Динамика с-сти.xls]__172_2_277"/>
      <sheetName val="[Динамика с-сти.xls]__10_18_277"/>
      <sheetName val="[Динамика с-сти.xls]__172_2_278"/>
      <sheetName val="[Динамика с-сти.xls]__10_18_278"/>
      <sheetName val="[Динамика с-сти.xls]__172_2_280"/>
      <sheetName val="[Динамика с-сти.xls]__10_18_280"/>
      <sheetName val="[Динамика с-сти.xls]__172_2_283"/>
      <sheetName val="[Динамика с-сти.xls]__10_18_283"/>
      <sheetName val="[Динамика с-сти.xls]__172_2_281"/>
      <sheetName val="[Динамика с-сти.xls]__10_18_281"/>
      <sheetName val="[Динамика с-сти.xls]__172_2_282"/>
      <sheetName val="[Динамика с-сти.xls]__10_18_282"/>
      <sheetName val="[Динамика с-сти.xls]__172_2_285"/>
      <sheetName val="[Динамика с-сти.xls]__10_18_285"/>
      <sheetName val="[Динамика с-сти.xls]__172_2_284"/>
      <sheetName val="[Динамика с-сти.xls]__10_18_284"/>
      <sheetName val="[Динамика с-сти.xls]__172_2_286"/>
      <sheetName val="[Динамика с-сти.xls]__10_18_286"/>
      <sheetName val="[Динамика с-сти.xls]__172_2_287"/>
      <sheetName val="[Динамика с-сти.xls]__10_18_287"/>
      <sheetName val="[Динамика с-сти.xls]__172_2_291"/>
      <sheetName val="[Динамика с-сти.xls]__10_18_291"/>
      <sheetName val="[Динамика с-сти.xls]__172_2_288"/>
      <sheetName val="[Динамика с-сти.xls]__10_18_288"/>
      <sheetName val="[Динамика с-сти.xls]__172_2_289"/>
      <sheetName val="[Динамика с-сти.xls]__10_18_289"/>
      <sheetName val="[Динамика с-сти.xls]__172_2_290"/>
      <sheetName val="[Динамика с-сти.xls]__10_18_290"/>
      <sheetName val="[Динамика с-сти.xls]__172_2_293"/>
      <sheetName val="[Динамика с-сти.xls]__10_18_293"/>
      <sheetName val="[Динамика с-сти.xls]__172_2_292"/>
      <sheetName val="[Динамика с-сти.xls]__10_18_292"/>
      <sheetName val="[Динамика с-сти.xls]__172_2_294"/>
      <sheetName val="[Динамика с-сти.xls]__10_18_294"/>
      <sheetName val="[Динамика с-сти.xls]__172_2_295"/>
      <sheetName val="[Динамика с-сти.xls]__10_18_295"/>
      <sheetName val="[Динамика с-сти.xls]__172_2_301"/>
      <sheetName val="[Динамика с-сти.xls]__10_18_301"/>
      <sheetName val="[Динамика с-сти.xls]__172_2_296"/>
      <sheetName val="[Динамика с-сти.xls]__10_18_296"/>
      <sheetName val="[Динамика с-сти.xls]__172_2_297"/>
      <sheetName val="[Динамика с-сти.xls]__10_18_297"/>
      <sheetName val="[Динамика с-сти.xls]__172_2_298"/>
      <sheetName val="[Динамика с-сти.xls]__10_18_298"/>
      <sheetName val="[Динамика с-сти.xls]__172_2_299"/>
      <sheetName val="[Динамика с-сти.xls]__10_18_299"/>
      <sheetName val="[Динамика с-сти.xls]__172_2_300"/>
      <sheetName val="[Динамика с-сти.xls]__10_18_300"/>
      <sheetName val="[Динамика с-сти.xls]__172_2_302"/>
      <sheetName val="[Динамика с-сти.xls]__10_18_302"/>
      <sheetName val="[Динамика с-сти.xls]__172_2_307"/>
      <sheetName val="[Динамика с-сти.xls]__10_18_307"/>
      <sheetName val="[Динамика с-сти.xls]__172_2_303"/>
      <sheetName val="[Динамика с-сти.xls]__10_18_303"/>
      <sheetName val="[Динамика с-сти.xls]__172_2_304"/>
      <sheetName val="[Динамика с-сти.xls]__10_18_304"/>
      <sheetName val="[Динамика с-сти.xls]__172_2_305"/>
      <sheetName val="[Динамика с-сти.xls]__10_18_305"/>
      <sheetName val="[Динамика с-сти.xls]__172_2_306"/>
      <sheetName val="[Динамика с-сти.xls]__10_18_306"/>
      <sheetName val="[Динамика с-сти.xls]__172_2_308"/>
      <sheetName val="[Динамика с-сти.xls]__10_18_308"/>
      <sheetName val="[Динамика с-сти.xls]__172_2_310"/>
      <sheetName val="[Динамика с-сти.xls]__10_18_310"/>
      <sheetName val="[Динамика с-сти.xls]__172_2_309"/>
      <sheetName val="[Динамика с-сти.xls]__10_18_309"/>
      <sheetName val="[Динамика с-сти.xls]__172_2_312"/>
      <sheetName val="[Динамика с-сти.xls]__10_18_312"/>
      <sheetName val="[Динамика с-сти.xls]__172_2_311"/>
      <sheetName val="[Динамика с-сти.xls]__10_18_311"/>
      <sheetName val="[Динамика с-сти.xls]__172_2_314"/>
      <sheetName val="[Динамика с-сти.xls]__10_18_314"/>
      <sheetName val="[Динамика с-сти.xls]__172_2_313"/>
      <sheetName val="[Динамика с-сти.xls]__10_18_313"/>
      <sheetName val="[Динамика с-сти.xls]__172_2_315"/>
      <sheetName val="[Динамика с-сти.xls]__10_18_315"/>
      <sheetName val="[Динамика с-сти.xls]__172_2_316"/>
      <sheetName val="[Динамика с-сти.xls]__10_18_316"/>
      <sheetName val="[Динамика с-сти.xls]__172_2_317"/>
      <sheetName val="[Динамика с-сти.xls]__10_18_317"/>
      <sheetName val="[Динамика с-сти.xls]__172_2_318"/>
      <sheetName val="[Динамика с-сти.xls]__10_18_318"/>
      <sheetName val="[Динамика с-сти.xls]__172_2_319"/>
      <sheetName val="[Динамика с-сти.xls]__10_18_319"/>
      <sheetName val="[Динамика с-сти.xls]__172_2_320"/>
      <sheetName val="[Динамика с-сти.xls]__10_18_320"/>
      <sheetName val="[Динамика с-сти.xls]__172_2_321"/>
      <sheetName val="[Динамика с-сти.xls]__10_18_321"/>
      <sheetName val="[Динамика с-сти.xls]__172_2_322"/>
      <sheetName val="[Динамика с-сти.xls]__10_18_322"/>
      <sheetName val="[Динамика с-сти.xls]__172_2_323"/>
      <sheetName val="[Динамика с-сти.xls]__10_18_323"/>
      <sheetName val="[Динамика с-сти.xls]__172_2_324"/>
      <sheetName val="[Динамика с-сти.xls]__10_18_324"/>
      <sheetName val="[Динамика с-сти.xls]__172_2_325"/>
      <sheetName val="[Динамика с-сти.xls]__10_18_325"/>
      <sheetName val="[Динамика с-сти.xls]__172_2_331"/>
      <sheetName val="[Динамика с-сти.xls]__10_18_331"/>
      <sheetName val="[Динамика с-сти.xls]__172_2_326"/>
      <sheetName val="[Динамика с-сти.xls]__10_18_326"/>
      <sheetName val="[Динамика с-сти.xls]__172_2_327"/>
      <sheetName val="[Динамика с-сти.xls]__10_18_327"/>
      <sheetName val="[Динамика с-сти.xls]__172_2_328"/>
      <sheetName val="[Динамика с-сти.xls]__10_18_328"/>
      <sheetName val="[Динамика с-сти.xls]__172_2_329"/>
      <sheetName val="[Динамика с-сти.xls]__10_18_329"/>
      <sheetName val="[Динамика с-сти.xls]__172_2_330"/>
      <sheetName val="[Динамика с-сти.xls]__10_18_330"/>
      <sheetName val="[Динамика с-сти.xls]__172_2_334"/>
      <sheetName val="[Динамика с-сти.xls]__10_18_334"/>
      <sheetName val="[Динамика с-сти.xls]__172_2_332"/>
      <sheetName val="[Динамика с-сти.xls]__10_18_332"/>
      <sheetName val="[Динамика с-сти.xls]__172_2_333"/>
      <sheetName val="[Динамика с-сти.xls]__10_18_333"/>
      <sheetName val="[Динамика с-сти.xls]__172_2_344"/>
      <sheetName val="[Динамика с-сти.xls]__10_18_344"/>
      <sheetName val="[Динамика с-сти.xls]__172_2_335"/>
      <sheetName val="[Динамика с-сти.xls]__10_18_335"/>
      <sheetName val="[Динамика с-сти.xls]__172_2_336"/>
      <sheetName val="[Динамика с-сти.xls]__10_18_336"/>
      <sheetName val="[Динамика с-сти.xls]__172_2_337"/>
      <sheetName val="[Динамика с-сти.xls]__10_18_337"/>
      <sheetName val="[Динамика с-сти.xls]__172_2_338"/>
      <sheetName val="[Динамика с-сти.xls]__10_18_338"/>
      <sheetName val="[Динамика с-сти.xls]__172_2_339"/>
      <sheetName val="[Динамика с-сти.xls]__10_18_339"/>
      <sheetName val="[Динамика с-сти.xls]__172_2_340"/>
      <sheetName val="[Динамика с-сти.xls]__10_18_340"/>
      <sheetName val="[Динамика с-сти.xls]__172_2_341"/>
      <sheetName val="[Динамика с-сти.xls]__10_18_341"/>
      <sheetName val="[Динамика с-сти.xls]__172_2_342"/>
      <sheetName val="[Динамика с-сти.xls]__10_18_342"/>
      <sheetName val="[Динамика с-сти.xls]__172_2_343"/>
      <sheetName val="[Динамика с-сти.xls]__10_18_343"/>
      <sheetName val="[Динамика с-сти.xls]__172_2_345"/>
      <sheetName val="[Динамика с-сти.xls]__10_18_345"/>
      <sheetName val="[Динамика с-сти.xls]__172_2_346"/>
      <sheetName val="[Динамика с-сти.xls]__10_18_346"/>
      <sheetName val="[Динамика с-сти.xls]__172_2_347"/>
      <sheetName val="[Динамика с-сти.xls]__10_18_347"/>
      <sheetName val="[Динамика с-сти.xls]__172_2_348"/>
      <sheetName val="[Динамика с-сти.xls]__10_18_348"/>
      <sheetName val="[Динамика с-сти.xls]__172_2_349"/>
      <sheetName val="[Динамика с-сти.xls]__10_18_349"/>
      <sheetName val="[Динамика с-сти.xls]__172_2_350"/>
      <sheetName val="[Динамика с-сти.xls]__10_18_350"/>
      <sheetName val="[Динамика с-сти.xls]__172_2_351"/>
      <sheetName val="[Динамика с-сти.xls]__10_18_351"/>
      <sheetName val="[Динамика с-сти.xls]__172_2_352"/>
      <sheetName val="[Динамика с-сти.xls]__10_18_352"/>
      <sheetName val="[Динамика с-сти.xls]__172_2_355"/>
      <sheetName val="[Динамика с-сти.xls]__10_18_355"/>
      <sheetName val="[Динамика с-сти.xls]__172_2_353"/>
      <sheetName val="[Динамика с-сти.xls]__10_18_353"/>
      <sheetName val="[Динамика с-сти.xls]__172_2_354"/>
      <sheetName val="[Динамика с-сти.xls]__10_18_354"/>
      <sheetName val="[Динамика с-сти.xls]__172_2_361"/>
      <sheetName val="[Динамика с-сти.xls]__10_18_361"/>
      <sheetName val="[Динамика с-сти.xls]__172_2_359"/>
      <sheetName val="[Динамика с-сти.xls]__10_18_359"/>
      <sheetName val="[Динамика с-сти.xls]__172_2_356"/>
      <sheetName val="[Динамика с-сти.xls]__10_18_356"/>
      <sheetName val="[Динамика с-сти.xls]__172_2_357"/>
      <sheetName val="[Динамика с-сти.xls]__10_18_357"/>
      <sheetName val="[Динамика с-сти.xls]__172_2_358"/>
      <sheetName val="[Динамика с-сти.xls]__10_18_358"/>
      <sheetName val="[Динамика с-сти.xls]__172_2_360"/>
      <sheetName val="[Динамика с-сти.xls]__10_18_360"/>
      <sheetName val="[Динамика с-сти.xls]__172_2_364"/>
      <sheetName val="[Динамика с-сти.xls]__10_18_364"/>
      <sheetName val="[Динамика с-сти.xls]__172_2_362"/>
      <sheetName val="[Динамика с-сти.xls]__10_18_362"/>
      <sheetName val="[Динамика с-сти.xls]__172_2_363"/>
      <sheetName val="[Динамика с-сти.xls]__10_18_363"/>
      <sheetName val="[Динамика с-сти.xls]__172_2_390"/>
      <sheetName val="[Динамика с-сти.xls]__10_18_390"/>
      <sheetName val="[Динамика с-сти.xls]__172_2_366"/>
      <sheetName val="[Динамика с-сти.xls]__10_18_366"/>
      <sheetName val="[Динамика с-сти.xls]__172_2_365"/>
      <sheetName val="[Динамика с-сти.xls]__10_18_365"/>
      <sheetName val="[Динамика с-сти.xls]__172_2_368"/>
      <sheetName val="[Динамика с-сти.xls]__10_18_368"/>
      <sheetName val="[Динамика с-сти.xls]__172_2_367"/>
      <sheetName val="[Динамика с-сти.xls]__10_18_367"/>
      <sheetName val="[Динамика с-сти.xls]__172_2_369"/>
      <sheetName val="[Динамика с-сти.xls]__10_18_369"/>
      <sheetName val="[Динамика с-сти.xls]__172_2_372"/>
      <sheetName val="[Динамика с-сти.xls]__10_18_372"/>
      <sheetName val="[Динамика с-сти.xls]__172_2_370"/>
      <sheetName val="[Динамика с-сти.xls]__10_18_370"/>
      <sheetName val="[Динамика с-сти.xls]__172_2_371"/>
      <sheetName val="[Динамика с-сти.xls]__10_18_371"/>
      <sheetName val="[Динамика с-сти.xls]__172_2_373"/>
      <sheetName val="[Динамика с-сти.xls]__10_18_373"/>
      <sheetName val="[Динамика с-сти.xls]__172_2_376"/>
      <sheetName val="[Динамика с-сти.xls]__10_18_376"/>
      <sheetName val="[Динамика с-сти.xls]__172_2_374"/>
      <sheetName val="[Динамика с-сти.xls]__10_18_374"/>
      <sheetName val="[Динамика с-сти.xls]__172_2_375"/>
      <sheetName val="[Динамика с-сти.xls]__10_18_375"/>
      <sheetName val="[Динамика с-сти.xls]__172_2_377"/>
      <sheetName val="[Динамика с-сти.xls]__10_18_377"/>
      <sheetName val="[Динамика с-сти.xls]__172_2_378"/>
      <sheetName val="[Динамика с-сти.xls]__10_18_378"/>
      <sheetName val="[Динамика с-сти.xls]__172_2_379"/>
      <sheetName val="[Динамика с-сти.xls]__10_18_379"/>
      <sheetName val="[Динамика с-сти.xls]__172_2_384"/>
      <sheetName val="[Динамика с-сти.xls]__10_18_384"/>
      <sheetName val="[Динамика с-сти.xls]__172_2_381"/>
      <sheetName val="[Динамика с-сти.xls]__10_18_381"/>
      <sheetName val="[Динамика с-сти.xls]__172_2_380"/>
      <sheetName val="[Динамика с-сти.xls]__10_18_380"/>
      <sheetName val="[Динамика с-сти.xls]__172_2_382"/>
      <sheetName val="[Динамика с-сти.xls]__10_18_382"/>
      <sheetName val="[Динамика с-сти.xls]__172_2_383"/>
      <sheetName val="[Динамика с-сти.xls]__10_18_383"/>
      <sheetName val="[Динамика с-сти.xls]__172_2_385"/>
      <sheetName val="[Динамика с-сти.xls]__10_18_385"/>
      <sheetName val="[Динамика с-сти.xls]__172_2_386"/>
      <sheetName val="[Динамика с-сти.xls]__10_18_386"/>
      <sheetName val="[Динамика с-сти.xls]__172_2_389"/>
      <sheetName val="[Динамика с-сти.xls]__10_18_389"/>
      <sheetName val="[Динамика с-сти.xls]__172_2_387"/>
      <sheetName val="[Динамика с-сти.xls]__10_18_387"/>
      <sheetName val="[Динамика с-сти.xls]__172_2_388"/>
      <sheetName val="[Динамика с-сти.xls]__10_18_388"/>
      <sheetName val="[Динамика с-сти.xls]__172_2_413"/>
      <sheetName val="[Динамика с-сти.xls]__10_18_413"/>
      <sheetName val="[Динамика с-сти.xls]__172_2_392"/>
      <sheetName val="[Динамика с-сти.xls]__10_18_392"/>
      <sheetName val="[Динамика с-сти.xls]__172_2_391"/>
      <sheetName val="[Динамика с-сти.xls]__10_18_391"/>
      <sheetName val="[Динамика с-сти.xls]__172_2_393"/>
      <sheetName val="[Динамика с-сти.xls]__10_18_393"/>
      <sheetName val="[Динамика с-сти.xls]__172_2_395"/>
      <sheetName val="[Динамика с-сти.xls]__10_18_395"/>
      <sheetName val="[Динамика с-сти.xls]__172_2_394"/>
      <sheetName val="[Динамика с-сти.xls]__10_18_394"/>
      <sheetName val="[Динамика с-сти.xls]__172_2_397"/>
      <sheetName val="[Динамика с-сти.xls]__10_18_397"/>
      <sheetName val="[Динамика с-сти.xls]__172_2_396"/>
      <sheetName val="[Динамика с-сти.xls]__10_18_396"/>
      <sheetName val="[Динамика с-сти.xls]__172_2_398"/>
      <sheetName val="[Динамика с-сти.xls]__10_18_398"/>
      <sheetName val="[Динамика с-сти.xls]__172_2_399"/>
      <sheetName val="[Динамика с-сти.xls]__10_18_399"/>
      <sheetName val="[Динамика с-сти.xls]__172_2_400"/>
      <sheetName val="[Динамика с-сти.xls]__10_18_400"/>
      <sheetName val="[Динамика с-сти.xls]__172_2_401"/>
      <sheetName val="[Динамика с-сти.xls]__10_18_401"/>
      <sheetName val="[Динамика с-сти.xls]__172_2_402"/>
      <sheetName val="[Динамика с-сти.xls]__10_18_402"/>
      <sheetName val="[Динамика с-сти.xls]__172_2_403"/>
      <sheetName val="[Динамика с-сти.xls]__10_18_403"/>
      <sheetName val="[Динамика с-сти.xls]__172_2_404"/>
      <sheetName val="[Динамика с-сти.xls]__10_18_404"/>
      <sheetName val="[Динамика с-сти.xls]__172_2_405"/>
      <sheetName val="[Динамика с-сти.xls]__10_18_405"/>
      <sheetName val="[Динамика с-сти.xls]__172_2_406"/>
      <sheetName val="[Динамика с-сти.xls]__10_18_406"/>
      <sheetName val="[Динамика с-сти.xls]__172_2_407"/>
      <sheetName val="[Динамика с-сти.xls]__10_18_407"/>
      <sheetName val="[Динамика с-сти.xls]__172_2_408"/>
      <sheetName val="[Динамика с-сти.xls]__10_18_408"/>
      <sheetName val="[Динамика с-сти.xls]__172_2_409"/>
      <sheetName val="[Динамика с-сти.xls]__10_18_409"/>
      <sheetName val="[Динамика с-сти.xls]__172_2_410"/>
      <sheetName val="[Динамика с-сти.xls]__10_18_410"/>
      <sheetName val="[Динамика с-сти.xls]__172_2_411"/>
      <sheetName val="[Динамика с-сти.xls]__10_18_411"/>
      <sheetName val="[Динамика с-сти.xls]__172_2_412"/>
      <sheetName val="[Динамика с-сти.xls]__10_18_412"/>
      <sheetName val="[Динамика с-сти.xls]__172_2_415"/>
      <sheetName val="[Динамика с-сти.xls]__10_18_415"/>
      <sheetName val="[Динамика с-сти.xls]__172_2_414"/>
      <sheetName val="[Динамика с-сти.xls]__10_18_414"/>
      <sheetName val="[Динамика с-сти.xls]__172_2_416"/>
      <sheetName val="[Динамика с-сти.xls]__10_18_416"/>
      <sheetName val="[Динамика с-сти.xls]__172_2_417"/>
      <sheetName val="[Динамика с-сти.xls]__10_18_417"/>
      <sheetName val="[Динамика с-сти.xls]__172_2_418"/>
      <sheetName val="[Динамика с-сти.xls]__10_18_418"/>
      <sheetName val="[Динамика с-сти.xls]__172_2_419"/>
      <sheetName val="[Динамика с-сти.xls]__10_18_419"/>
      <sheetName val="[Динамика с-сти.xls]__172_2_420"/>
      <sheetName val="[Динамика с-сти.xls]__10_18_420"/>
      <sheetName val="[Динамика с-сти.xls]__172_2_421"/>
      <sheetName val="[Динамика с-сти.xls]__10_18_421"/>
      <sheetName val="[Динамика с-сти.xls]__172_2_422"/>
      <sheetName val="[Динамика с-сти.xls]__10_18_422"/>
      <sheetName val="[Динамика с-сти.xls]__172_2_423"/>
      <sheetName val="[Динамика с-сти.xls]__10_18_423"/>
      <sheetName val="[Динамика с-сти.xls]__172_2_425"/>
      <sheetName val="[Динамика с-сти.xls]__10_18_425"/>
      <sheetName val="[Динамика с-сти.xls]__172_2_424"/>
      <sheetName val="[Динамика с-сти.xls]__10_18_424"/>
      <sheetName val="[Динамика с-сти.xls]__172_2_427"/>
      <sheetName val="[Динамика с-сти.xls]__10_18_427"/>
      <sheetName val="[Динамика с-сти.xls]__172_2_426"/>
      <sheetName val="[Динамика с-сти.xls]__10_18_426"/>
      <sheetName val="[Динамика с-сти.xls]__172_2_428"/>
      <sheetName val="[Динамика с-сти.xls]__10_18_428"/>
      <sheetName val="[Динамика с-сти.xls]__172_2_430"/>
      <sheetName val="[Динамика с-сти.xls]__10_18_430"/>
      <sheetName val="[Динамика с-сти.xls]__172_2_429"/>
      <sheetName val="[Динамика с-сти.xls]__10_18_429"/>
      <sheetName val="[Динамика с-сти.xls]__172_2_431"/>
      <sheetName val="[Динамика с-сти.xls]__10_18_431"/>
      <sheetName val="[Динамика с-сти.xls]__172_2_433"/>
      <sheetName val="[Динамика с-сти.xls]__10_18_433"/>
      <sheetName val="[Динамика с-сти.xls]__172_2_432"/>
      <sheetName val="[Динамика с-сти.xls]__10_18_432"/>
      <sheetName val="[Динамика с-сти.xls]__172_2_435"/>
      <sheetName val="[Динамика с-сти.xls]__10_18_435"/>
      <sheetName val="[Динамика с-сти.xls]__172_2_434"/>
      <sheetName val="[Динамика с-сти.xls]__10_18_434"/>
      <sheetName val="[Динамика с-сти.xls]__172_2_436"/>
      <sheetName val="[Динамика с-сти.xls]__10_18_436"/>
      <sheetName val="[Динамика с-сти.xls]__172_2_442"/>
      <sheetName val="[Динамика с-сти.xls]__10_18_442"/>
      <sheetName val="[Динамика с-сти.xls]__172_2_441"/>
      <sheetName val="[Динамика с-сти.xls]__10_18_441"/>
      <sheetName val="[Динамика с-сти.xls]__172_2_437"/>
      <sheetName val="[Динамика с-сти.xls]__10_18_437"/>
      <sheetName val="[Динамика с-сти.xls]__172_2_438"/>
      <sheetName val="[Динамика с-сти.xls]__10_18_438"/>
      <sheetName val="[Динамика с-сти.xls]__172_2_439"/>
      <sheetName val="[Динамика с-сти.xls]__10_18_439"/>
      <sheetName val="[Динамика с-сти.xls]__172_2_440"/>
      <sheetName val="[Динамика с-сти.xls]__10_18_440"/>
      <sheetName val="[Динамика с-сти.xls]__172_2_443"/>
      <sheetName val="[Динамика с-сти.xls]__10_18_443"/>
      <sheetName val="[Динамика с-сти.xls]__172_2_446"/>
      <sheetName val="[Динамика с-сти.xls]__10_18_446"/>
      <sheetName val="[Динамика с-сти.xls]__172_2_444"/>
      <sheetName val="[Динамика с-сти.xls]__10_18_444"/>
      <sheetName val="[Динамика с-сти.xls]__172_2_445"/>
      <sheetName val="[Динамика с-сти.xls]__10_18_445"/>
      <sheetName val="[Динамика с-сти.xls]__172_2_447"/>
      <sheetName val="[Динамика с-сти.xls]__10_18_447"/>
      <sheetName val="[Динамика с-сти.xls]__172_2_449"/>
      <sheetName val="[Динамика с-сти.xls]__10_18_449"/>
      <sheetName val="[Динамика с-сти.xls]__172_2_448"/>
      <sheetName val="[Динамика с-сти.xls]__10_18_448"/>
      <sheetName val="[Динамика с-сти.xls]__172_2_450"/>
      <sheetName val="[Динамика с-сти.xls]__10_18_450"/>
      <sheetName val="[Динамика с-сти.xls]__172_2_454"/>
      <sheetName val="[Динамика с-сти.xls]__10_18_454"/>
      <sheetName val="[Динамика с-сти.xls]__172_2_451"/>
      <sheetName val="[Динамика с-сти.xls]__10_18_451"/>
      <sheetName val="[Динамика с-сти.xls]__172_2_452"/>
      <sheetName val="[Динамика с-сти.xls]__10_18_452"/>
      <sheetName val="[Динамика с-сти.xls]__172_2_453"/>
      <sheetName val="[Динамика с-сти.xls]__10_18_453"/>
      <sheetName val="[Динамика с-сти.xls]__172_2_456"/>
      <sheetName val="[Динамика с-сти.xls]__10_18_456"/>
      <sheetName val="[Динамика с-сти.xls]__172_2_455"/>
      <sheetName val="[Динамика с-сти.xls]__10_18_455"/>
      <sheetName val="[Динамика с-сти.xls]__172_2_457"/>
      <sheetName val="[Динамика с-сти.xls]__10_18_457"/>
      <sheetName val="[Динамика с-сти.xls]__172_2_458"/>
      <sheetName val="[Динамика с-сти.xls]__10_18_458"/>
      <sheetName val="[Динамика с-сти.xls]__172_2_459"/>
      <sheetName val="[Динамика с-сти.xls]__10_18_459"/>
      <sheetName val="[Динамика с-сти.xls]__172_2_460"/>
      <sheetName val="[Динамика с-сти.xls]__10_18_460"/>
      <sheetName val="[Динамика с-сти.xls]__172_2_461"/>
      <sheetName val="[Динамика с-сти.xls]__10_18_461"/>
      <sheetName val="[Динамика с-сти.xls]__172_2_462"/>
      <sheetName val="[Динамика с-сти.xls]__10_18_462"/>
      <sheetName val="[Динамика с-сти.xls]__172_2_463"/>
      <sheetName val="[Динамика с-сти.xls]__10_18_463"/>
      <sheetName val="[Динамика с-сти.xls]__172_2_469"/>
      <sheetName val="[Динамика с-сти.xls]__10_18_469"/>
      <sheetName val="[Динамика с-сти.xls]__172_2_464"/>
      <sheetName val="[Динамика с-сти.xls]__10_18_464"/>
      <sheetName val="[Динамика с-сти.xls]__172_2_468"/>
      <sheetName val="[Динамика с-сти.xls]__10_18_468"/>
      <sheetName val="[Динамика с-сти.xls]__172_2_465"/>
      <sheetName val="[Динамика с-сти.xls]__10_18_465"/>
      <sheetName val="[Динамика с-сти.xls]__172_2_466"/>
      <sheetName val="[Динамика с-сти.xls]__10_18_466"/>
      <sheetName val="[Динамика с-сти.xls]__172_2_467"/>
      <sheetName val="[Динамика с-сти.xls]__10_18_467"/>
      <sheetName val="[Динамика с-сти.xls]__172_2_470"/>
      <sheetName val="[Динамика с-сти.xls]__10_18_470"/>
      <sheetName val="[Динамика с-сти.xls]__172_2_471"/>
      <sheetName val="[Динамика с-сти.xls]__10_18_471"/>
      <sheetName val="[Динамика с-сти.xls]__172_2_472"/>
      <sheetName val="[Динамика с-сти.xls]__10_18_472"/>
      <sheetName val="[Динамика с-сти.xls]__172_2_474"/>
      <sheetName val="[Динамика с-сти.xls]__10_18_474"/>
      <sheetName val="[Динамика с-сти.xls]__172_2_473"/>
      <sheetName val="[Динамика с-сти.xls]__10_18_473"/>
      <sheetName val="[Динамика с-сти.xls]__172_2_475"/>
      <sheetName val="[Динамика с-сти.xls]__10_18_475"/>
      <sheetName val="[Динамика с-сти.xls]__172_2_479"/>
      <sheetName val="[Динамика с-сти.xls]__10_18_479"/>
      <sheetName val="[Динамика с-сти.xls]__172_2_476"/>
      <sheetName val="[Динамика с-сти.xls]__10_18_476"/>
      <sheetName val="[Динамика с-сти.xls]__172_2_477"/>
      <sheetName val="[Динамика с-сти.xls]__10_18_477"/>
      <sheetName val="[Динамика с-сти.xls]__172_2_478"/>
      <sheetName val="[Динамика с-сти.xls]__10_18_478"/>
      <sheetName val="[Динамика с-сти.xls]__172_2_480"/>
      <sheetName val="[Динамика с-сти.xls]__10_18_480"/>
      <sheetName val="[Динамика с-сти.xls]__172_2_483"/>
      <sheetName val="[Динамика с-сти.xls]__10_18_483"/>
      <sheetName val="[Динамика с-сти.xls]__172_2_481"/>
      <sheetName val="[Динамика с-сти.xls]__10_18_481"/>
      <sheetName val="[Динамика с-сти.xls]__172_2_482"/>
      <sheetName val="[Динамика с-сти.xls]__10_18_482"/>
      <sheetName val="[Динамика с-сти.xls]__172_2_484"/>
      <sheetName val="[Динамика с-сти.xls]__10_18_484"/>
      <sheetName val="[Динамика с-сти.xls]__172_2_485"/>
      <sheetName val="[Динамика с-сти.xls]__10_18_485"/>
      <sheetName val="[Динамика с-сти.xls]__172_2_486"/>
      <sheetName val="[Динамика с-сти.xls]__10_18_486"/>
      <sheetName val="[Динамика с-сти.xls]__172_2_487"/>
      <sheetName val="[Динамика с-сти.xls]__10_18_487"/>
      <sheetName val="[Динамика с-сти.xls]__172_2_488"/>
      <sheetName val="[Динамика с-сти.xls]__10_18_488"/>
      <sheetName val="[Динамика с-сти.xls]__172_2_491"/>
      <sheetName val="[Динамика с-сти.xls]__10_18_491"/>
      <sheetName val="[Динамика с-сти.xls]__172_2_489"/>
      <sheetName val="[Динамика с-сти.xls]__10_18_489"/>
      <sheetName val="[Динамика с-сти.xls]__172_2_490"/>
      <sheetName val="[Динамика с-сти.xls]__10_18_490"/>
      <sheetName val="[Динамика с-сти.xls]__172_2_497"/>
      <sheetName val="[Динамика с-сти.xls]__10_18_497"/>
      <sheetName val="[Динамика с-сти.xls]__172_2_492"/>
      <sheetName val="[Динамика с-сти.xls]__10_18_492"/>
      <sheetName val="[Динамика с-сти.xls]__172_2_493"/>
      <sheetName val="[Динамика с-сти.xls]__10_18_493"/>
      <sheetName val="[Динамика с-сти.xls]__172_2_494"/>
      <sheetName val="[Динамика с-сти.xls]__10_18_494"/>
      <sheetName val="[Динамика с-сти.xls]__172_2_495"/>
      <sheetName val="[Динамика с-сти.xls]__10_18_495"/>
      <sheetName val="[Динамика с-сти.xls]__172_2_496"/>
      <sheetName val="[Динамика с-сти.xls]__10_18_496"/>
      <sheetName val="[Динамика с-сти.xls]__172_2_498"/>
      <sheetName val="[Динамика с-сти.xls]__10_18_498"/>
      <sheetName val="[Динамика с-сти.xls]__172_2_499"/>
      <sheetName val="[Динамика с-сти.xls]__10_18_499"/>
      <sheetName val="[Динамика с-сти.xls]__172_2_503"/>
      <sheetName val="[Динамика с-сти.xls]__10_18_503"/>
      <sheetName val="[Динамика с-сти.xls]__172_2_500"/>
      <sheetName val="[Динамика с-сти.xls]__10_18_500"/>
      <sheetName val="[Динамика с-сти.xls]__172_2_501"/>
      <sheetName val="[Динамика с-сти.xls]__10_18_501"/>
      <sheetName val="[Динамика с-сти.xls]__172_2_502"/>
      <sheetName val="[Динамика с-сти.xls]__10_18_502"/>
      <sheetName val="[Динамика с-сти.xls]__172_2_505"/>
      <sheetName val="[Динамика с-сти.xls]__10_18_505"/>
      <sheetName val="[Динамика с-сти.xls]__172_2_504"/>
      <sheetName val="[Динамика с-сти.xls]__10_18_504"/>
      <sheetName val="[Динамика с-сти.xls]__172_2_506"/>
      <sheetName val="[Динамика с-сти.xls]__10_18_506"/>
      <sheetName val="[Динамика с-сти.xls]__172_2_507"/>
      <sheetName val="[Динамика с-сти.xls]__10_18_507"/>
      <sheetName val="[Динамика с-сти.xls]__172_2_517"/>
      <sheetName val="[Динамика с-сти.xls]__10_18_517"/>
      <sheetName val="[Динамика с-сти.xls]__172_2_508"/>
      <sheetName val="[Динамика с-сти.xls]__10_18_508"/>
      <sheetName val="[Динамика с-сти.xls]__172_2_509"/>
      <sheetName val="[Динамика с-сти.xls]__10_18_509"/>
      <sheetName val="[Динамика с-сти.xls]__172_2_510"/>
      <sheetName val="[Динамика с-сти.xls]__10_18_510"/>
      <sheetName val="[Динамика с-сти.xls]__172_2_511"/>
      <sheetName val="[Динамика с-сти.xls]__10_18_511"/>
      <sheetName val="[Динамика с-сти.xls]__172_2_513"/>
      <sheetName val="[Динамика с-сти.xls]__10_18_513"/>
      <sheetName val="[Динамика с-сти.xls]__172_2_512"/>
      <sheetName val="[Динамика с-сти.xls]__10_18_512"/>
      <sheetName val="[Динамика с-сти.xls]__172_2_514"/>
      <sheetName val="[Динамика с-сти.xls]__10_18_514"/>
      <sheetName val="[Динамика с-сти.xls]__172_2_515"/>
      <sheetName val="[Динамика с-сти.xls]__10_18_515"/>
      <sheetName val="[Динамика с-сти.xls]__172_2_516"/>
      <sheetName val="[Динамика с-сти.xls]__10_18_516"/>
      <sheetName val="[Динамика с-сти.xls]__172_2_518"/>
      <sheetName val="[Динамика с-сти.xls]__10_18_518"/>
      <sheetName val="[Динамика с-сти.xls]__172_2_519"/>
      <sheetName val="[Динамика с-сти.xls]__10_18_519"/>
      <sheetName val="[Динамика с-сти.xls]__172_2_520"/>
      <sheetName val="[Динамика с-сти.xls]__10_18_520"/>
      <sheetName val="[Динамика с-сти.xls]__172_2_526"/>
      <sheetName val="[Динамика с-сти.xls]__10_18_526"/>
      <sheetName val="[Динамика с-сти.xls]__172_2_521"/>
      <sheetName val="[Динамика с-сти.xls]__10_18_521"/>
      <sheetName val="[Динамика с-сти.xls]__172_2_522"/>
      <sheetName val="[Динамика с-сти.xls]__10_18_522"/>
      <sheetName val="[Динамика с-сти.xls]__172_2_523"/>
      <sheetName val="[Динамика с-сти.xls]__10_18_523"/>
      <sheetName val="[Динамика с-сти.xls]__172_2_524"/>
      <sheetName val="[Динамика с-сти.xls]__10_18_524"/>
      <sheetName val="[Динамика с-сти.xls]__172_2_525"/>
      <sheetName val="[Динамика с-сти.xls]__10_18_525"/>
      <sheetName val="[Динамика с-сти.xls]__172_2_527"/>
      <sheetName val="[Динамика с-сти.xls]__10_18_527"/>
      <sheetName val="[Динамика с-сти.xls]__172_2_528"/>
      <sheetName val="[Динамика с-сти.xls]__10_18_528"/>
      <sheetName val="[Динамика с-сти.xls]__172_2_529"/>
      <sheetName val="[Динамика с-сти.xls]__10_18_529"/>
      <sheetName val="[Динамика с-сти.xls]__172_2_530"/>
      <sheetName val="[Динамика с-сти.xls]__10_18_530"/>
      <sheetName val="[Динамика с-сти.xls]__172_2_531"/>
      <sheetName val="[Динамика с-сти.xls]__10_18_531"/>
      <sheetName val="[Динамика с-сти.xls]__172_2_532"/>
      <sheetName val="[Динамика с-сти.xls]__10_18_532"/>
      <sheetName val="[Динамика с-сти.xls]__172_2_533"/>
      <sheetName val="[Динамика с-сти.xls]__10_18_533"/>
      <sheetName val="[Динамика с-сти.xls]__172_2_534"/>
      <sheetName val="[Динамика с-сти.xls]__10_18_534"/>
      <sheetName val="[Динамика с-сти.xls]__172_2_535"/>
      <sheetName val="[Динамика с-сти.xls]__10_18_535"/>
      <sheetName val="[Динамика с-сти.xls]__172_2_536"/>
      <sheetName val="[Динамика с-сти.xls]__10_18_536"/>
      <sheetName val="[Динамика с-сти.xls]__172_2_537"/>
      <sheetName val="[Динамика с-сти.xls]__10_18_537"/>
      <sheetName val="[Динамика с-сти.xls]__172_2_538"/>
      <sheetName val="[Динамика с-сти.xls]__10_18_538"/>
      <sheetName val="[Динамика с-сти.xls]__172_2_539"/>
      <sheetName val="[Динамика с-сти.xls]__10_18_539"/>
      <sheetName val="[Динамика с-сти.xls]__172_2_540"/>
      <sheetName val="[Динамика с-сти.xls]__10_18_540"/>
      <sheetName val="[Динамика с-сти.xls]__172_2_543"/>
      <sheetName val="[Динамика с-сти.xls]__10_18_543"/>
      <sheetName val="[Динамика с-сти.xls]__172_2_542"/>
      <sheetName val="[Динамика с-сти.xls]__10_18_542"/>
      <sheetName val="[Динамика с-сти.xls]__172_2_541"/>
      <sheetName val="[Динамика с-сти.xls]__10_18_541"/>
      <sheetName val="[Динамика с-сти.xls]__172_2_544"/>
      <sheetName val="[Динамика с-сти.xls]__10_18_544"/>
      <sheetName val="[Динамика с-сти.xls]__172_2_545"/>
      <sheetName val="[Динамика с-сти.xls]__10_18_545"/>
      <sheetName val="[Динамика с-сти.xls]__172_2_547"/>
      <sheetName val="[Динамика с-сти.xls]__10_18_547"/>
      <sheetName val="[Динамика с-сти.xls]__172_2_546"/>
      <sheetName val="[Динамика с-сти.xls]__10_18_546"/>
      <sheetName val="[Динамика с-сти.xls]__172_2_548"/>
      <sheetName val="[Динамика с-сти.xls]__10_18_548"/>
      <sheetName val="[Динамика с-сти.xls]__172_2_552"/>
      <sheetName val="[Динамика с-сти.xls]__10_18_552"/>
      <sheetName val="[Динамика с-сти.xls]__172_2_549"/>
      <sheetName val="[Динамика с-сти.xls]__10_18_549"/>
      <sheetName val="[Динамика с-сти.xls]__172_2_550"/>
      <sheetName val="[Динамика с-сти.xls]__10_18_550"/>
      <sheetName val="[Динамика с-сти.xls]__172_2_551"/>
      <sheetName val="[Динамика с-сти.xls]__10_18_551"/>
      <sheetName val="[Динамика с-сти.xls]__172_2_553"/>
      <sheetName val="[Динамика с-сти.xls]__10_18_553"/>
      <sheetName val="[Динамика с-сти.xls]__172_2_555"/>
      <sheetName val="[Динамика с-сти.xls]__10_18_555"/>
      <sheetName val="[Динамика с-сти.xls]__172_2_554"/>
      <sheetName val="[Динамика с-сти.xls]__10_18_554"/>
      <sheetName val="[Динамика с-сти.xls]__172_2_556"/>
      <sheetName val="[Динамика с-сти.xls]__10_18_556"/>
      <sheetName val="[Динамика с-сти.xls]__172_2_572"/>
      <sheetName val="[Динамика с-сти.xls]__10_18_572"/>
      <sheetName val="[Динамика с-сти.xls]__172_2_557"/>
      <sheetName val="[Динамика с-сти.xls]__10_18_557"/>
      <sheetName val="[Динамика с-сти.xls]__172_2_558"/>
      <sheetName val="[Динамика с-сти.xls]__10_18_558"/>
      <sheetName val="[Динамика с-сти.xls]__172_2_559"/>
      <sheetName val="[Динамика с-сти.xls]__10_18_559"/>
      <sheetName val="[Динамика с-сти.xls]__172_2_560"/>
      <sheetName val="[Динамика с-сти.xls]__10_18_560"/>
      <sheetName val="[Динамика с-сти.xls]__172_2_562"/>
      <sheetName val="[Динамика с-сти.xls]__10_18_562"/>
      <sheetName val="[Динамика с-сти.xls]__172_2_561"/>
      <sheetName val="[Динамика с-сти.xls]__10_18_561"/>
      <sheetName val="[Динамика с-сти.xls]__172_2_563"/>
      <sheetName val="[Динамика с-сти.xls]__10_18_563"/>
      <sheetName val="[Динамика с-сти.xls]__172_2_564"/>
      <sheetName val="[Динамика с-сти.xls]__10_18_564"/>
      <sheetName val="[Динамика с-сти.xls]__172_2_565"/>
      <sheetName val="[Динамика с-сти.xls]__10_18_565"/>
      <sheetName val="[Динамика с-сти.xls]__172_2_566"/>
      <sheetName val="[Динамика с-сти.xls]__10_18_566"/>
      <sheetName val="[Динамика с-сти.xls]__172_2_567"/>
      <sheetName val="[Динамика с-сти.xls]__10_18_567"/>
      <sheetName val="[Динамика с-сти.xls]__172_2_568"/>
      <sheetName val="[Динамика с-сти.xls]__10_18_568"/>
      <sheetName val="[Динамика с-сти.xls]__172_2_569"/>
      <sheetName val="[Динамика с-сти.xls]__10_18_569"/>
      <sheetName val="[Динамика с-сти.xls]__172_2_570"/>
      <sheetName val="[Динамика с-сти.xls]__10_18_570"/>
      <sheetName val="[Динамика с-сти.xls]__172_2_571"/>
      <sheetName val="[Динамика с-сти.xls]__10_18_571"/>
      <sheetName val="[Динамика с-сти.xls]__172_2_573"/>
      <sheetName val="[Динамика с-сти.xls]__10_18_573"/>
      <sheetName val="[Динамика с-сти.xls]__172_2_583"/>
      <sheetName val="[Динамика с-сти.xls]__10_18_583"/>
      <sheetName val="[Динамика с-сти.xls]__172_2_574"/>
      <sheetName val="[Динамика с-сти.xls]__10_18_574"/>
      <sheetName val="[Динамика с-сти.xls]__172_2_575"/>
      <sheetName val="[Динамика с-сти.xls]__10_18_575"/>
      <sheetName val="[Динамика с-сти.xls]__172_2_576"/>
      <sheetName val="[Динамика с-сти.xls]__10_18_576"/>
      <sheetName val="[Динамика с-сти.xls]__172_2_579"/>
      <sheetName val="[Динамика с-сти.xls]__10_18_579"/>
      <sheetName val="[Динамика с-сти.xls]__172_2_577"/>
      <sheetName val="[Динамика с-сти.xls]__10_18_577"/>
      <sheetName val="[Динамика с-сти.xls]__172_2_578"/>
      <sheetName val="[Динамика с-сти.xls]__10_18_578"/>
      <sheetName val="[Динамика с-сти.xls]__172_2_580"/>
      <sheetName val="[Динамика с-сти.xls]__10_18_580"/>
      <sheetName val="[Динамика с-сти.xls]__172_2_581"/>
      <sheetName val="[Динамика с-сти.xls]__10_18_581"/>
      <sheetName val="[Динамика с-сти.xls]__172_2_582"/>
      <sheetName val="[Динамика с-сти.xls]__10_18_582"/>
      <sheetName val="[Динамика с-сти.xls]__172_2_712"/>
      <sheetName val="[Динамика с-сти.xls]__10_18_712"/>
      <sheetName val="[Динамика с-сти.xls]__172_2_584"/>
      <sheetName val="[Динамика с-сти.xls]__10_18_584"/>
      <sheetName val="[Динамика с-сти.xls]__172_2_585"/>
      <sheetName val="[Динамика с-сти.xls]__10_18_585"/>
      <sheetName val="[Динамика с-сти.xls]__172_2_586"/>
      <sheetName val="[Динамика с-сти.xls]__10_18_586"/>
      <sheetName val="[Динамика с-сти.xls]__172_2_587"/>
      <sheetName val="[Динамика с-сти.xls]__10_18_587"/>
      <sheetName val="[Динамика с-сти.xls]__172_2_609"/>
      <sheetName val="[Динамика с-сти.xls]__10_18_609"/>
      <sheetName val="[Динамика с-сти.xls]__172_2_603"/>
      <sheetName val="[Динамика с-сти.xls]__10_18_603"/>
      <sheetName val="[Динамика с-сти.xls]__172_2_589"/>
      <sheetName val="[Динамика с-сти.xls]__10_18_589"/>
      <sheetName val="[Динамика с-сти.xls]__172_2_588"/>
      <sheetName val="[Динамика с-сти.xls]__10_18_588"/>
      <sheetName val="[Динамика с-сти.xls]__172_2_590"/>
      <sheetName val="[Динамика с-сти.xls]__10_18_590"/>
      <sheetName val="[Динамика с-сти.xls]__172_2_591"/>
      <sheetName val="[Динамика с-сти.xls]__10_18_591"/>
      <sheetName val="[Динамика с-сти.xls]__172_2_593"/>
      <sheetName val="[Динамика с-сти.xls]__10_18_593"/>
      <sheetName val="[Динамика с-сти.xls]__172_2_592"/>
      <sheetName val="[Динамика с-сти.xls]__10_18_592"/>
      <sheetName val="[Динамика с-сти.xls]__172_2_594"/>
      <sheetName val="[Динамика с-сти.xls]__10_18_594"/>
      <sheetName val="[Динамика с-сти.xls]__172_2_596"/>
      <sheetName val="[Динамика с-сти.xls]__10_18_596"/>
      <sheetName val="[Динамика с-сти.xls]__172_2_595"/>
      <sheetName val="[Динамика с-сти.xls]__10_18_595"/>
      <sheetName val="[Динамика с-сти.xls]__172_2_598"/>
      <sheetName val="[Динамика с-сти.xls]__10_18_598"/>
      <sheetName val="[Динамика с-сти.xls]__172_2_597"/>
      <sheetName val="[Динамика с-сти.xls]__10_18_597"/>
      <sheetName val="[Динамика с-сти.xls]__172_2_599"/>
      <sheetName val="[Динамика с-сти.xls]__10_18_599"/>
      <sheetName val="[Динамика с-сти.xls]__172_2_600"/>
      <sheetName val="[Динамика с-сти.xls]__10_18_600"/>
      <sheetName val="[Динамика с-сти.xls]__172_2_601"/>
      <sheetName val="[Динамика с-сти.xls]__10_18_601"/>
      <sheetName val="[Динамика с-сти.xls]__172_2_602"/>
      <sheetName val="[Динамика с-сти.xls]__10_18_602"/>
      <sheetName val="[Динамика с-сти.xls]__172_2_604"/>
      <sheetName val="[Динамика с-сти.xls]__10_18_604"/>
      <sheetName val="[Динамика с-сти.xls]__172_2_605"/>
      <sheetName val="[Динамика с-сти.xls]__10_18_605"/>
      <sheetName val="[Динамика с-сти.xls]__172_2_606"/>
      <sheetName val="[Динамика с-сти.xls]__10_18_606"/>
      <sheetName val="[Динамика с-сти.xls]__172_2_607"/>
      <sheetName val="[Динамика с-сти.xls]__10_18_607"/>
      <sheetName val="[Динамика с-сти.xls]__172_2_608"/>
      <sheetName val="[Динамика с-сти.xls]__10_18_608"/>
      <sheetName val="[Динамика с-сти.xls]__172_2_611"/>
      <sheetName val="[Динамика с-сти.xls]__10_18_611"/>
      <sheetName val="[Динамика с-сти.xls]__172_2_610"/>
      <sheetName val="[Динамика с-сти.xls]__10_18_610"/>
      <sheetName val="[Динамика с-сти.xls]__172_2_612"/>
      <sheetName val="[Динамика с-сти.xls]__10_18_612"/>
      <sheetName val="[Динамика с-сти.xls]__172_2_614"/>
      <sheetName val="[Динамика с-сти.xls]__10_18_614"/>
      <sheetName val="[Динамика с-сти.xls]__172_2_613"/>
      <sheetName val="[Динамика с-сти.xls]__10_18_613"/>
      <sheetName val="[Динамика с-сти.xls]__172_2_615"/>
      <sheetName val="[Динамика с-сти.xls]__10_18_615"/>
      <sheetName val="[Динамика с-сти.xls]__172_2_616"/>
      <sheetName val="[Динамика с-сти.xls]__10_18_616"/>
      <sheetName val="[Динамика с-сти.xls]__172_2_617"/>
      <sheetName val="[Динамика с-сти.xls]__10_18_617"/>
      <sheetName val="[Динамика с-сти.xls]__172_2_618"/>
      <sheetName val="[Динамика с-сти.xls]__10_18_618"/>
      <sheetName val="[Динамика с-сти.xls]__172_2_619"/>
      <sheetName val="[Динамика с-сти.xls]__10_18_619"/>
      <sheetName val="[Динамика с-сти.xls]__172_2_620"/>
      <sheetName val="[Динамика с-сти.xls]__10_18_620"/>
      <sheetName val="[Динамика с-сти.xls]__172_2_621"/>
      <sheetName val="[Динамика с-сти.xls]__10_18_621"/>
      <sheetName val="[Динамика с-сти.xls]__172_2_622"/>
      <sheetName val="[Динамика с-сти.xls]__10_18_622"/>
      <sheetName val="[Динамика с-сти.xls]__172_2_623"/>
      <sheetName val="[Динамика с-сти.xls]__10_18_623"/>
      <sheetName val="[Динамика с-сти.xls]__172_2_624"/>
      <sheetName val="[Динамика с-сти.xls]__10_18_624"/>
      <sheetName val="[Динамика с-сти.xls]__172_2_625"/>
      <sheetName val="[Динамика с-сти.xls]__10_18_625"/>
      <sheetName val="[Динамика с-сти.xls]__172_2_626"/>
      <sheetName val="[Динамика с-сти.xls]__10_18_626"/>
      <sheetName val="[Динамика с-сти.xls]__172_2_627"/>
      <sheetName val="[Динамика с-сти.xls]__10_18_627"/>
      <sheetName val="[Динамика с-сти.xls]__172_2_628"/>
      <sheetName val="[Динамика с-сти.xls]__10_18_628"/>
      <sheetName val="[Динамика с-сти.xls]__172_2_630"/>
      <sheetName val="[Динамика с-сти.xls]__10_18_630"/>
      <sheetName val="[Динамика с-сти.xls]__172_2_629"/>
      <sheetName val="[Динамика с-сти.xls]__10_18_629"/>
      <sheetName val="[Динамика с-сти.xls]__172_2_631"/>
      <sheetName val="[Динамика с-сти.xls]__10_18_631"/>
      <sheetName val="[Динамика с-сти.xls]__172_2_632"/>
      <sheetName val="[Динамика с-сти.xls]__10_18_632"/>
      <sheetName val="[Динамика с-сти.xls]__172_2_633"/>
      <sheetName val="[Динамика с-сти.xls]__10_18_633"/>
      <sheetName val="[Динамика с-сти.xls]__172_2_639"/>
      <sheetName val="[Динамика с-сти.xls]__10_18_639"/>
      <sheetName val="[Динамика с-сти.xls]__172_2_635"/>
      <sheetName val="[Динамика с-сти.xls]__10_18_635"/>
      <sheetName val="[Динамика с-сти.xls]__172_2_634"/>
      <sheetName val="[Динамика с-сти.xls]__10_18_634"/>
      <sheetName val="[Динамика с-сти.xls]__172_2_637"/>
      <sheetName val="[Динамика с-сти.xls]__10_18_637"/>
      <sheetName val="[Динамика с-сти.xls]__172_2_636"/>
      <sheetName val="[Динамика с-сти.xls]__10_18_636"/>
      <sheetName val="[Динамика с-сти.xls]__172_2_638"/>
      <sheetName val="[Динамика с-сти.xls]__10_18_638"/>
      <sheetName val="[Динамика с-сти.xls]__172_2_642"/>
      <sheetName val="[Динамика с-сти.xls]__10_18_642"/>
      <sheetName val="[Динамика с-сти.xls]__172_2_640"/>
      <sheetName val="[Динамика с-сти.xls]__10_18_640"/>
      <sheetName val="[Динамика с-сти.xls]__172_2_641"/>
      <sheetName val="[Динамика с-сти.xls]__10_18_641"/>
      <sheetName val="[Динамика с-сти.xls]__172_2_645"/>
      <sheetName val="[Динамика с-сти.xls]__10_18_645"/>
      <sheetName val="[Динамика с-сти.xls]__172_2_643"/>
      <sheetName val="[Динамика с-сти.xls]__10_18_643"/>
      <sheetName val="[Динамика с-сти.xls]__172_2_644"/>
      <sheetName val="[Динамика с-сти.xls]__10_18_644"/>
      <sheetName val="[Динамика с-сти.xls]__172_2_646"/>
      <sheetName val="[Динамика с-сти.xls]__10_18_646"/>
      <sheetName val="[Динамика с-сти.xls]__172_2_649"/>
      <sheetName val="[Динамика с-сти.xls]__10_18_649"/>
      <sheetName val="[Динамика с-сти.xls]__172_2_647"/>
      <sheetName val="[Динамика с-сти.xls]__10_18_647"/>
      <sheetName val="[Динамика с-сти.xls]__172_2_648"/>
      <sheetName val="[Динамика с-сти.xls]__10_18_648"/>
      <sheetName val="[Динамика с-сти.xls]__172_2_650"/>
      <sheetName val="[Динамика с-сти.xls]__10_18_650"/>
      <sheetName val="[Динамика с-сти.xls]__172_2_652"/>
      <sheetName val="[Динамика с-сти.xls]__10_18_652"/>
      <sheetName val="[Динамика с-сти.xls]__172_2_651"/>
      <sheetName val="[Динамика с-сти.xls]__10_18_651"/>
      <sheetName val="[Динамика с-сти.xls]__172_2_653"/>
      <sheetName val="[Динамика с-сти.xls]__10_18_653"/>
      <sheetName val="[Динамика с-сти.xls]__172_2_655"/>
      <sheetName val="[Динамика с-сти.xls]__10_18_655"/>
      <sheetName val="[Динамика с-сти.xls]__172_2_654"/>
      <sheetName val="[Динамика с-сти.xls]__10_18_654"/>
      <sheetName val="[Динамика с-сти.xls]__172_2_656"/>
      <sheetName val="[Динамика с-сти.xls]__10_18_656"/>
      <sheetName val="[Динамика с-сти.xls]__172_2_657"/>
      <sheetName val="[Динамика с-сти.xls]__10_18_657"/>
      <sheetName val="[Динамика с-сти.xls]__172_2_658"/>
      <sheetName val="[Динамика с-сти.xls]__10_18_658"/>
      <sheetName val="[Динамика с-сти.xls]__172_2_659"/>
      <sheetName val="[Динамика с-сти.xls]__10_18_659"/>
      <sheetName val="[Динамика с-сти.xls]__172_2_660"/>
      <sheetName val="[Динамика с-сти.xls]__10_18_660"/>
      <sheetName val="[Динамика с-сти.xls]__172_2_661"/>
      <sheetName val="[Динамика с-сти.xls]__10_18_661"/>
      <sheetName val="[Динамика с-сти.xls]__172_2_662"/>
      <sheetName val="[Динамика с-сти.xls]__10_18_662"/>
      <sheetName val="[Динамика с-сти.xls]__172_2_663"/>
      <sheetName val="[Динамика с-сти.xls]__10_18_663"/>
      <sheetName val="[Динамика с-сти.xls]__172_2_664"/>
      <sheetName val="[Динамика с-сти.xls]__10_18_664"/>
      <sheetName val="[Динамика с-сти.xls]__172_2_665"/>
      <sheetName val="[Динамика с-сти.xls]__10_18_665"/>
      <sheetName val="[Динамика с-сти.xls]__172_2_666"/>
      <sheetName val="[Динамика с-сти.xls]__10_18_666"/>
      <sheetName val="[Динамика с-сти.xls]__172_2_667"/>
      <sheetName val="[Динамика с-сти.xls]__10_18_667"/>
      <sheetName val="[Динамика с-сти.xls]__172_2_668"/>
      <sheetName val="[Динамика с-сти.xls]__10_18_668"/>
      <sheetName val="[Динамика с-сти.xls]__172_2_669"/>
      <sheetName val="[Динамика с-сти.xls]__10_18_669"/>
      <sheetName val="[Динамика с-сти.xls]__172_2_670"/>
      <sheetName val="[Динамика с-сти.xls]__10_18_670"/>
      <sheetName val="[Динамика с-сти.xls]__172_2_671"/>
      <sheetName val="[Динамика с-сти.xls]__10_18_671"/>
      <sheetName val="[Динамика с-сти.xls]__172_2_672"/>
      <sheetName val="[Динамика с-сти.xls]__10_18_672"/>
      <sheetName val="[Динамика с-сти.xls]__172_2_673"/>
      <sheetName val="[Динамика с-сти.xls]__10_18_673"/>
      <sheetName val="[Динамика с-сти.xls]__172_2_674"/>
      <sheetName val="[Динамика с-сти.xls]__10_18_674"/>
      <sheetName val="[Динамика с-сти.xls]__172_2_675"/>
      <sheetName val="[Динамика с-сти.xls]__10_18_675"/>
      <sheetName val="[Динамика с-сти.xls]__172_2_676"/>
      <sheetName val="[Динамика с-сти.xls]__10_18_676"/>
      <sheetName val="[Динамика с-сти.xls]__172_2_681"/>
      <sheetName val="[Динамика с-сти.xls]__10_18_681"/>
      <sheetName val="[Динамика с-сти.xls]__172_2_677"/>
      <sheetName val="[Динамика с-сти.xls]__10_18_677"/>
      <sheetName val="[Динамика с-сти.xls]__172_2_678"/>
      <sheetName val="[Динамика с-сти.xls]__10_18_678"/>
      <sheetName val="[Динамика с-сти.xls]__172_2_679"/>
      <sheetName val="[Динамика с-сти.xls]__10_18_679"/>
      <sheetName val="[Динамика с-сти.xls]__172_2_680"/>
      <sheetName val="[Динамика с-сти.xls]__10_18_680"/>
      <sheetName val="[Динамика с-сти.xls]__172_2_685"/>
      <sheetName val="[Динамика с-сти.xls]__10_18_685"/>
      <sheetName val="[Динамика с-сти.xls]__172_2_682"/>
      <sheetName val="[Динамика с-сти.xls]__10_18_682"/>
      <sheetName val="[Динамика с-сти.xls]__172_2_683"/>
      <sheetName val="[Динамика с-сти.xls]__10_18_683"/>
      <sheetName val="[Динамика с-сти.xls]__172_2_684"/>
      <sheetName val="[Динамика с-сти.xls]__10_18_684"/>
      <sheetName val="[Динамика с-сти.xls]__172_2_686"/>
      <sheetName val="[Динамика с-сти.xls]__10_18_686"/>
      <sheetName val="[Динамика с-сти.xls]__172_2_690"/>
      <sheetName val="[Динамика с-сти.xls]__10_18_690"/>
      <sheetName val="[Динамика с-сти.xls]__172_2_687"/>
      <sheetName val="[Динамика с-сти.xls]__10_18_687"/>
      <sheetName val="[Динамика с-сти.xls]__172_2_688"/>
      <sheetName val="[Динамика с-сти.xls]__10_18_688"/>
      <sheetName val="[Динамика с-сти.xls]__172_2_689"/>
      <sheetName val="[Динамика с-сти.xls]__10_18_689"/>
      <sheetName val="[Динамика с-сти.xls]__172_2_692"/>
      <sheetName val="[Динамика с-сти.xls]__10_18_692"/>
      <sheetName val="[Динамика с-сти.xls]__172_2_691"/>
      <sheetName val="[Динамика с-сти.xls]__10_18_691"/>
      <sheetName val="[Динамика с-сти.xls]__172_2_693"/>
      <sheetName val="[Динамика с-сти.xls]__10_18_693"/>
      <sheetName val="[Динамика с-сти.xls]__172_2_694"/>
      <sheetName val="[Динамика с-сти.xls]__10_18_694"/>
      <sheetName val="[Динамика с-сти.xls]__172_2_695"/>
      <sheetName val="[Динамика с-сти.xls]__10_18_695"/>
      <sheetName val="[Динамика с-сти.xls]__172_2_697"/>
      <sheetName val="[Динамика с-сти.xls]__10_18_697"/>
      <sheetName val="[Динамика с-сти.xls]__172_2_696"/>
      <sheetName val="[Динамика с-сти.xls]__10_18_696"/>
      <sheetName val="[Динамика с-сти.xls]__172_2_706"/>
      <sheetName val="[Динамика с-сти.xls]__10_18_706"/>
      <sheetName val="[Динамика с-сти.xls]__172_2_698"/>
      <sheetName val="[Динамика с-сти.xls]__10_18_698"/>
      <sheetName val="[Динамика с-сти.xls]__172_2_699"/>
      <sheetName val="[Динамика с-сти.xls]__10_18_699"/>
      <sheetName val="[Динамика с-сти.xls]__172_2_700"/>
      <sheetName val="[Динамика с-сти.xls]__10_18_700"/>
      <sheetName val="[Динамика с-сти.xls]__172_2_701"/>
      <sheetName val="[Динамика с-сти.xls]__10_18_701"/>
      <sheetName val="[Динамика с-сти.xls]__172_2_702"/>
      <sheetName val="[Динамика с-сти.xls]__10_18_702"/>
      <sheetName val="[Динамика с-сти.xls]__172_2_703"/>
      <sheetName val="[Динамика с-сти.xls]__10_18_703"/>
      <sheetName val="[Динамика с-сти.xls]__172_2_704"/>
      <sheetName val="[Динамика с-сти.xls]__10_18_704"/>
      <sheetName val="[Динамика с-сти.xls]__172_2_705"/>
      <sheetName val="[Динамика с-сти.xls]__10_18_705"/>
      <sheetName val="[Динамика с-сти.xls]__172_2_708"/>
      <sheetName val="[Динамика с-сти.xls]__10_18_708"/>
      <sheetName val="[Динамика с-сти.xls]__172_2_707"/>
      <sheetName val="[Динамика с-сти.xls]__10_18_707"/>
      <sheetName val="[Динамика с-сти.xls]__172_2_709"/>
      <sheetName val="[Динамика с-сти.xls]__10_18_709"/>
      <sheetName val="[Динамика с-сти.xls]__172_2_710"/>
      <sheetName val="[Динамика с-сти.xls]__10_18_710"/>
      <sheetName val="[Динамика с-сти.xls]__172_2_711"/>
      <sheetName val="[Динамика с-сти.xls]__10_18_711"/>
      <sheetName val="[Динамика с-сти.xls]__172_2_713"/>
      <sheetName val="[Динамика с-сти.xls]__10_18_713"/>
      <sheetName val="[Динамика с-сти.xls]__172_2_714"/>
      <sheetName val="[Динамика с-сти.xls]__10_18_714"/>
      <sheetName val="[Динамика с-сти.xls]__172_2_737"/>
      <sheetName val="[Динамика с-сти.xls]__10_18_737"/>
      <sheetName val="[Динамика с-сти.xls]__172_2_720"/>
      <sheetName val="[Динамика с-сти.xls]__10_18_720"/>
      <sheetName val="[Динамика с-сти.xls]__172_2_715"/>
      <sheetName val="[Динамика с-сти.xls]__10_18_715"/>
      <sheetName val="[Динамика с-сти.xls]__172_2_716"/>
      <sheetName val="[Динамика с-сти.xls]__10_18_716"/>
      <sheetName val="[Динамика с-сти.xls]__172_2_717"/>
      <sheetName val="[Динамика с-сти.xls]__10_18_717"/>
      <sheetName val="[Динамика с-сти.xls]__172_2_718"/>
      <sheetName val="[Динамика с-сти.xls]__10_18_718"/>
      <sheetName val="[Динамика с-сти.xls]__172_2_719"/>
      <sheetName val="[Динамика с-сти.xls]__10_18_719"/>
      <sheetName val="[Динамика с-сти.xls]__172_2_721"/>
      <sheetName val="[Динамика с-сти.xls]__10_18_721"/>
      <sheetName val="[Динамика с-сти.xls]__172_2_724"/>
      <sheetName val="[Динамика с-сти.xls]__10_18_724"/>
      <sheetName val="[Динамика с-сти.xls]__172_2_722"/>
      <sheetName val="[Динамика с-сти.xls]__10_18_722"/>
      <sheetName val="[Динамика с-сти.xls]__172_2_723"/>
      <sheetName val="[Динамика с-сти.xls]__10_18_723"/>
      <sheetName val="[Динамика с-сти.xls]__172_2_732"/>
      <sheetName val="[Динамика с-сти.xls]__10_18_732"/>
      <sheetName val="[Динамика с-сти.xls]__172_2_725"/>
      <sheetName val="[Динамика с-сти.xls]__10_18_725"/>
      <sheetName val="[Динамика с-сти.xls]__172_2_726"/>
      <sheetName val="[Динамика с-сти.xls]__10_18_726"/>
      <sheetName val="[Динамика с-сти.xls]__172_2_727"/>
      <sheetName val="[Динамика с-сти.xls]__10_18_727"/>
      <sheetName val="[Динамика с-сти.xls]__172_2_728"/>
      <sheetName val="[Динамика с-сти.xls]__10_18_728"/>
      <sheetName val="[Динамика с-сти.xls]__172_2_729"/>
      <sheetName val="[Динамика с-сти.xls]__10_18_729"/>
      <sheetName val="[Динамика с-сти.xls]__172_2_730"/>
      <sheetName val="[Динамика с-сти.xls]__10_18_730"/>
      <sheetName val="[Динамика с-сти.xls]__172_2_731"/>
      <sheetName val="[Динамика с-сти.xls]__10_18_731"/>
      <sheetName val="[Динамика с-сти.xls]__172_2_733"/>
      <sheetName val="[Динамика с-сти.xls]__10_18_733"/>
      <sheetName val="[Динамика с-сти.xls]__172_2_734"/>
      <sheetName val="[Динамика с-сти.xls]__10_18_734"/>
      <sheetName val="[Динамика с-сти.xls]__172_2_735"/>
      <sheetName val="[Динамика с-сти.xls]__10_18_735"/>
      <sheetName val="[Динамика с-сти.xls]__172_2_736"/>
      <sheetName val="[Динамика с-сти.xls]__10_18_736"/>
      <sheetName val="[Динамика с-сти.xls]__172_2_738"/>
      <sheetName val="[Динамика с-сти.xls]__10_18_738"/>
      <sheetName val="[Динамика с-сти.xls]__172_2_739"/>
      <sheetName val="[Динамика с-сти.xls]__10_18_739"/>
      <sheetName val="[Динамика с-сти.xls]__172_2_756"/>
      <sheetName val="[Динамика с-сти.xls]__10_18_756"/>
      <sheetName val="[Динамика с-сти.xls]__172_2_740"/>
      <sheetName val="[Динамика с-сти.xls]__10_18_740"/>
      <sheetName val="[Динамика с-сти.xls]__172_2_741"/>
      <sheetName val="[Динамика с-сти.xls]__10_18_741"/>
      <sheetName val="[Динамика с-сти.xls]__172_2_742"/>
      <sheetName val="[Динамика с-сти.xls]__10_18_742"/>
      <sheetName val="[Динамика с-сти.xls]__172_2_743"/>
      <sheetName val="[Динамика с-сти.xls]__10_18_743"/>
      <sheetName val="[Динамика с-сти.xls]__172_2_744"/>
      <sheetName val="[Динамика с-сти.xls]__10_18_744"/>
      <sheetName val="[Динамика с-сти.xls]__172_2_745"/>
      <sheetName val="[Динамика с-сти.xls]__10_18_745"/>
      <sheetName val="[Динамика с-сти.xls]__172_2_746"/>
      <sheetName val="[Динамика с-сти.xls]__10_18_746"/>
      <sheetName val="[Динамика с-сти.xls]__172_2_747"/>
      <sheetName val="[Динамика с-сти.xls]__10_18_747"/>
      <sheetName val="[Динамика с-сти.xls]__172_2_748"/>
      <sheetName val="[Динамика с-сти.xls]__10_18_748"/>
      <sheetName val="[Динамика с-сти.xls]__172_2_749"/>
      <sheetName val="[Динамика с-сти.xls]__10_18_749"/>
      <sheetName val="[Динамика с-сти.xls]__172_2_751"/>
      <sheetName val="[Динамика с-сти.xls]__10_18_751"/>
      <sheetName val="[Динамика с-сти.xls]__172_2_750"/>
      <sheetName val="[Динамика с-сти.xls]__10_18_750"/>
      <sheetName val="[Динамика с-сти.xls]__172_2_753"/>
      <sheetName val="[Динамика с-сти.xls]__10_18_753"/>
      <sheetName val="[Динамика с-сти.xls]__172_2_752"/>
      <sheetName val="[Динамика с-сти.xls]__10_18_752"/>
      <sheetName val="[Динамика с-сти.xls]__172_2_754"/>
      <sheetName val="[Динамика с-сти.xls]__10_18_754"/>
      <sheetName val="[Динамика с-сти.xls]__172_2_755"/>
      <sheetName val="[Динамика с-сти.xls]__10_18_755"/>
      <sheetName val="[Динамика с-сти.xls]__172_2_758"/>
      <sheetName val="[Динамика с-сти.xls]__10_18_758"/>
      <sheetName val="[Динамика с-сти.xls]__172_2_757"/>
      <sheetName val="[Динамика с-сти.xls]__10_18_757"/>
      <sheetName val="[Динамика с-сти.xls]__172_2_767"/>
      <sheetName val="[Динамика с-сти.xls]__10_18_767"/>
      <sheetName val="[Динамика с-сти.xls]__172_2_759"/>
      <sheetName val="[Динамика с-сти.xls]__10_18_759"/>
      <sheetName val="[Динамика с-сти.xls]__172_2_760"/>
      <sheetName val="[Динамика с-сти.xls]__10_18_760"/>
      <sheetName val="[Динамика с-сти.xls]__172_2_761"/>
      <sheetName val="[Динамика с-сти.xls]__10_18_761"/>
      <sheetName val="[Динамика с-сти.xls]__172_2_762"/>
      <sheetName val="[Динамика с-сти.xls]__10_18_762"/>
      <sheetName val="[Динамика с-сти.xls]__172_2_763"/>
      <sheetName val="[Динамика с-сти.xls]__10_18_763"/>
      <sheetName val="[Динамика с-сти.xls]__172_2_764"/>
      <sheetName val="[Динамика с-сти.xls]__10_18_764"/>
      <sheetName val="[Динамика с-сти.xls]__172_2_765"/>
      <sheetName val="[Динамика с-сти.xls]__10_18_765"/>
      <sheetName val="[Динамика с-сти.xls]__172_2_766"/>
      <sheetName val="[Динамика с-сти.xls]__10_18_766"/>
      <sheetName val="[Динамика с-сти.xls]__172_2_769"/>
      <sheetName val="[Динамика с-сти.xls]__10_18_769"/>
      <sheetName val="[Динамика с-сти.xls]__172_2_768"/>
      <sheetName val="[Динамика с-сти.xls]__10_18_768"/>
      <sheetName val="[Динамика с-сти.xls]__172_2_770"/>
      <sheetName val="[Динамика с-сти.xls]__10_18_770"/>
      <sheetName val="[Динамика с-сти.xls]__172_2_771"/>
      <sheetName val="[Динамика с-сти.xls]__10_18_771"/>
      <sheetName val="[Динамика с-сти.xls]__172_2_772"/>
      <sheetName val="[Динамика с-сти.xls]__10_18_772"/>
      <sheetName val="[Динамика с-сти.xls]__172_2_773"/>
      <sheetName val="[Динамика с-сти.xls]__10_18_773"/>
      <sheetName val="[Динамика с-сти.xls]__172_2_783"/>
      <sheetName val="[Динамика с-сти.xls]__10_18_783"/>
      <sheetName val="[Динамика с-сти.xls]__172_2_774"/>
      <sheetName val="[Динамика с-сти.xls]__10_18_774"/>
      <sheetName val="[Динамика с-сти.xls]__172_2_778"/>
      <sheetName val="[Динамика с-сти.xls]__10_18_778"/>
      <sheetName val="[Динамика с-сти.xls]__172_2_776"/>
      <sheetName val="[Динамика с-сти.xls]__10_18_776"/>
      <sheetName val="[Динамика с-сти.xls]__172_2_775"/>
      <sheetName val="[Динамика с-сти.xls]__10_18_775"/>
      <sheetName val="[Динамика с-сти.xls]__172_2_777"/>
      <sheetName val="[Динамика с-сти.xls]__10_18_777"/>
      <sheetName val="[Динамика с-сти.xls]__172_2_779"/>
      <sheetName val="[Динамика с-сти.xls]__10_18_779"/>
      <sheetName val="Перечень вып.сп."/>
      <sheetName val="[Динамика с-сти.xls]__172_2_780"/>
      <sheetName val="[Динамика с-сти.xls]__10_18_780"/>
      <sheetName val="[Динамика с-сти.xls]__172_2_781"/>
      <sheetName val="[Динамика с-сти.xls]__10_18_781"/>
      <sheetName val="[Динамика с-сти.xls]__172_2_782"/>
      <sheetName val="[Динамика с-сти.xls]__10_18_782"/>
      <sheetName val="[Динамика с-сти.xls]__172_2_784"/>
      <sheetName val="[Динамика с-сти.xls]__10_18_784"/>
      <sheetName val="[Динамика с-сти.xls]__172_2_785"/>
      <sheetName val="[Динамика с-сти.xls]__10_18_785"/>
      <sheetName val="[Динамика с-сти.xls]__172_2_796"/>
      <sheetName val="[Динамика с-сти.xls]__10_18_796"/>
      <sheetName val="[Динамика с-сти.xls]__172_2_794"/>
      <sheetName val="[Динамика с-сти.xls]__10_18_794"/>
      <sheetName val="[Динамика с-сти.xls]__172_2_786"/>
      <sheetName val="[Динамика с-сти.xls]__10_18_786"/>
      <sheetName val="[Динамика с-сти.xls]__172_2_793"/>
      <sheetName val="[Динамика с-сти.xls]__10_18_793"/>
      <sheetName val="[Динамика с-сти.xls]__172_2_791"/>
      <sheetName val="[Динамика с-сти.xls]__10_18_791"/>
      <sheetName val="[Динамика с-сти.xls]__172_2_787"/>
      <sheetName val="[Динамика с-сти.xls]__10_18_787"/>
      <sheetName val="[Динамика с-сти.xls]__172_2_788"/>
      <sheetName val="[Динамика с-сти.xls]__10_18_788"/>
      <sheetName val="[Динамика с-сти.xls]__172_2_789"/>
      <sheetName val="[Динамика с-сти.xls]__10_18_789"/>
      <sheetName val="[Динамика с-сти.xls]__172_2_790"/>
      <sheetName val="[Динамика с-сти.xls]__10_18_790"/>
      <sheetName val="[Динамика с-сти.xls]__172_2_792"/>
      <sheetName val="[Динамика с-сти.xls]__10_18_792"/>
      <sheetName val="[Динамика с-сти.xls]__172_2_795"/>
      <sheetName val="[Динамика с-сти.xls]__10_18_795"/>
      <sheetName val="[Динамика с-сти.xls]__172_2_797"/>
      <sheetName val="[Динамика с-сти.xls]__10_18_797"/>
      <sheetName val="[Динамика с-сти.xls]__172_2_798"/>
      <sheetName val="[Динамика с-сти.xls]__10_18_798"/>
      <sheetName val="[Динамика с-сти.xls]__172_2_799"/>
      <sheetName val="[Динамика с-сти.xls]__10_18_799"/>
      <sheetName val="[Динамика с-сти.xls]__172_2_800"/>
      <sheetName val="[Динамика с-сти.xls]__10_18_800"/>
      <sheetName val="[Динамика с-сти.xls]__172_2_802"/>
      <sheetName val="[Динамика с-сти.xls]__10_18_802"/>
      <sheetName val="[Динамика с-сти.xls]__172_2_801"/>
      <sheetName val="[Динамика с-сти.xls]__10_18_801"/>
      <sheetName val="[Динамика с-сти.xls]__172_2_803"/>
      <sheetName val="[Динамика с-сти.xls]__10_18_803"/>
      <sheetName val="[Динамика с-сти.xls]__172_2_804"/>
      <sheetName val="[Динамика с-сти.xls]__10_18_804"/>
      <sheetName val="[Динамика с-сти.xls]__172_2_805"/>
      <sheetName val="[Динамика с-сти.xls]__10_18_805"/>
      <sheetName val="[Динамика с-сти.xls]__172_2_809"/>
      <sheetName val="[Динамика с-сти.xls]__10_18_809"/>
      <sheetName val="[Динамика с-сти.xls]__172_2_807"/>
      <sheetName val="[Динамика с-сти.xls]__10_18_807"/>
      <sheetName val="[Динамика с-сти.xls]__172_2_806"/>
      <sheetName val="[Динамика с-сти.xls]__10_18_806"/>
      <sheetName val="[Динамика с-сти.xls]__172_2_808"/>
      <sheetName val="[Динамика с-сти.xls]__10_18_808"/>
      <sheetName val="[Динамика с-сти.xls]__172_2_810"/>
      <sheetName val="[Динамика с-сти.xls]__10_18_810"/>
      <sheetName val="[Динамика с-сти.xls]__172_2_818"/>
      <sheetName val="[Динамика с-сти.xls]__10_18_818"/>
      <sheetName val="[Динамика с-сти.xls]__172_2_811"/>
      <sheetName val="[Динамика с-сти.xls]__10_18_811"/>
      <sheetName val="[Динамика с-сти.xls]__172_2_812"/>
      <sheetName val="[Динамика с-сти.xls]__10_18_812"/>
      <sheetName val="[Динамика с-сти.xls]__172_2_813"/>
      <sheetName val="[Динамика с-сти.xls]__10_18_813"/>
      <sheetName val="[Динамика с-сти.xls]__172_2_814"/>
      <sheetName val="[Динамика с-сти.xls]__10_18_814"/>
      <sheetName val="[Динамика с-сти.xls]__172_2_815"/>
      <sheetName val="[Динамика с-сти.xls]__10_18_815"/>
      <sheetName val="[Динамика с-сти.xls]__172_2_817"/>
      <sheetName val="[Динамика с-сти.xls]__10_18_817"/>
      <sheetName val="[Динамика с-сти.xls]__172_2_816"/>
      <sheetName val="[Динамика с-сти.xls]__10_18_816"/>
      <sheetName val="[Динамика с-сти.xls]__172_2_821"/>
      <sheetName val="[Динамика с-сти.xls]__10_18_821"/>
      <sheetName val="[Динамика с-сти.xls]__172_2_820"/>
      <sheetName val="[Динамика с-сти.xls]__10_18_820"/>
      <sheetName val="[Динамика с-сти.xls]__172_2_819"/>
      <sheetName val="[Динамика с-сти.xls]__10_18_819"/>
      <sheetName val="[Динамика с-сти.xls]__172_2_822"/>
      <sheetName val="[Динамика с-сти.xls]__10_18_822"/>
      <sheetName val="US Dollar 2003"/>
      <sheetName val="SDR 2003"/>
      <sheetName val="[Динамика с-сти.xls]__172_2_823"/>
      <sheetName val="[Динамика с-сти.xls]__10_18_823"/>
      <sheetName val="[Динамика с-сти.xls]__172_2_824"/>
      <sheetName val="[Динамика с-сти.xls]__10_18_824"/>
      <sheetName val="[Динамика с-сти.xls]__172_2_825"/>
      <sheetName val="[Динамика с-сти.xls]__10_18_825"/>
      <sheetName val="[Динамика с-сти.xls]__172_2_826"/>
      <sheetName val="[Динамика с-сти.xls]__10_18_826"/>
      <sheetName val="[Динамика с-сти.xls]__172_2_827"/>
      <sheetName val="[Динамика с-сти.xls]__10_18_827"/>
      <sheetName val="[Динамика с-сти.xls]__172_2_828"/>
      <sheetName val="[Динамика с-сти.xls]__10_18_828"/>
      <sheetName val="[Динамика с-сти.xls]__172_2_829"/>
      <sheetName val="[Динамика с-сти.xls]__10_18_829"/>
      <sheetName val="[Динамика с-сти.xls]__172_2_830"/>
      <sheetName val="[Динамика с-сти.xls]__10_18_830"/>
      <sheetName val="[Динамика с-сти.xls]__172_2_831"/>
      <sheetName val="[Динамика с-сти.xls]__10_18_831"/>
      <sheetName val="[Динамика с-сти.xls]__172_2_832"/>
      <sheetName val="[Динамика с-сти.xls]__10_18_832"/>
      <sheetName val="[Динамика с-сти.xls]__172_2_833"/>
      <sheetName val="[Динамика с-сти.xls]__10_18_833"/>
      <sheetName val="[Динамика с-сти.xls]__172_2_834"/>
      <sheetName val="[Динамика с-сти.xls]__10_18_834"/>
      <sheetName val="[Динамика с-сти.xls]__172_2_835"/>
      <sheetName val="[Динамика с-сти.xls]__10_18_835"/>
      <sheetName val="[Динамика с-сти.xls]__172_2_836"/>
      <sheetName val="[Динамика с-сти.xls]__10_18_836"/>
      <sheetName val="[Динамика с-сти.xls]__172_2_837"/>
      <sheetName val="[Динамика с-сти.xls]__10_18_837"/>
      <sheetName val="[Динамика с-сти.xls]__172_2_838"/>
      <sheetName val="[Динамика с-сти.xls]__10_18_838"/>
      <sheetName val="[Динамика с-сти.xls]__172_2_839"/>
      <sheetName val="[Динамика с-сти.xls]__10_18_839"/>
      <sheetName val="[Динамика с-сти.xls]__172_2_840"/>
      <sheetName val="[Динамика с-сти.xls]__10_18_840"/>
      <sheetName val="[Динамика с-сти.xls]__172_2_843"/>
      <sheetName val="[Динамика с-сти.xls]__10_18_843"/>
      <sheetName val="[Динамика с-сти.xls]__172_2_841"/>
      <sheetName val="[Динамика с-сти.xls]__10_18_841"/>
      <sheetName val="[Динамика с-сти.xls]__172_2_842"/>
      <sheetName val="[Динамика с-сти.xls]__10_18_842"/>
      <sheetName val="[Динамика с-сти.xls]__172_2_844"/>
      <sheetName val="[Динамика с-сти.xls]__10_18_844"/>
      <sheetName val="[Динамика с-сти.xls]__172_2_848"/>
      <sheetName val="[Динамика с-сти.xls]__10_18_848"/>
      <sheetName val="[Динамика с-сти.xls]__172_2_845"/>
      <sheetName val="[Динамика с-сти.xls]__10_18_845"/>
      <sheetName val="[Динамика с-сти.xls]__172_2_847"/>
      <sheetName val="[Динамика с-сти.xls]__10_18_847"/>
      <sheetName val="[Динамика с-сти.xls]__172_2_846"/>
      <sheetName val="[Динамика с-сти.xls]__10_18_846"/>
      <sheetName val="[Динамика с-сти.xls]__172_2_853"/>
      <sheetName val="[Динамика с-сти.xls]__10_18_853"/>
      <sheetName val="[Динамика с-сти.xls]__172_2_850"/>
      <sheetName val="[Динамика с-сти.xls]__10_18_850"/>
      <sheetName val="[Динамика с-сти.xls]__172_2_849"/>
      <sheetName val="[Динамика с-сти.xls]__10_18_849"/>
      <sheetName val="[Динамика с-сти.xls]__172_2_851"/>
      <sheetName val="[Динамика с-сти.xls]__10_18_851"/>
      <sheetName val="[Динамика с-сти.xls]__172_2_852"/>
      <sheetName val="[Динамика с-сти.xls]__10_18_852"/>
      <sheetName val="[Динамика с-сти.xls]__172_2_854"/>
      <sheetName val="[Динамика с-сти.xls]__10_18_854"/>
      <sheetName val="[Динамика с-сти.xls]__172_2_855"/>
      <sheetName val="[Динамика с-сти.xls]__10_18_855"/>
      <sheetName val="[Динамика с-сти.xls]__172_2_860"/>
      <sheetName val="[Динамика с-сти.xls]__10_18_860"/>
      <sheetName val="[Динамика с-сти.xls]__172_2_859"/>
      <sheetName val="[Динамика с-сти.xls]__10_18_859"/>
      <sheetName val="[Динамика с-сти.xls]__172_2_857"/>
      <sheetName val="[Динамика с-сти.xls]__10_18_857"/>
      <sheetName val="[Динамика с-сти.xls]__172_2_856"/>
      <sheetName val="[Динамика с-сти.xls]__10_18_856"/>
      <sheetName val="[Динамика с-сти.xls]__172_2_858"/>
      <sheetName val="[Динамика с-сти.xls]__10_18_858"/>
      <sheetName val="[Динамика с-сти.xls]__172_2_861"/>
      <sheetName val="[Динамика с-сти.xls]__10_18_861"/>
      <sheetName val="[Динамика с-сти.xls]__172_2_862"/>
      <sheetName val="[Динамика с-сти.xls]__10_18_862"/>
      <sheetName val="[Динамика с-сти.xls]__172_2_863"/>
      <sheetName val="[Динамика с-сти.xls]__10_18_863"/>
      <sheetName val="[Динамика с-сти.xls]__172_2_864"/>
      <sheetName val="[Динамика с-сти.xls]__10_18_864"/>
      <sheetName val="[Динамика с-сти.xls]__172_2_865"/>
      <sheetName val="[Динамика с-сти.xls]__10_18_865"/>
      <sheetName val="[Динамика с-сти.xls]__172_2_868"/>
      <sheetName val="[Динамика с-сти.xls]__10_18_868"/>
      <sheetName val="[Динамика с-сти.xls]__172_2_866"/>
      <sheetName val="[Динамика с-сти.xls]__10_18_866"/>
      <sheetName val="[Динамика с-сти.xls]__172_2_867"/>
      <sheetName val="[Динамика с-сти.xls]__10_18_867"/>
      <sheetName val="[Динамика с-сти.xls]__172_2_869"/>
      <sheetName val="[Динамика с-сти.xls]__10_18_869"/>
      <sheetName val="[Динамика с-сти.xls]__172_2_870"/>
      <sheetName val="[Динамика с-сти.xls]__10_18_870"/>
      <sheetName val="[Динамика с-сти.xls]__172_2_871"/>
      <sheetName val="[Динамика с-сти.xls]__10_18_871"/>
      <sheetName val="[Динамика с-сти.xls]__172_2_872"/>
      <sheetName val="[Динамика с-сти.xls]__10_18_872"/>
      <sheetName val="[Динамика с-сти.xls]__172_2_873"/>
      <sheetName val="[Динамика с-сти.xls]__10_18_873"/>
      <sheetName val="[Динамика с-сти.xls]__172_2_914"/>
      <sheetName val="[Динамика с-сти.xls]__10_18_914"/>
      <sheetName val="[Динамика с-сти.xls]__172_2_898"/>
      <sheetName val="[Динамика с-сти.xls]__10_18_898"/>
      <sheetName val="[Динамика с-сти.xls]__172_2_879"/>
      <sheetName val="[Динамика с-сти.xls]__10_18_879"/>
      <sheetName val="[Динамика с-сти.xls]__172_2_874"/>
      <sheetName val="[Динамика с-сти.xls]__10_18_874"/>
      <sheetName val="[Динамика с-сти.xls]__172_2_875"/>
      <sheetName val="[Динамика с-сти.xls]__10_18_875"/>
      <sheetName val="[Динамика с-сти.xls]__172_2_876"/>
      <sheetName val="[Динамика с-сти.xls]__10_18_876"/>
      <sheetName val="[Динамика с-сти.xls]__172_2_877"/>
      <sheetName val="[Динамика с-сти.xls]__10_18_877"/>
      <sheetName val="[Динамика с-сти.xls]__172_2_878"/>
      <sheetName val="[Динамика с-сти.xls]__10_18_878"/>
      <sheetName val="[Динамика с-сти.xls]__172_2_883"/>
      <sheetName val="[Динамика с-сти.xls]__10_18_883"/>
      <sheetName val="[Динамика с-сти.xls]__172_2_880"/>
      <sheetName val="[Динамика с-сти.xls]__10_18_880"/>
      <sheetName val="[Динамика с-сти.xls]__172_2_881"/>
      <sheetName val="[Динамика с-сти.xls]__10_18_881"/>
      <sheetName val="[Динамика с-сти.xls]__172_2_882"/>
      <sheetName val="[Динамика с-сти.xls]__10_18_882"/>
      <sheetName val="[Динамика с-сти.xls]__172_2_887"/>
      <sheetName val="[Динамика с-сти.xls]__10_18_887"/>
      <sheetName val="[Динамика с-сти.xls]__172_2_884"/>
      <sheetName val="[Динамика с-сти.xls]__10_18_884"/>
      <sheetName val="[Динамика с-сти.xls]__172_2_885"/>
      <sheetName val="[Динамика с-сти.xls]__10_18_885"/>
      <sheetName val="[Динамика с-сти.xls]__172_2_886"/>
      <sheetName val="[Динамика с-сти.xls]__10_18_886"/>
      <sheetName val="[Динамика с-сти.xls]__172_2_888"/>
      <sheetName val="[Динамика с-сти.xls]__10_18_888"/>
      <sheetName val="[Динамика с-сти.xls]__172_2_889"/>
      <sheetName val="[Динамика с-сти.xls]__10_18_889"/>
      <sheetName val="[Динамика с-сти.xls]__172_2_890"/>
      <sheetName val="[Динамика с-сти.xls]__10_18_890"/>
      <sheetName val="[Динамика с-сти.xls]__172_2_891"/>
      <sheetName val="[Динамика с-сти.xls]__10_18_891"/>
      <sheetName val="[Динамика с-сти.xls]__172_2_892"/>
      <sheetName val="[Динамика с-сти.xls]__10_18_892"/>
      <sheetName val="[Динамика с-сти.xls]__172_2_896"/>
      <sheetName val="[Динамика с-сти.xls]__10_18_896"/>
      <sheetName val="[Динамика с-сти.xls]__172_2_895"/>
      <sheetName val="[Динамика с-сти.xls]__10_18_895"/>
      <sheetName val="[Динамика с-сти.xls]__172_2_893"/>
      <sheetName val="[Динамика с-сти.xls]__10_18_893"/>
      <sheetName val="[Динамика с-сти.xls]__172_2_894"/>
      <sheetName val="[Динамика с-сти.xls]__10_18_894"/>
      <sheetName val="[Динамика с-сти.xls]__172_2_897"/>
      <sheetName val="[Динамика с-сти.xls]__10_18_897"/>
      <sheetName val="[Динамика с-сти.xls]__172_2_899"/>
      <sheetName val="[Динамика с-сти.xls]__10_18_899"/>
      <sheetName val="[Динамика с-сти.xls]__172_2_906"/>
      <sheetName val="[Динамика с-сти.xls]__10_18_906"/>
      <sheetName val="[Динамика с-сти.xls]__172_2_900"/>
      <sheetName val="[Динамика с-сти.xls]__10_18_900"/>
      <sheetName val="[Динамика с-сти.xls]__172_2_901"/>
      <sheetName val="[Динамика с-сти.xls]__10_18_901"/>
      <sheetName val="[Динамика с-сти.xls]__172_2_902"/>
      <sheetName val="[Динамика с-сти.xls]__10_18_902"/>
      <sheetName val="[Динамика с-сти.xls]__172_2_903"/>
      <sheetName val="[Динамика с-сти.xls]__10_18_903"/>
      <sheetName val="[Динамика с-сти.xls]__172_2_905"/>
      <sheetName val="[Динамика с-сти.xls]__10_18_905"/>
      <sheetName val="[Динамика с-сти.xls]__172_2_904"/>
      <sheetName val="[Динамика с-сти.xls]__10_18_904"/>
      <sheetName val="[Динамика с-сти.xls]__172_2_907"/>
      <sheetName val="[Динамика с-сти.xls]__10_18_907"/>
      <sheetName val="[Динамика с-сти.xls]__172_2_908"/>
      <sheetName val="[Динамика с-сти.xls]__10_18_908"/>
      <sheetName val="[Динамика с-сти.xls]__172_2_909"/>
      <sheetName val="[Динамика с-сти.xls]__10_18_909"/>
      <sheetName val="[Динамика с-сти.xls]__172_2_910"/>
      <sheetName val="[Динамика с-сти.xls]__10_18_910"/>
      <sheetName val="[Динамика с-сти.xls]__172_2_912"/>
      <sheetName val="[Динамика с-сти.xls]__10_18_912"/>
      <sheetName val="[Динамика с-сти.xls]__172_2_911"/>
      <sheetName val="[Динамика с-сти.xls]__10_18_911"/>
      <sheetName val="[Динамика с-сти.xls]__172_2_913"/>
      <sheetName val="[Динамика с-сти.xls]__10_18_913"/>
      <sheetName val="[Динамика с-сти.xls]__172_2_915"/>
      <sheetName val="[Динамика с-сти.xls]__10_18_915"/>
    </sheetNames>
    <definedNames>
      <definedName name="HILH" refersTo="#ССЫЛКА!"/>
      <definedName name="kjh" refersTo="#ССЫЛКА!"/>
      <definedName name="lkj" refersTo="#ССЫЛКА!"/>
      <definedName name="тмз" refersTo="#ССЫЛКА!"/>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up Budget"/>
      <sheetName val="Group Eliminations"/>
      <sheetName val="Aggregated Group Budget"/>
      <sheetName val="KCCI"/>
      <sheetName val="MKM"/>
      <sheetName val="KCC"/>
      <sheetName val="Eliminations"/>
      <sheetName val="Aggregated Budget"/>
      <sheetName val="CC_N"/>
      <sheetName val="ЯНВАРЬ"/>
      <sheetName val="Planilla para exportación"/>
      <sheetName val="FORMATOS CHILE PPTO 1999"/>
      <sheetName val="IFRS Budgeting model 2.33"/>
      <sheetName val="8_NPV_1"/>
      <sheetName val="System"/>
      <sheetName val="Reference #'s"/>
      <sheetName val="Assumptions"/>
      <sheetName val="SMSTemp"/>
      <sheetName val="Input"/>
      <sheetName val="finbal10"/>
      <sheetName val="lib"/>
      <sheetName val="Статьи"/>
      <sheetName val="Форма2"/>
      <sheetName val="Данные"/>
      <sheetName val="Group_Budget"/>
      <sheetName val="Group_Eliminations"/>
      <sheetName val="Aggregated_Group_Budget"/>
      <sheetName val="Aggregated_Budget"/>
      <sheetName val="Planilla_para_exportación"/>
      <sheetName val="FORMATOS_CHILE_PPTO_1999"/>
      <sheetName val="IFRS_Budgeting_model_2_33"/>
      <sheetName val="Reference_#'s"/>
      <sheetName val="stripping (2)"/>
      <sheetName val="Горячее_водоснабжение_лет"/>
      <sheetName val="Горячее_водоснабжение_зим"/>
      <sheetName val="Отопление"/>
      <sheetName val="Вентиляция"/>
      <sheetName val="Equip HR"/>
      <sheetName val="Travel &amp; Fuel"/>
      <sheetName val="ао"/>
      <sheetName val="Mining"/>
      <sheetName val="modaj"/>
      <sheetName val="Grouplist"/>
      <sheetName val="Допущения"/>
      <sheetName val=""/>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Cashflow"/>
      <sheetName val="Income99"/>
      <sheetName val="Income00-35"/>
      <sheetName val="Financial Proj. by MO"/>
      <sheetName val="Financial Projections"/>
      <sheetName val="Depreciation and Amortization"/>
      <sheetName val="Revenue Cases"/>
      <sheetName val="Coal"/>
      <sheetName val="Mass Balance"/>
      <sheetName val="Landfill Development"/>
      <sheetName val="SCR O&amp;M"/>
      <sheetName val="NOX and SOX"/>
      <sheetName val="Fixed O&amp;M"/>
      <sheetName val="CAPMMbyMO"/>
      <sheetName val="CAPMM"/>
      <sheetName val="Rollup"/>
      <sheetName val="GenAdmin"/>
      <sheetName val="Stores"/>
      <sheetName val="MH"/>
      <sheetName val="Chem"/>
      <sheetName val="Power Block"/>
      <sheetName val="FGD"/>
      <sheetName val="Engineer"/>
      <sheetName val="Computer"/>
      <sheetName val="I&amp;C Maint"/>
      <sheetName val="Mech Maint"/>
      <sheetName val="Electric Maint"/>
      <sheetName val="sheet 13"/>
      <sheetName val="KCC"/>
      <sheetName val="Somprof111"/>
      <sheetName val="8_NPV_1"/>
      <sheetName val="Горячее_водоснабжение_лет"/>
      <sheetName val="Горячее_водоснабжение_зим"/>
      <sheetName val="Reference #'s"/>
      <sheetName val="Finance &amp; Economic Data"/>
      <sheetName val="Cash Flow &amp; Coverages"/>
      <sheetName val="ао"/>
      <sheetName val="Planilla para exportación"/>
      <sheetName val="FORMATOS CHILE PPTO 1999"/>
      <sheetName val="Financial_Proj__by_MO"/>
      <sheetName val="Financial_Projections"/>
      <sheetName val="Depreciation_and_Amortization"/>
      <sheetName val="Revenue_Cases"/>
      <sheetName val="Mass_Balance"/>
      <sheetName val="Landfill_Development"/>
      <sheetName val="SCR_O&amp;M"/>
      <sheetName val="NOX_and_SOX"/>
      <sheetName val="Fixed_O&amp;M"/>
      <sheetName val="Power_Block"/>
      <sheetName val="I&amp;C_Maint"/>
      <sheetName val="Mech_Maint"/>
      <sheetName val="Electric_Maint"/>
      <sheetName val="sheet_13"/>
      <sheetName val="Planilla_para_exportación"/>
      <sheetName val="FORMATOS_CHILE_PPTO_1999"/>
      <sheetName val="income"/>
      <sheetName val="Prelim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jor Maint"/>
      <sheetName val="Summary 1"/>
      <sheetName val="Summary 2"/>
      <sheetName val="Summary 3"/>
      <sheetName val="Summary 4"/>
      <sheetName val="Labor-Yr1"/>
      <sheetName val="Labor-Yr2"/>
      <sheetName val="Labor-Yr3+"/>
      <sheetName val="Routine O &amp; M"/>
      <sheetName val="G&amp;A"/>
      <sheetName val="Pre-Comm"/>
      <sheetName val="Precomm LaborA"/>
      <sheetName val="Precomm LaborB"/>
      <sheetName val="Capital"/>
      <sheetName val="Capital Sched"/>
      <sheetName val="Dispatch"/>
      <sheetName val="Tax Rates"/>
      <sheetName val="SCR O&amp;M"/>
      <sheetName val="KCC"/>
      <sheetName val="Input"/>
      <sheetName val="Reference #'s"/>
      <sheetName val="8_NPV_1"/>
      <sheetName val="Справочники"/>
      <sheetName val="tarongo&amp;m-r03c"/>
      <sheetName val="Income Statement"/>
      <sheetName val="Major_Maint"/>
      <sheetName val="Summary_1"/>
      <sheetName val="Summary_2"/>
      <sheetName val="Summary_3"/>
      <sheetName val="Summary_4"/>
      <sheetName val="Routine_O_&amp;_M"/>
      <sheetName val="Precomm_LaborA"/>
      <sheetName val="Precomm_LaborB"/>
      <sheetName val="Capital_Sched"/>
      <sheetName val="Tax_Rates"/>
      <sheetName val="Income_Statement"/>
      <sheetName val="Índices"/>
      <sheetName val="Hidden"/>
    </sheetNames>
    <sheetDataSet>
      <sheetData sheetId="0" refreshError="1">
        <row r="14">
          <cell r="B1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4">
          <cell r="B14">
            <v>0</v>
          </cell>
        </row>
      </sheetData>
      <sheetData sheetId="26"/>
      <sheetData sheetId="27"/>
      <sheetData sheetId="28"/>
      <sheetData sheetId="29"/>
      <sheetData sheetId="30"/>
      <sheetData sheetId="31"/>
      <sheetData sheetId="32"/>
      <sheetData sheetId="33"/>
      <sheetData sheetId="34"/>
      <sheetData sheetId="35"/>
      <sheetData sheetId="36" refreshError="1"/>
      <sheetData sheetId="3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атьи"/>
      <sheetName val="Проек.расх"/>
      <sheetName val="Проч.расх."/>
      <sheetName val="Содержание"/>
      <sheetName val="Ввод"/>
      <sheetName val="ЯНВАРЬ"/>
      <sheetName val="US Dollar 2003"/>
      <sheetName val="SDR 2003"/>
      <sheetName val="BY Line Item"/>
      <sheetName val="KCC"/>
      <sheetName val="Проек_расх"/>
      <sheetName val="Проч_расх_"/>
      <sheetName val="US_Dollar_2003"/>
      <sheetName val="SDR_2003"/>
      <sheetName val="BY_Line_Item"/>
      <sheetName val="jule-september2000"/>
      <sheetName val="hiddenА"/>
      <sheetName val="Captions"/>
      <sheetName val="K31X"/>
      <sheetName val="Consolidator Inputs"/>
      <sheetName val="Control"/>
      <sheetName val="Language"/>
      <sheetName val="Configuration"/>
      <sheetName val="Lists"/>
      <sheetName val="Checks"/>
      <sheetName val="SETUP"/>
      <sheetName val="B-4"/>
      <sheetName val="Reference #'s"/>
      <sheetName val="Fm"/>
      <sheetName val="Major Maint"/>
      <sheetName val="A-20"/>
      <sheetName val="Staff"/>
      <sheetName val="Main Menu"/>
      <sheetName val="31.12.03"/>
      <sheetName val="Hidden"/>
      <sheetName val="HypInflInd"/>
      <sheetName val="Grouplist"/>
      <sheetName val="DCF"/>
      <sheetName val="ATI"/>
      <sheetName val="Test catalysts"/>
      <sheetName val="GAAP TB 30.08.01  detail p&amp;l"/>
      <sheetName val="Synthèse"/>
      <sheetName val="AFE's  By Afe"/>
      <sheetName val="DTL"/>
      <sheetName val="General"/>
      <sheetName val="Book to tax"/>
      <sheetName val="Форма2"/>
      <sheetName val="confwh"/>
      <sheetName val="Excess Calc Payroll"/>
      <sheetName val="Cost 99v98"/>
      <sheetName val="SMSTemp"/>
      <sheetName val="??????"/>
      <sheetName val="Kolommen_balans"/>
      <sheetName val="SCR O&amp;M"/>
      <sheetName val="Master"/>
    </sheetNames>
    <sheetDataSet>
      <sheetData sheetId="0" refreshError="1">
        <row r="3">
          <cell r="A3">
            <v>1</v>
          </cell>
          <cell r="B3" t="str">
            <v>Подготовительные работы (рекогносцировка местности, сбор данных). Площадь А</v>
          </cell>
        </row>
        <row r="4">
          <cell r="A4">
            <v>2</v>
          </cell>
          <cell r="B4" t="str">
            <v>Подготовительные работы (рекогносцировка местности, сбор данных,экологический мониторинг). Площадь Б</v>
          </cell>
        </row>
        <row r="5">
          <cell r="A5">
            <v>3</v>
          </cell>
          <cell r="B5" t="str">
            <v>Подготовительные работы (сбор данных,экологический мониторинг). Площадь С.</v>
          </cell>
        </row>
        <row r="6">
          <cell r="A6">
            <v>4</v>
          </cell>
          <cell r="B6" t="str">
            <v>Гравиразведка (полевые работы, обработка,интерпретацмя). Площадь А.</v>
          </cell>
        </row>
        <row r="7">
          <cell r="A7">
            <v>5</v>
          </cell>
          <cell r="B7" t="str">
            <v>Гравиразведка. Площадь С.</v>
          </cell>
        </row>
        <row r="8">
          <cell r="A8">
            <v>6</v>
          </cell>
          <cell r="B8" t="str">
            <v>Полевые сейсмические работы (мобилизационные и вспомогательные работы включительно).Площадь А.</v>
          </cell>
        </row>
        <row r="9">
          <cell r="A9">
            <v>7</v>
          </cell>
          <cell r="B9" t="str">
            <v>Полевые сейсмические работы. Площадь В.</v>
          </cell>
        </row>
        <row r="10">
          <cell r="A10">
            <v>8</v>
          </cell>
          <cell r="B10" t="str">
            <v>Полевые сейсмические работы. Площадь С.</v>
          </cell>
        </row>
        <row r="11">
          <cell r="A11">
            <v>9</v>
          </cell>
          <cell r="B11" t="str">
            <v>Переобработка. Площадь А.</v>
          </cell>
        </row>
        <row r="12">
          <cell r="A12">
            <v>10</v>
          </cell>
          <cell r="B12" t="str">
            <v>Обработка. Площадь Б.</v>
          </cell>
        </row>
        <row r="13">
          <cell r="A13">
            <v>11</v>
          </cell>
          <cell r="B13" t="str">
            <v>Обработка. Площадь С.</v>
          </cell>
        </row>
        <row r="14">
          <cell r="A14">
            <v>12</v>
          </cell>
          <cell r="B14" t="str">
            <v>Переобработка. Площадь В.</v>
          </cell>
        </row>
        <row r="15">
          <cell r="A15">
            <v>13</v>
          </cell>
          <cell r="B15" t="str">
            <v>Переобработка. Площадь С.</v>
          </cell>
        </row>
        <row r="16">
          <cell r="A16">
            <v>14</v>
          </cell>
          <cell r="B16" t="str">
            <v>Интерпретация. Площадь А.</v>
          </cell>
        </row>
        <row r="17">
          <cell r="A17">
            <v>15</v>
          </cell>
          <cell r="B17" t="str">
            <v>Интерпретация. Площадь Б</v>
          </cell>
        </row>
        <row r="18">
          <cell r="A18">
            <v>16</v>
          </cell>
          <cell r="B18" t="str">
            <v>Интерпретация. Площадь С.</v>
          </cell>
        </row>
        <row r="19">
          <cell r="A19">
            <v>17</v>
          </cell>
          <cell r="B19" t="str">
            <v>Непредвиденные затраты.Площадь А.</v>
          </cell>
        </row>
        <row r="20">
          <cell r="A20">
            <v>18</v>
          </cell>
          <cell r="B20" t="str">
            <v>Непредвиденные затраты.Площадь Б.</v>
          </cell>
        </row>
        <row r="21">
          <cell r="A21">
            <v>19</v>
          </cell>
          <cell r="B21" t="str">
            <v>Непредвиденные затраты.Площадь С.</v>
          </cell>
        </row>
        <row r="22">
          <cell r="A22">
            <v>20</v>
          </cell>
          <cell r="B22" t="str">
            <v>Обучение (сейсморазведка). Площадь Б.</v>
          </cell>
        </row>
        <row r="23">
          <cell r="A23">
            <v>21</v>
          </cell>
          <cell r="B23" t="str">
            <v>Обучение (сейсморазведка). Площадь С.</v>
          </cell>
        </row>
        <row r="24">
          <cell r="A24">
            <v>22</v>
          </cell>
          <cell r="B24" t="str">
            <v xml:space="preserve">Межсезонный простой, демобилизация, простой по погодным условиям, возмещаемые затраты. Площадь Б </v>
          </cell>
        </row>
        <row r="25">
          <cell r="A25">
            <v>23</v>
          </cell>
          <cell r="B25" t="str">
            <v xml:space="preserve">Межсезонный простой, демобилизация, простой по погодным условиям, возмещаемые затраты. Площадь С. </v>
          </cell>
        </row>
        <row r="26">
          <cell r="A26">
            <v>24</v>
          </cell>
          <cell r="B26" t="str">
            <v>ОВОС.Площадь А.</v>
          </cell>
        </row>
        <row r="27">
          <cell r="A27">
            <v>25</v>
          </cell>
          <cell r="B27" t="str">
            <v>Выбор подрядчика (сейсморазведка).</v>
          </cell>
        </row>
        <row r="29">
          <cell r="A29" t="str">
            <v>Прямые расходы Операционной структуры</v>
          </cell>
        </row>
        <row r="30">
          <cell r="A30">
            <v>201</v>
          </cell>
          <cell r="B30" t="str">
            <v>Оплата труда</v>
          </cell>
        </row>
        <row r="31">
          <cell r="A31">
            <v>202</v>
          </cell>
          <cell r="B31" t="str">
            <v>Обязательные отчисления (на социальные фонды и т.д.)</v>
          </cell>
        </row>
        <row r="32">
          <cell r="A32">
            <v>203</v>
          </cell>
          <cell r="B32" t="str">
            <v>Аренда офиса</v>
          </cell>
        </row>
        <row r="33">
          <cell r="A33">
            <v>204</v>
          </cell>
          <cell r="B33" t="str">
            <v>Аренда жилья для сотрудников</v>
          </cell>
        </row>
        <row r="34">
          <cell r="A34">
            <v>205</v>
          </cell>
          <cell r="B34" t="str">
            <v>Консалтинг и др. услуги</v>
          </cell>
        </row>
        <row r="35">
          <cell r="A35">
            <v>206</v>
          </cell>
          <cell r="B35" t="str">
            <v>Транспортные расходы</v>
          </cell>
        </row>
        <row r="36">
          <cell r="A36">
            <v>207</v>
          </cell>
          <cell r="B36" t="str">
            <v>Услуги связи и средства связи</v>
          </cell>
        </row>
        <row r="37">
          <cell r="A37">
            <v>208</v>
          </cell>
          <cell r="B37" t="str">
            <v>Представительские расходы</v>
          </cell>
        </row>
        <row r="38">
          <cell r="A38">
            <v>209</v>
          </cell>
          <cell r="B38" t="str">
            <v>Прочие расходы (связанные с производством)</v>
          </cell>
        </row>
        <row r="39">
          <cell r="A39">
            <v>210</v>
          </cell>
          <cell r="B39" t="str">
            <v>Командировочные расходы для участника ЯННК</v>
          </cell>
        </row>
        <row r="40">
          <cell r="A40">
            <v>211</v>
          </cell>
          <cell r="B40" t="str">
            <v>Охрана офиса</v>
          </cell>
        </row>
        <row r="41">
          <cell r="A41" t="str">
            <v>Прочие расходы Операционной Структуры</v>
          </cell>
        </row>
        <row r="42">
          <cell r="A42">
            <v>301</v>
          </cell>
          <cell r="B42" t="str">
            <v>Социальная программа</v>
          </cell>
        </row>
        <row r="43">
          <cell r="A43">
            <v>302</v>
          </cell>
          <cell r="B43" t="str">
            <v>Обучение персонала</v>
          </cell>
        </row>
        <row r="44">
          <cell r="A44">
            <v>303</v>
          </cell>
          <cell r="B44" t="str">
            <v>Командировочные расходы внутри РК</v>
          </cell>
        </row>
        <row r="45">
          <cell r="A45">
            <v>304</v>
          </cell>
          <cell r="B45" t="str">
            <v>Обслуживание и ремонт рабочих станций и программного обеспечения</v>
          </cell>
        </row>
        <row r="46">
          <cell r="A46">
            <v>305</v>
          </cell>
          <cell r="B46" t="str">
            <v xml:space="preserve">Канцелярские, типограф., др. расходы </v>
          </cell>
        </row>
        <row r="47">
          <cell r="A47">
            <v>306</v>
          </cell>
          <cell r="B47" t="str">
            <v>Ремонт офиса</v>
          </cell>
        </row>
        <row r="48">
          <cell r="A48">
            <v>307</v>
          </cell>
          <cell r="B48" t="str">
            <v>Оснастка офиса</v>
          </cell>
        </row>
        <row r="49">
          <cell r="A49">
            <v>308</v>
          </cell>
          <cell r="B49" t="str">
            <v>Офисное оборудование</v>
          </cell>
        </row>
        <row r="50">
          <cell r="A50">
            <v>309</v>
          </cell>
          <cell r="B50" t="str">
            <v>Прочие расходы и затраты</v>
          </cell>
        </row>
        <row r="51">
          <cell r="A51" t="str">
            <v>Доход</v>
          </cell>
        </row>
        <row r="52">
          <cell r="A52">
            <v>401</v>
          </cell>
          <cell r="B52" t="str">
            <v>Аванс ЯННК</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
      <sheetName val="F-3"/>
      <sheetName val="B-1"/>
      <sheetName val="B-2"/>
      <sheetName val="B-3"/>
      <sheetName val="B-4"/>
      <sheetName val="B-5"/>
      <sheetName val="B-6"/>
      <sheetName val="C"/>
      <sheetName val="C-1"/>
      <sheetName val="C-2"/>
      <sheetName val="D-1"/>
      <sheetName val="D-2"/>
      <sheetName val="UV"/>
      <sheetName val="U-3"/>
      <sheetName val="U-4"/>
      <sheetName val="U-293"/>
      <sheetName val="BB"/>
      <sheetName val="CC"/>
      <sheetName val="DD-1"/>
      <sheetName val="FF"/>
      <sheetName val="FF-1"/>
      <sheetName val="EE"/>
      <sheetName val="SS"/>
      <sheetName val="20"/>
      <sheetName val="30"/>
      <sheetName val="40"/>
      <sheetName val="40-1"/>
      <sheetName val="B_4"/>
      <sheetName val="KTO_WB_FSL_31.12.01"/>
      <sheetName val="ЯНВАРЬ"/>
      <sheetName val="СВОД 1сц."/>
      <sheetName val="#REF"/>
      <sheetName val="B1.2"/>
      <sheetName val="Диаграммы"/>
      <sheetName val="I-Index"/>
      <sheetName val="I-sum"/>
      <sheetName val="I-1"/>
      <sheetName val="I-29"/>
      <sheetName val="I-30"/>
      <sheetName val="I-40"/>
      <sheetName val="I-2"/>
      <sheetName val="I-55"/>
      <sheetName val="I-60"/>
      <sheetName val="I-3"/>
      <sheetName val="I-70"/>
      <sheetName val="I-80"/>
      <sheetName val="I-4"/>
      <sheetName val="I-90"/>
      <sheetName val="I-100"/>
      <sheetName val="ао"/>
      <sheetName val="справочники"/>
      <sheetName val="Лист3"/>
      <sheetName val="FES"/>
      <sheetName val="A"/>
      <sheetName val="B-7"/>
      <sheetName val="U-1"/>
      <sheetName val="U-2"/>
      <sheetName val="U4.100 711"/>
      <sheetName val="Статьи"/>
      <sheetName val="Actuals Input"/>
      <sheetName val="Incometl"/>
      <sheetName val="Nvar"/>
      <sheetName val="VD.400_Monthly analytics"/>
      <sheetName val="U4_100_711"/>
      <sheetName val="Actuals_Input"/>
      <sheetName val="KTO_WB_FSL_31_12_01"/>
      <sheetName val="SMSTemp"/>
      <sheetName val="FA_register"/>
      <sheetName val="CPI"/>
      <sheetName val="Cash_flow_2003_PBC"/>
      <sheetName val="Cash_flows_-_PBC"/>
      <sheetName val="База"/>
      <sheetName val="B1100 - CAP for Client"/>
      <sheetName val="2210900-Aug"/>
      <sheetName val="расшиф процентов (2)"/>
      <sheetName val="A-20"/>
      <sheetName val="Gas1999"/>
      <sheetName val="Содержание"/>
      <sheetName val="DATA"/>
      <sheetName val=""/>
      <sheetName val="Prelim Cost"/>
      <sheetName val="CamKum Prod"/>
      <sheetName val="2БО"/>
      <sheetName val="map_nat"/>
      <sheetName val="map_RPG"/>
      <sheetName val="Параметры"/>
      <sheetName val="1"/>
      <sheetName val="Act"/>
      <sheetName val="сальдовка за янв-окт 2009"/>
      <sheetName val="сальдовка за 12 мес 2009"/>
      <sheetName val="127001 BD"/>
      <sheetName val="127004 BD"/>
      <sheetName val="An acc 5610_09"/>
      <sheetName val="5610 for 12 months"/>
      <sheetName val="Prelim_Cost"/>
      <sheetName val="Расчет_Ин"/>
      <sheetName val="std_tabel"/>
      <sheetName val="Info"/>
      <sheetName val="CamKum_Prod"/>
      <sheetName val="Tabeller"/>
      <sheetName val="J-55"/>
      <sheetName val="Anlagevermögen"/>
      <sheetName val="misc"/>
      <sheetName val="FS-97"/>
      <sheetName val="16"/>
      <sheetName val="12"/>
      <sheetName val="31_12_03"/>
      <sheetName val="Grouplist"/>
      <sheetName val="SETUP"/>
      <sheetName val="Links"/>
      <sheetName val="PYTB"/>
      <sheetName val="FA_Movement_Kyrg"/>
      <sheetName val="Settings"/>
      <sheetName val="Lead"/>
      <sheetName val="31_05_04"/>
      <sheetName val="F100-Trial_BS"/>
      <sheetName val="справка"/>
      <sheetName val="Данные"/>
      <sheetName val="LME_prices"/>
      <sheetName val="std tabel"/>
      <sheetName val="вход.данные"/>
      <sheetName val="январь "/>
      <sheetName val="февраль"/>
      <sheetName val="март "/>
      <sheetName val="апрель"/>
      <sheetName val="май"/>
      <sheetName val="июнь"/>
      <sheetName val="июль "/>
      <sheetName val="август"/>
      <sheetName val="2 мес."/>
      <sheetName val="3 мес."/>
      <sheetName val="4 мес."/>
      <sheetName val="5 мес."/>
      <sheetName val="сентябрь"/>
      <sheetName val="октябрь"/>
      <sheetName val="6 мес. "/>
      <sheetName val="7 мес."/>
      <sheetName val="8 мес."/>
      <sheetName val="9 мес."/>
      <sheetName val=" ПУ07200 тыс.тг."/>
      <sheetName val="Расшифровка"/>
      <sheetName val="15.7 Страхование"/>
      <sheetName val="КМД ТМЦ"/>
      <sheetName val="КМД СМ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атьи"/>
      <sheetName val="Проек.расх"/>
      <sheetName val="Проч.расх."/>
      <sheetName val="Описание"/>
      <sheetName val="Анализ"/>
      <sheetName val="B-4"/>
      <sheetName val="Проек_расх"/>
      <sheetName val="Проч_расх_"/>
      <sheetName val="Catalogue"/>
      <sheetName val="KCC"/>
      <sheetName val="прочие"/>
      <sheetName val="SETUP"/>
      <sheetName val="ФОИ-Сен25.12"/>
      <sheetName val="Concentrate"/>
      <sheetName val="Excess Calc Payroll"/>
      <sheetName val="finbal10"/>
      <sheetName val="Deep Water International"/>
      <sheetName val="Monthly Graphs 01"/>
      <sheetName val="Monthly Graphs 00"/>
      <sheetName val="t0_name"/>
      <sheetName val="ШК"/>
      <sheetName val="Актюбе"/>
      <sheetName val="ССГПО"/>
      <sheetName val="Курс валют"/>
      <sheetName val="#ССЫЛКА"/>
      <sheetName val="DCF"/>
      <sheetName val="ATI"/>
      <sheetName val="Форма2"/>
      <sheetName val="US Dollar 2003"/>
      <sheetName val="SDR 2003"/>
      <sheetName val=""/>
      <sheetName val="#511BkRec"/>
      <sheetName val="#511-DEC97"/>
      <sheetName val="#511-SEPT97"/>
      <sheetName val="#511-OCT97"/>
      <sheetName val="#511-NOV97"/>
      <sheetName val="Hidden"/>
      <sheetName val="FIYATLAR"/>
      <sheetName val="Consolidator Inputs"/>
    </sheetNames>
    <sheetDataSet>
      <sheetData sheetId="0">
        <row r="3">
          <cell r="A3">
            <v>101</v>
          </cell>
          <cell r="B3" t="str">
            <v>Подготовка контракта на использование недр по Проекту между КАЗАХОЙЛ и компетентным органом Республики Казахстан</v>
          </cell>
        </row>
        <row r="4">
          <cell r="A4">
            <v>102</v>
          </cell>
          <cell r="B4" t="str">
            <v>Геолого-геофизическая информация</v>
          </cell>
        </row>
        <row r="5">
          <cell r="A5">
            <v>103</v>
          </cell>
          <cell r="B5" t="str">
            <v>Покупка и анализ космофотоснимков</v>
          </cell>
        </row>
        <row r="6">
          <cell r="A6">
            <v>104</v>
          </cell>
          <cell r="B6" t="str">
            <v>Геодезия и навигация</v>
          </cell>
        </row>
        <row r="7">
          <cell r="A7">
            <v>105</v>
          </cell>
          <cell r="B7" t="str">
            <v>Сбор имеющихся данных по оценке воздействия на окружающую среду и метеорологическим условиям на Площадях Исследований</v>
          </cell>
        </row>
        <row r="8">
          <cell r="A8">
            <v>106</v>
          </cell>
          <cell r="B8" t="str">
            <v>Гравиметрические работы</v>
          </cell>
        </row>
        <row r="9">
          <cell r="A9">
            <v>107</v>
          </cell>
          <cell r="B9" t="str">
            <v>Подготовка, регистрация и экспертиза геофизического технического проекта</v>
          </cell>
        </row>
        <row r="10">
          <cell r="A10">
            <v>108</v>
          </cell>
          <cell r="B10" t="str">
            <v>Подготовка и получение всех необходимых разрешительных документов для выполнения Годовой Рабочей Программы</v>
          </cell>
        </row>
        <row r="11">
          <cell r="A11">
            <v>109</v>
          </cell>
          <cell r="B11" t="str">
            <v>Разработка тендерных документов для выбора подрядчиков для выполнения Годовой Рабочей Программы</v>
          </cell>
        </row>
        <row r="12">
          <cell r="A12">
            <v>1</v>
          </cell>
          <cell r="B12" t="str">
            <v>Подготовительные работы (рекогносцировка местности, сбор и анализ данных и др.)</v>
          </cell>
        </row>
        <row r="13">
          <cell r="A13">
            <v>2</v>
          </cell>
          <cell r="B13" t="str">
            <v>Полевые грависметрические работы мастаба 1:50000 (мобилизационные и вспомогательные работы включительно)</v>
          </cell>
        </row>
        <row r="14">
          <cell r="A14">
            <v>3</v>
          </cell>
          <cell r="B14" t="str">
            <v>Полевые сейсмические работы (мобилизационные и вспомогательные работы включительно)</v>
          </cell>
        </row>
        <row r="15">
          <cell r="A15">
            <v>4</v>
          </cell>
          <cell r="B15" t="str">
            <v>Обработка (переобработка)</v>
          </cell>
        </row>
        <row r="16">
          <cell r="A16">
            <v>5</v>
          </cell>
          <cell r="B16" t="str">
            <v>Интерпретация (перинтерпретация)</v>
          </cell>
        </row>
        <row r="17">
          <cell r="A17">
            <v>6</v>
          </cell>
          <cell r="B17" t="str">
            <v>Непредвиденные затраты</v>
          </cell>
        </row>
        <row r="19">
          <cell r="A19" t="str">
            <v>Прямые расходы Операционной структуры</v>
          </cell>
        </row>
        <row r="20">
          <cell r="A20">
            <v>201</v>
          </cell>
          <cell r="B20" t="str">
            <v>Оплата труда</v>
          </cell>
        </row>
        <row r="21">
          <cell r="A21">
            <v>202</v>
          </cell>
          <cell r="B21" t="str">
            <v>Обязательные отчисления (на социальные фонды и т.д.)</v>
          </cell>
        </row>
        <row r="22">
          <cell r="A22">
            <v>203</v>
          </cell>
          <cell r="B22" t="str">
            <v>Аренда офиса</v>
          </cell>
        </row>
        <row r="23">
          <cell r="A23">
            <v>204</v>
          </cell>
          <cell r="B23" t="str">
            <v>Аренда жилья для сотрудников</v>
          </cell>
        </row>
        <row r="24">
          <cell r="A24">
            <v>205</v>
          </cell>
          <cell r="B24" t="str">
            <v>Консалтинг и др. услуги</v>
          </cell>
        </row>
        <row r="25">
          <cell r="A25">
            <v>206</v>
          </cell>
          <cell r="B25" t="str">
            <v>Транспортные расходы</v>
          </cell>
        </row>
        <row r="26">
          <cell r="A26">
            <v>207</v>
          </cell>
          <cell r="B26" t="str">
            <v>Услуги связи и средства связи</v>
          </cell>
        </row>
        <row r="27">
          <cell r="A27">
            <v>208</v>
          </cell>
          <cell r="B27" t="str">
            <v>Представительские расходы</v>
          </cell>
        </row>
        <row r="28">
          <cell r="A28">
            <v>209</v>
          </cell>
          <cell r="B28" t="str">
            <v>Прочие расходы (связанные с производством)</v>
          </cell>
        </row>
        <row r="29">
          <cell r="A29">
            <v>210</v>
          </cell>
          <cell r="B29" t="str">
            <v>Командировочные расходы для участника ЯННК</v>
          </cell>
        </row>
        <row r="30">
          <cell r="A30">
            <v>211</v>
          </cell>
          <cell r="B30" t="str">
            <v>Охрана офиса</v>
          </cell>
        </row>
        <row r="31">
          <cell r="A31" t="str">
            <v>Прочие расходы Операционной Структуры</v>
          </cell>
        </row>
        <row r="32">
          <cell r="A32">
            <v>301</v>
          </cell>
          <cell r="B32" t="str">
            <v>Социальная программа</v>
          </cell>
        </row>
        <row r="33">
          <cell r="A33">
            <v>302</v>
          </cell>
          <cell r="B33" t="str">
            <v>Обучение персонала</v>
          </cell>
        </row>
        <row r="34">
          <cell r="A34">
            <v>303</v>
          </cell>
          <cell r="B34" t="str">
            <v>Командировочные расходы внутри РК</v>
          </cell>
        </row>
        <row r="35">
          <cell r="A35">
            <v>304</v>
          </cell>
          <cell r="B35" t="str">
            <v>Обслуживание и ремонт рабочих станций и программного обеспечения</v>
          </cell>
        </row>
        <row r="36">
          <cell r="A36">
            <v>305</v>
          </cell>
          <cell r="B36" t="str">
            <v xml:space="preserve">Канцелярские, типограф., др. расходы </v>
          </cell>
        </row>
        <row r="37">
          <cell r="A37">
            <v>306</v>
          </cell>
          <cell r="B37" t="str">
            <v>Ремонт офиса</v>
          </cell>
        </row>
        <row r="38">
          <cell r="A38">
            <v>307</v>
          </cell>
          <cell r="B38" t="str">
            <v>Оснастка офиса</v>
          </cell>
        </row>
        <row r="39">
          <cell r="A39">
            <v>308</v>
          </cell>
          <cell r="B39" t="str">
            <v>Офисное оборудование</v>
          </cell>
        </row>
        <row r="40">
          <cell r="A40">
            <v>309</v>
          </cell>
          <cell r="B40" t="str">
            <v>Прочие расходы и затраты</v>
          </cell>
        </row>
        <row r="41">
          <cell r="A41" t="str">
            <v>Доход</v>
          </cell>
        </row>
        <row r="42">
          <cell r="A42">
            <v>401</v>
          </cell>
          <cell r="B42" t="str">
            <v>Аванс ЯННК</v>
          </cell>
        </row>
      </sheetData>
      <sheetData sheetId="1">
        <row r="3">
          <cell r="A3">
            <v>101</v>
          </cell>
        </row>
      </sheetData>
      <sheetData sheetId="2">
        <row r="3">
          <cell r="A3">
            <v>101</v>
          </cell>
        </row>
      </sheetData>
      <sheetData sheetId="3" refreshError="1"/>
      <sheetData sheetId="4"/>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pex "/>
      <sheetName val="bank кап"/>
      <sheetName val="Лист1"/>
      <sheetName val="ЦЗ"/>
      <sheetName val="Лист2"/>
      <sheetName val="Лист3"/>
      <sheetName val="Major Maint"/>
      <sheetName val="Статьи"/>
      <sheetName val="KCC"/>
      <sheetName val="SCR O&amp;M"/>
      <sheetName val="Банк декабрь 08 capex"/>
      <sheetName val="Fm"/>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объем"/>
      <sheetName val="экскав"/>
      <sheetName val="трансп"/>
      <sheetName val="подача"/>
      <sheetName val="свод"/>
      <sheetName val="8_NPV_1"/>
      <sheetName val="SCR O&amp;M"/>
      <sheetName val="capex "/>
      <sheetName val="Major Maint"/>
      <sheetName val="Summary"/>
      <sheetName val="mac_LOP Sched  Personnel"/>
      <sheetName val="DEBT PYMTS"/>
      <sheetName val="Concentrate"/>
      <sheetName val="Проект2002"/>
      <sheetName val="Горячее_водоснабжение_лет"/>
      <sheetName val="Горячее_водоснабжение_зим"/>
      <sheetName val="Отопление"/>
      <sheetName val="Вентиляция"/>
      <sheetName val="KCC"/>
      <sheetName val="1.5_Капвложения_Амортизация"/>
      <sheetName val="Перевозка"/>
      <sheetName val="Costos"/>
      <sheetName val="Labor"/>
      <sheetName val="Input"/>
      <sheetName val="Inputs"/>
      <sheetName val="Статьи"/>
      <sheetName val="LISTS"/>
      <sheetName val="EQUIPMENT TYPE"/>
      <sheetName val="WBS"/>
      <sheetName val="Анализ закл. работ"/>
      <sheetName val="Приложение №5"/>
      <sheetName val="Анализ закл_ работ"/>
      <sheetName val="Input data"/>
      <sheetName val="Sensitivity"/>
      <sheetName val="Example"/>
      <sheetName val="FINANAL"/>
      <sheetName val="Входные данные"/>
      <sheetName val="Assumptions"/>
      <sheetName val="Check"/>
      <sheetName val="Чувствительность"/>
      <sheetName val="1"/>
      <sheetName val="SCR_O&amp;M"/>
      <sheetName val="capex_"/>
      <sheetName val="Major_Maint"/>
      <sheetName val="Перечень связанных сторон"/>
      <sheetName val="Equip HR"/>
      <sheetName val="Excav. Prod"/>
      <sheetName val="Rainfall"/>
      <sheetName val="Travel &amp; Fuel"/>
    </sheetNames>
    <sheetDataSet>
      <sheetData sheetId="0">
        <row r="5">
          <cell r="E5">
            <v>10</v>
          </cell>
        </row>
        <row r="7">
          <cell r="E7">
            <v>19</v>
          </cell>
        </row>
        <row r="9">
          <cell r="E9">
            <v>24</v>
          </cell>
        </row>
        <row r="10">
          <cell r="E10">
            <v>29</v>
          </cell>
        </row>
        <row r="13">
          <cell r="E13">
            <v>19.899999999999999</v>
          </cell>
        </row>
        <row r="24">
          <cell r="E24">
            <v>3200</v>
          </cell>
        </row>
        <row r="25">
          <cell r="E25">
            <v>3900</v>
          </cell>
        </row>
        <row r="27">
          <cell r="E27">
            <v>25000</v>
          </cell>
        </row>
        <row r="28">
          <cell r="E28">
            <v>5100</v>
          </cell>
        </row>
        <row r="29">
          <cell r="E29">
            <v>3700</v>
          </cell>
        </row>
        <row r="41">
          <cell r="E41">
            <v>2</v>
          </cell>
        </row>
        <row r="42">
          <cell r="E42">
            <v>2</v>
          </cell>
        </row>
        <row r="43">
          <cell r="E43">
            <v>0.3</v>
          </cell>
        </row>
        <row r="44">
          <cell r="E44">
            <v>0.2</v>
          </cell>
        </row>
        <row r="45">
          <cell r="E45">
            <v>1.1000000000000001</v>
          </cell>
        </row>
        <row r="47">
          <cell r="E47">
            <v>0.114</v>
          </cell>
        </row>
        <row r="48">
          <cell r="E48">
            <v>0.5</v>
          </cell>
        </row>
        <row r="49">
          <cell r="E49">
            <v>0.39</v>
          </cell>
        </row>
        <row r="50">
          <cell r="E50">
            <v>360</v>
          </cell>
        </row>
        <row r="51">
          <cell r="E51">
            <v>12</v>
          </cell>
        </row>
        <row r="63">
          <cell r="E63">
            <v>1.25</v>
          </cell>
        </row>
        <row r="65">
          <cell r="E65">
            <v>6.3E-2</v>
          </cell>
        </row>
        <row r="66">
          <cell r="E66">
            <v>0.01</v>
          </cell>
        </row>
      </sheetData>
      <sheetData sheetId="1">
        <row r="5">
          <cell r="E5">
            <v>10</v>
          </cell>
        </row>
      </sheetData>
      <sheetData sheetId="2">
        <row r="5">
          <cell r="E5">
            <v>10</v>
          </cell>
        </row>
      </sheetData>
      <sheetData sheetId="3">
        <row r="5">
          <cell r="E5">
            <v>10</v>
          </cell>
        </row>
      </sheetData>
      <sheetData sheetId="4">
        <row r="5">
          <cell r="E5">
            <v>10</v>
          </cell>
        </row>
      </sheetData>
      <sheetData sheetId="5">
        <row r="5">
          <cell r="E5">
            <v>10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Итоговый расчет"/>
      <sheetName val="Объемы вскрыши между 240м и 265"/>
      <sheetName val="Погрузч"/>
      <sheetName val="бульд"/>
      <sheetName val="трансп"/>
      <sheetName val="Major Maint"/>
      <sheetName val="Fm"/>
      <sheetName val="ЯНВАРЬ"/>
      <sheetName val="SCR O&amp;M"/>
      <sheetName val="ао"/>
      <sheetName val=""/>
      <sheetName val="Статьи"/>
      <sheetName val="Анализ закл. работ"/>
      <sheetName val="Анализ закл_ работ"/>
      <sheetName val="Исходные данные"/>
      <sheetName val="Assumptions"/>
      <sheetName val="Check"/>
      <sheetName val="capex "/>
      <sheetName val="Master"/>
      <sheetName val="Расчеты по горе (на базе Покров"/>
      <sheetName val="Read me first"/>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е_оборотных_средств"/>
      <sheetName val="Чувствительность"/>
      <sheetName val="Общие начальные данные"/>
      <sheetName val="Запасы"/>
      <sheetName val="Стоимость_товарной_продукции"/>
      <sheetName val="Эксплуатационная_себестоимость"/>
      <sheetName val="Капзатраты"/>
      <sheetName val="Полная_себестоимость"/>
      <sheetName val="Финансирование"/>
      <sheetName val=" Налоги_из_прибыли"/>
      <sheetName val="Финансовая реализуемость"/>
      <sheetName val="Эффективность_Ком"/>
      <sheetName val="Эффективность_Бю"/>
      <sheetName val="Коэффициенты"/>
      <sheetName val="TEP"/>
      <sheetName val="Диаграмма_чу"/>
      <sheetName val="ONO"/>
      <sheetName val="Fm"/>
      <sheetName val="const"/>
      <sheetName val="Статьи"/>
      <sheetName val="8_NPV_1"/>
      <sheetName val="Эффективность"/>
      <sheetName val="Major Maint"/>
      <sheetName val="KCC"/>
      <sheetName val="_RISK Correlations"/>
      <sheetName val="Анализ закл. работ"/>
      <sheetName val="Variables"/>
      <sheetName val="DEBT PYMTS"/>
      <sheetName val="Índices"/>
      <sheetName val="Master"/>
      <sheetName val="Pump Sizing"/>
      <sheetName val="2.5_Календарь"/>
      <sheetName val="Inventory"/>
      <sheetName val="Concentrate"/>
      <sheetName val="ЯНВАРЬ"/>
      <sheetName val="Mine Gen"/>
      <sheetName val="2_5_Календарь"/>
      <sheetName val="Loan Amortization Table"/>
      <sheetName val="Customize Your Loan Manager"/>
      <sheetName val="Sum Statement"/>
      <sheetName val="data"/>
      <sheetName val="Дефл"/>
      <sheetName val="mac_LOP Sched  Personnel"/>
      <sheetName val="capex "/>
      <sheetName val="Анализ закл_ работ"/>
    </sheetNames>
    <sheetDataSet>
      <sheetData sheetId="0">
        <row r="9">
          <cell r="C9">
            <v>1</v>
          </cell>
        </row>
      </sheetData>
      <sheetData sheetId="1">
        <row r="9">
          <cell r="C9">
            <v>1</v>
          </cell>
        </row>
        <row r="11">
          <cell r="C11">
            <v>1</v>
          </cell>
        </row>
      </sheetData>
      <sheetData sheetId="2">
        <row r="9">
          <cell r="C9">
            <v>1</v>
          </cell>
        </row>
      </sheetData>
      <sheetData sheetId="3">
        <row r="9">
          <cell r="C9">
            <v>1</v>
          </cell>
        </row>
      </sheetData>
      <sheetData sheetId="4">
        <row r="9">
          <cell r="C9">
            <v>1</v>
          </cell>
        </row>
      </sheetData>
      <sheetData sheetId="5">
        <row r="9">
          <cell r="C9">
            <v>1</v>
          </cell>
        </row>
      </sheetData>
      <sheetData sheetId="6">
        <row r="9">
          <cell r="C9">
            <v>1</v>
          </cell>
        </row>
      </sheetData>
      <sheetData sheetId="7">
        <row r="9">
          <cell r="C9">
            <v>1</v>
          </cell>
        </row>
      </sheetData>
      <sheetData sheetId="8">
        <row r="9">
          <cell r="C9">
            <v>1</v>
          </cell>
        </row>
      </sheetData>
      <sheetData sheetId="9">
        <row r="9">
          <cell r="C9">
            <v>1</v>
          </cell>
        </row>
      </sheetData>
      <sheetData sheetId="10">
        <row r="9">
          <cell r="C9">
            <v>1</v>
          </cell>
        </row>
      </sheetData>
      <sheetData sheetId="11">
        <row r="9">
          <cell r="C9">
            <v>1</v>
          </cell>
        </row>
      </sheetData>
      <sheetData sheetId="12">
        <row r="9">
          <cell r="C9">
            <v>1</v>
          </cell>
        </row>
      </sheetData>
      <sheetData sheetId="13">
        <row r="9">
          <cell r="C9">
            <v>1</v>
          </cell>
        </row>
      </sheetData>
      <sheetData sheetId="14"/>
      <sheetData sheetId="15">
        <row r="9">
          <cell r="C9">
            <v>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увствительность"/>
      <sheetName val="Табл.6_Оценочные_КЗ"/>
      <sheetName val="Табл.7_Оборудование ЗИФ"/>
      <sheetName val="Табл.8_Оценочная_себестоимость"/>
      <sheetName val="Табл.9_Кальк_переработка_сравн"/>
      <sheetName val="Табл.10_товарной_продукции"/>
      <sheetName val="Табл.11_Сводка"/>
      <sheetName val="рис.1"/>
      <sheetName val="рис.2"/>
      <sheetName val="Табл.12_Эффективность_Ком"/>
      <sheetName val="рис.3"/>
      <sheetName val="Табл.13_теп"/>
      <sheetName val="Финансирование"/>
      <sheetName val="Общие начальные данные"/>
      <sheetName val="Структура сценария"/>
      <sheetName val="Капзатраты"/>
      <sheetName val="Запасы"/>
      <sheetName val="Полная_себестоимость"/>
      <sheetName val="Эксплуатационная_себестоимость"/>
      <sheetName val="Изменение_оборотных_средств"/>
      <sheetName val=" Налоги_из_прибыли"/>
      <sheetName val="Эффективность_Бю"/>
      <sheetName val="Коэффициенты"/>
      <sheetName val="этап2_с_форм"/>
      <sheetName val="Input"/>
      <sheetName val="Статьи"/>
      <sheetName val="Fm"/>
      <sheetName val="Cost 99v98"/>
      <sheetName val=""/>
      <sheetName val="capex "/>
      <sheetName val="const"/>
      <sheetName val="Горячее_водоснабжение_лет"/>
      <sheetName val="Горячее_водоснабжение_зим"/>
      <sheetName val="2.4_Календарь"/>
      <sheetName val="Parameters"/>
      <sheetName val="SBM Reserve"/>
      <sheetName val="Анализ закл. работ"/>
      <sheetName val="Анализ закл_ работ"/>
      <sheetName val="Índices"/>
      <sheetName val="KCC"/>
      <sheetName val="Journals"/>
      <sheetName val="Exrate"/>
    </sheetNames>
    <sheetDataSet>
      <sheetData sheetId="0" refreshError="1">
        <row r="3">
          <cell r="C3">
            <v>29</v>
          </cell>
        </row>
        <row r="12">
          <cell r="C12">
            <v>1</v>
          </cell>
        </row>
      </sheetData>
      <sheetData sheetId="1" refreshError="1"/>
      <sheetData sheetId="2" refreshError="1"/>
      <sheetData sheetId="3" refreshError="1"/>
      <sheetData sheetId="4">
        <row r="3">
          <cell r="C3">
            <v>29</v>
          </cell>
        </row>
      </sheetData>
      <sheetData sheetId="5" refreshError="1"/>
      <sheetData sheetId="6" refreshError="1"/>
      <sheetData sheetId="7">
        <row r="3">
          <cell r="C3">
            <v>29</v>
          </cell>
        </row>
      </sheetData>
      <sheetData sheetId="8" refreshError="1"/>
      <sheetData sheetId="9" refreshError="1"/>
      <sheetData sheetId="10" refreshError="1"/>
      <sheetData sheetId="11">
        <row r="3">
          <cell r="C3">
            <v>29</v>
          </cell>
        </row>
      </sheetData>
      <sheetData sheetId="12" refreshError="1"/>
      <sheetData sheetId="13">
        <row r="3">
          <cell r="C3">
            <v>29</v>
          </cell>
        </row>
      </sheetData>
      <sheetData sheetId="14" refreshError="1"/>
      <sheetData sheetId="15"/>
      <sheetData sheetId="16"/>
      <sheetData sheetId="17"/>
      <sheetData sheetId="18"/>
      <sheetData sheetId="19"/>
      <sheetData sheetId="20" refreshError="1"/>
      <sheetData sheetId="21"/>
      <sheetData sheetId="22"/>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
      <sheetName val="UG"/>
      <sheetName val="Title Page"/>
      <sheetName val="Pro Forma"/>
      <sheetName val="VR Output"/>
      <sheetName val="COG"/>
      <sheetName val="Prod Stats"/>
      <sheetName val="Manpower"/>
      <sheetName val="Freight"/>
      <sheetName val="Finance"/>
      <sheetName val="Cap Equip"/>
      <sheetName val="Orocon S-C"/>
      <sheetName val="E &amp; PM"/>
      <sheetName val="Surface Projects"/>
      <sheetName val="G &amp; A"/>
      <sheetName val="Pit"/>
      <sheetName val="Processing"/>
      <sheetName val="Site General"/>
      <sheetName val="Logistics"/>
      <sheetName val="Tax"/>
      <sheetName val="Inventory"/>
      <sheetName val="Stockpile"/>
      <sheetName val="Exploration"/>
      <sheetName val="Input"/>
      <sheetName val="Labor"/>
      <sheetName val="Cost Drivers"/>
      <sheetName val="Revisions"/>
      <sheetName val="Title&amp;Header"/>
      <sheetName val="Working Capital"/>
      <sheetName val="ао"/>
      <sheetName val="Статьи"/>
      <sheetName val="Kupol 2009 Prod R2_NBL"/>
      <sheetName val="capex "/>
      <sheetName val="Чувствительность"/>
      <sheetName val="Изменение_оборотных_средств"/>
      <sheetName val="Капзатраты"/>
      <sheetName val="BSUSD"/>
      <sheetName val="BSKZT"/>
      <sheetName val="IS$"/>
      <sheetName val="Repair 2009"/>
      <sheetName val="CF$"/>
      <sheetName val="Trial Balance"/>
      <sheetName val="curve"/>
      <sheetName val="SGV_Oz"/>
      <sheetName val="Анализ закл. работ"/>
      <sheetName val="Exrate"/>
      <sheetName val="Thresholds for variances"/>
      <sheetName val="settings"/>
      <sheetName val="Costos"/>
    </sheetNames>
    <sheetDataSet>
      <sheetData sheetId="0">
        <row r="11">
          <cell r="E11">
            <v>1</v>
          </cell>
        </row>
      </sheetData>
      <sheetData sheetId="1">
        <row r="11">
          <cell r="E11">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1">
          <cell r="E11">
            <v>1</v>
          </cell>
        </row>
        <row r="38">
          <cell r="F38">
            <v>15303.4939789781</v>
          </cell>
          <cell r="G38">
            <v>23398.062671259191</v>
          </cell>
          <cell r="H38">
            <v>26369.454461180245</v>
          </cell>
        </row>
      </sheetData>
      <sheetData sheetId="21" refreshError="1"/>
      <sheetData sheetId="22" refreshError="1"/>
      <sheetData sheetId="23">
        <row r="18">
          <cell r="B18">
            <v>28</v>
          </cell>
        </row>
      </sheetData>
      <sheetData sheetId="24">
        <row r="11">
          <cell r="E11">
            <v>1</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ates"/>
      <sheetName val="Separate FS"/>
      <sheetName val="B1_consolidation"/>
      <sheetName val="equity"/>
      <sheetName val="J1"/>
      <sheetName val="J2"/>
      <sheetName val="EPS"/>
      <sheetName val="EBITDA"/>
      <sheetName val="CAPEX"/>
      <sheetName val="KM revenues"/>
      <sheetName val="KM sales_q-ties"/>
      <sheetName val="KCC COS"/>
      <sheetName val="KCC G&amp;A"/>
      <sheetName val="KCC Distribution"/>
      <sheetName val="Separate_FS"/>
      <sheetName val="KM_revenues"/>
      <sheetName val="KM_sales_q-ties"/>
      <sheetName val="KCC_COS"/>
      <sheetName val="KCC_G&amp;A"/>
      <sheetName val="KCC_Distribution"/>
      <sheetName val="Статьи"/>
      <sheetName val="Форма2"/>
      <sheetName val="const"/>
      <sheetName val="Inventory"/>
      <sheetName val="Input"/>
      <sheetName val="Чувствительность"/>
      <sheetName val="Parameters"/>
      <sheetName val="Hidden"/>
      <sheetName val="BY Line Item"/>
      <sheetName val="Dank"/>
      <sheetName val="hiddenА"/>
      <sheetName val="B1 GRP_06 12 Consolidation_MAST"/>
      <sheetName val="cath"/>
      <sheetName val="GAAP TB 31.12.01  detail p&amp;l"/>
      <sheetName val="LISTS"/>
      <sheetName val="EQUIPMENT TYPE"/>
      <sheetName val="WBS"/>
      <sheetName val="Лист3"/>
      <sheetName val="Лист2"/>
      <sheetName val="ао"/>
      <sheetName val="q2 budget2009"/>
      <sheetName val="Sens"/>
    </sheetNames>
    <sheetDataSet>
      <sheetData sheetId="0" refreshError="1">
        <row r="9">
          <cell r="D9">
            <v>125.72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S"/>
      <sheetName val="BS"/>
      <sheetName val="CE"/>
      <sheetName val="CF"/>
      <sheetName val="CF working table"/>
      <sheetName val="4.c"/>
      <sheetName val="4.e"/>
      <sheetName val="5.a"/>
      <sheetName val="5.b"/>
      <sheetName val="5.c"/>
      <sheetName val="5.d"/>
      <sheetName val="6"/>
      <sheetName val="8"/>
      <sheetName val="10"/>
      <sheetName val="11"/>
      <sheetName val="12.a"/>
      <sheetName val="12.b"/>
      <sheetName val="15"/>
      <sheetName val="16"/>
      <sheetName val="17"/>
      <sheetName val="18"/>
      <sheetName val="19"/>
      <sheetName val="20"/>
      <sheetName val="21"/>
      <sheetName val="22"/>
      <sheetName val="24"/>
      <sheetName val="26"/>
      <sheetName val="27"/>
      <sheetName val="28"/>
      <sheetName val="29"/>
      <sheetName val="30"/>
      <sheetName val="31"/>
      <sheetName val="X-rates"/>
      <sheetName val="32.b.i"/>
      <sheetName val="32.b.ii"/>
      <sheetName val="32.b.iii"/>
      <sheetName val="32.d.i"/>
      <sheetName val="32.d.ii"/>
      <sheetName val="32.d.iii"/>
      <sheetName val="32.g.i"/>
      <sheetName val="32.g.ii"/>
      <sheetName val="32.h"/>
      <sheetName val="33"/>
      <sheetName val="34"/>
      <sheetName val="47"/>
      <sheetName val="Статьи"/>
      <sheetName val="Inventory"/>
      <sheetName val="const"/>
      <sheetName val="capex "/>
      <sheetName val="SUMMARY"/>
      <sheetName val="Чувствительность"/>
      <sheetName val="Изменение_оборотных_средств"/>
      <sheetName val="example"/>
      <sheetName val="Details"/>
      <sheetName val="finanal"/>
      <sheetName val="Assumptions"/>
      <sheetName val="Check"/>
      <sheetName val="B1 EGI_06"/>
      <sheetName val="Inputs"/>
      <sheetName val="Equip HR"/>
      <sheetName val="Excav. Prod"/>
      <sheetName val="Rainfall"/>
      <sheetName val="Travel &amp; Fu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6">
          <cell r="H6">
            <v>120.75</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RISK Correlations"/>
      <sheetName val="X-rates"/>
      <sheetName val="capex "/>
      <sheetName val="const"/>
      <sheetName val="KCC"/>
    </sheetNames>
    <sheetDataSet>
      <sheetData sheetId="0"/>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0"/>
      <sheetName val="Капзатраты"/>
      <sheetName val="SUMMARY"/>
      <sheetName val="DRAWDOWN"/>
      <sheetName val="ASSUMPTIONS"/>
      <sheetName val="FX rates"/>
      <sheetName val="Option 1"/>
      <sheetName val="Option 2"/>
      <sheetName val="Option 3"/>
      <sheetName val="SGV_Oz"/>
      <sheetName val="@RISK Correlations"/>
    </sheetNames>
    <sheetDataSet>
      <sheetData sheetId="0" refreshError="1">
        <row r="4">
          <cell r="Q4">
            <v>1.073</v>
          </cell>
        </row>
        <row r="9">
          <cell r="Q9">
            <v>47</v>
          </cell>
        </row>
        <row r="10">
          <cell r="Q10">
            <v>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tatement"/>
      <sheetName val="Revenue"/>
      <sheetName val="Notes"/>
      <sheetName val="Instructions"/>
      <sheetName val="Title"/>
      <sheetName val="Production Sum"/>
      <sheetName val="Taxes"/>
      <sheetName val="Capital Equip"/>
      <sheetName val="Salary"/>
      <sheetName val="Hrly"/>
      <sheetName val="Mine Sum"/>
      <sheetName val="Mine Dev Det"/>
      <sheetName val="Mine Stoping Det"/>
      <sheetName val="Mine Haulage Det"/>
      <sheetName val="Mine Gen"/>
      <sheetName val="Mill Sum"/>
      <sheetName val="Mill Const"/>
      <sheetName val="Mill Prod"/>
      <sheetName val="Mill Tailings Imp"/>
      <sheetName val="Mill Gen"/>
      <sheetName val="Maint Sum"/>
      <sheetName val="Maint Sum Det"/>
      <sheetName val="Maint Gen"/>
      <sheetName val="Mine Equip"/>
      <sheetName val="Surf-Trans Vehicles"/>
      <sheetName val="Surface Equip"/>
      <sheetName val="Mill Maint"/>
      <sheetName val="Site Gen Sum"/>
      <sheetName val="Site Gen Det"/>
      <sheetName val="Magadan Admin Sum"/>
      <sheetName val="Magadan Admin Det"/>
      <sheetName val="Fm"/>
      <sheetName val="const"/>
      <sheetName val="_RISK Correlations"/>
      <sheetName val="Чувствительность"/>
      <sheetName val="Изменение_оборотных_средств"/>
      <sheetName val="Inventory"/>
      <sheetName val="Input"/>
      <sheetName val="lang"/>
      <sheetName val="X-rates"/>
      <sheetName val="@RISK Correlations"/>
      <sheetName val="Índices"/>
      <sheetName val="Sum_Statement"/>
      <sheetName val="Production_Sum"/>
      <sheetName val="Capital_Equip"/>
      <sheetName val="Mine_Sum"/>
      <sheetName val="Mine_Dev_Det"/>
      <sheetName val="Mine_Stoping_Det"/>
      <sheetName val="Mine_Haulage_Det"/>
      <sheetName val="Mine_Gen"/>
      <sheetName val="Mill_Sum"/>
      <sheetName val="Mill_Const"/>
      <sheetName val="Mill_Prod"/>
      <sheetName val="Mill_Tailings_Imp"/>
      <sheetName val="Mill_Gen"/>
      <sheetName val="Maint_Sum"/>
      <sheetName val="Maint_Sum_Det"/>
      <sheetName val="Maint_Gen"/>
      <sheetName val="Mine_Equip"/>
      <sheetName val="Surf-Trans_Vehicles"/>
      <sheetName val="Surface_Equip"/>
      <sheetName val="Mill_Maint"/>
      <sheetName val="Site_Gen_Sum"/>
      <sheetName val="Site_Gen_Det"/>
      <sheetName val="Magadan_Admin_Sum"/>
      <sheetName val="Magadan_Admin_Det"/>
      <sheetName val="_RISK_Correlations"/>
      <sheetName val="Links"/>
      <sheetName val="Lead"/>
      <sheetName val="НЗП Ag"/>
      <sheetName val="MAIN"/>
      <sheetName val="example"/>
      <sheetName val="LISTS"/>
      <sheetName val="EQUIPMENT TYPE"/>
      <sheetName val="finanal"/>
      <sheetName val="WBS"/>
      <sheetName val="set up"/>
      <sheetName val="Magadan_AǚSƤm_Sum"/>
      <sheetName val="_RISK_Corǯiԥntions"/>
      <sheetName val="BSUSD"/>
      <sheetName val="BSKZT"/>
      <sheetName val="IS$"/>
      <sheetName val="Repair 2009"/>
      <sheetName val="CF$"/>
    </sheetNames>
    <sheetDataSet>
      <sheetData sheetId="0">
        <row r="1">
          <cell r="A1" t="str">
            <v>File:</v>
          </cell>
          <cell r="B1" t="str">
            <v>JuliettaLOMBudgetV08-18-00</v>
          </cell>
          <cell r="K1" t="str">
            <v>JULIETTA PROJECT</v>
          </cell>
          <cell r="X1" t="str">
            <v>JULIETTA PROJECT</v>
          </cell>
          <cell r="AK1" t="str">
            <v>JULIETTA PROJECT</v>
          </cell>
        </row>
        <row r="2">
          <cell r="A2" t="str">
            <v>Vers. Date:</v>
          </cell>
          <cell r="B2" t="str">
            <v>August 19, 2000</v>
          </cell>
          <cell r="K2" t="str">
            <v>OMGC</v>
          </cell>
          <cell r="X2" t="str">
            <v>OMGC</v>
          </cell>
          <cell r="AK2" t="str">
            <v>OMGC</v>
          </cell>
        </row>
        <row r="3">
          <cell r="A3" t="str">
            <v>Date:</v>
          </cell>
          <cell r="B3">
            <v>37028.018581828706</v>
          </cell>
          <cell r="K3" t="str">
            <v>2000 Monthly BUDGET</v>
          </cell>
          <cell r="X3" t="str">
            <v>2001 Monthly BUDGET</v>
          </cell>
          <cell r="AK3" t="str">
            <v>2000 to 2012 Life of Mine (LOM) FORECAST</v>
          </cell>
        </row>
        <row r="4">
          <cell r="A4" t="str">
            <v>Time:</v>
          </cell>
          <cell r="B4">
            <v>37028.018581828706</v>
          </cell>
          <cell r="J4" t="str">
            <v>SUMMARY STATEMENT - 100%</v>
          </cell>
          <cell r="W4" t="str">
            <v>SUMMARY STATEMENT - 100%</v>
          </cell>
          <cell r="AJ4" t="str">
            <v>SUMMARY STATEMENT - 100%</v>
          </cell>
        </row>
        <row r="6">
          <cell r="R6" t="str">
            <v>Total</v>
          </cell>
          <cell r="AE6" t="str">
            <v>Total</v>
          </cell>
          <cell r="AF6" t="str">
            <v>Total</v>
          </cell>
          <cell r="AS6" t="str">
            <v>TOTAL</v>
          </cell>
        </row>
        <row r="7">
          <cell r="F7" t="str">
            <v>Jan - 00</v>
          </cell>
          <cell r="G7" t="str">
            <v>Feb - 00</v>
          </cell>
          <cell r="H7" t="str">
            <v>Mar - 00</v>
          </cell>
          <cell r="I7" t="str">
            <v>Apr - 00</v>
          </cell>
          <cell r="J7" t="str">
            <v>May - 00</v>
          </cell>
          <cell r="K7" t="str">
            <v>Jun - 00</v>
          </cell>
          <cell r="L7" t="str">
            <v>Jul - 00</v>
          </cell>
          <cell r="M7" t="str">
            <v>Aug - 00</v>
          </cell>
          <cell r="N7" t="str">
            <v>Sep - 00</v>
          </cell>
          <cell r="O7" t="str">
            <v>Oct - 00</v>
          </cell>
          <cell r="P7" t="str">
            <v>Nov - 00</v>
          </cell>
          <cell r="Q7" t="str">
            <v>Dec - 00</v>
          </cell>
          <cell r="R7">
            <v>2000</v>
          </cell>
          <cell r="S7" t="str">
            <v>Jan - 01</v>
          </cell>
          <cell r="T7" t="str">
            <v>Feb - 01</v>
          </cell>
          <cell r="U7" t="str">
            <v>Mar - 01</v>
          </cell>
          <cell r="V7" t="str">
            <v>Apr - 01</v>
          </cell>
          <cell r="W7" t="str">
            <v>May - 01</v>
          </cell>
          <cell r="X7" t="str">
            <v>Jun - 01</v>
          </cell>
          <cell r="Y7" t="str">
            <v>Jul - 01</v>
          </cell>
          <cell r="Z7" t="str">
            <v>Aug - 01</v>
          </cell>
          <cell r="AA7" t="str">
            <v>Sep - 01</v>
          </cell>
          <cell r="AB7" t="str">
            <v>Oct - 01</v>
          </cell>
          <cell r="AC7" t="str">
            <v>Nov - 01</v>
          </cell>
          <cell r="AD7" t="str">
            <v>Dec - 01</v>
          </cell>
          <cell r="AE7">
            <v>2001</v>
          </cell>
          <cell r="AF7">
            <v>2000</v>
          </cell>
          <cell r="AG7">
            <v>2001</v>
          </cell>
          <cell r="AH7">
            <v>2002</v>
          </cell>
          <cell r="AI7">
            <v>2003</v>
          </cell>
          <cell r="AJ7">
            <v>2004</v>
          </cell>
          <cell r="AK7">
            <v>2005</v>
          </cell>
          <cell r="AL7">
            <v>2006</v>
          </cell>
          <cell r="AM7">
            <v>2007</v>
          </cell>
          <cell r="AN7">
            <v>2008</v>
          </cell>
          <cell r="AO7">
            <v>2009</v>
          </cell>
          <cell r="AP7">
            <v>2010</v>
          </cell>
          <cell r="AQ7">
            <v>2011</v>
          </cell>
          <cell r="AR7">
            <v>2012</v>
          </cell>
          <cell r="AS7" t="str">
            <v>YEARS</v>
          </cell>
        </row>
        <row r="9">
          <cell r="A9" t="str">
            <v>Revenues</v>
          </cell>
        </row>
        <row r="11">
          <cell r="A11" t="str">
            <v>90-XXX</v>
          </cell>
        </row>
        <row r="12">
          <cell r="A12" t="str">
            <v>Net Production Value</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1300188.2763958671</v>
          </cell>
          <cell r="AE12">
            <v>1300188.2763958671</v>
          </cell>
          <cell r="AF12">
            <v>0</v>
          </cell>
          <cell r="AG12">
            <v>1300188.2763958671</v>
          </cell>
          <cell r="AH12">
            <v>29214189.251626231</v>
          </cell>
          <cell r="AI12">
            <v>30594901.640199382</v>
          </cell>
          <cell r="AJ12">
            <v>32193784.175115373</v>
          </cell>
          <cell r="AK12">
            <v>30227949.191417504</v>
          </cell>
          <cell r="AL12">
            <v>1783449.0022936328</v>
          </cell>
          <cell r="AM12">
            <v>0</v>
          </cell>
          <cell r="AN12">
            <v>0</v>
          </cell>
          <cell r="AO12">
            <v>0</v>
          </cell>
          <cell r="AP12">
            <v>0</v>
          </cell>
          <cell r="AQ12">
            <v>0</v>
          </cell>
          <cell r="AR12">
            <v>0</v>
          </cell>
          <cell r="AS12">
            <v>125314461.53704798</v>
          </cell>
        </row>
        <row r="13">
          <cell r="A13" t="str">
            <v>Miscellaneous Income</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row>
        <row r="14">
          <cell r="A14" t="str">
            <v>TOTAL REVENUES</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1300188.2763958671</v>
          </cell>
          <cell r="AE14">
            <v>1300188.2763958671</v>
          </cell>
          <cell r="AF14">
            <v>0</v>
          </cell>
          <cell r="AG14">
            <v>1300188.2763958671</v>
          </cell>
          <cell r="AH14">
            <v>29214189.251626231</v>
          </cell>
          <cell r="AI14">
            <v>30594901.640199382</v>
          </cell>
          <cell r="AJ14">
            <v>32193784.175115373</v>
          </cell>
          <cell r="AK14">
            <v>30227949.191417504</v>
          </cell>
          <cell r="AL14">
            <v>1783449.0022936328</v>
          </cell>
          <cell r="AM14">
            <v>0</v>
          </cell>
          <cell r="AN14">
            <v>0</v>
          </cell>
          <cell r="AO14">
            <v>0</v>
          </cell>
          <cell r="AP14">
            <v>0</v>
          </cell>
          <cell r="AQ14">
            <v>0</v>
          </cell>
          <cell r="AR14">
            <v>0</v>
          </cell>
          <cell r="AS14">
            <v>125314461.53704798</v>
          </cell>
        </row>
        <row r="17">
          <cell r="A17" t="str">
            <v>Expenditures</v>
          </cell>
        </row>
        <row r="19">
          <cell r="A19" t="str">
            <v>1X-XXX</v>
          </cell>
          <cell r="B19" t="str">
            <v>Mine Costs</v>
          </cell>
          <cell r="F19">
            <v>42888</v>
          </cell>
          <cell r="G19">
            <v>0</v>
          </cell>
          <cell r="H19">
            <v>2174</v>
          </cell>
          <cell r="I19">
            <v>0</v>
          </cell>
          <cell r="J19">
            <v>0</v>
          </cell>
          <cell r="K19">
            <v>616.8030178884602</v>
          </cell>
          <cell r="L19">
            <v>117733.60603577692</v>
          </cell>
          <cell r="M19">
            <v>24704.092245559215</v>
          </cell>
          <cell r="N19">
            <v>62125.016285926271</v>
          </cell>
          <cell r="O19">
            <v>52303.673362004403</v>
          </cell>
          <cell r="P19">
            <v>50987.306989005119</v>
          </cell>
          <cell r="Q19">
            <v>67212.75428696083</v>
          </cell>
          <cell r="R19">
            <v>420745.25222312124</v>
          </cell>
          <cell r="S19">
            <v>82810.846503533525</v>
          </cell>
          <cell r="T19">
            <v>74882.192869427367</v>
          </cell>
          <cell r="U19">
            <v>82616.643003741381</v>
          </cell>
          <cell r="V19">
            <v>78645.02448698935</v>
          </cell>
          <cell r="W19">
            <v>126549.4952261689</v>
          </cell>
          <cell r="X19">
            <v>124246.1054920656</v>
          </cell>
          <cell r="Y19">
            <v>126499.41841935781</v>
          </cell>
          <cell r="Z19">
            <v>131725.65916501419</v>
          </cell>
          <cell r="AA19">
            <v>103257.03587597128</v>
          </cell>
          <cell r="AB19">
            <v>119362.45877440624</v>
          </cell>
          <cell r="AC19">
            <v>147356.06405411215</v>
          </cell>
          <cell r="AD19">
            <v>157656.38173740549</v>
          </cell>
          <cell r="AE19">
            <v>1355607.3256081934</v>
          </cell>
          <cell r="AF19">
            <v>420745.25222312124</v>
          </cell>
          <cell r="AG19">
            <v>1355607.3256081934</v>
          </cell>
          <cell r="AH19">
            <v>0</v>
          </cell>
          <cell r="AI19">
            <v>0</v>
          </cell>
          <cell r="AJ19">
            <v>0</v>
          </cell>
          <cell r="AK19">
            <v>0</v>
          </cell>
          <cell r="AL19">
            <v>0</v>
          </cell>
          <cell r="AM19">
            <v>0</v>
          </cell>
          <cell r="AN19">
            <v>0</v>
          </cell>
          <cell r="AO19">
            <v>0</v>
          </cell>
          <cell r="AP19">
            <v>0</v>
          </cell>
          <cell r="AQ19">
            <v>0</v>
          </cell>
          <cell r="AR19">
            <v>0</v>
          </cell>
          <cell r="AS19">
            <v>1776352.5778313146</v>
          </cell>
        </row>
        <row r="20">
          <cell r="A20" t="str">
            <v>10-468</v>
          </cell>
          <cell r="B20" t="str">
            <v>Mine Capital Expenses</v>
          </cell>
          <cell r="F20">
            <v>0</v>
          </cell>
          <cell r="G20">
            <v>0</v>
          </cell>
          <cell r="H20">
            <v>0</v>
          </cell>
          <cell r="I20">
            <v>5865</v>
          </cell>
          <cell r="J20">
            <v>78050</v>
          </cell>
          <cell r="K20">
            <v>412095</v>
          </cell>
          <cell r="L20">
            <v>0</v>
          </cell>
          <cell r="M20">
            <v>0</v>
          </cell>
          <cell r="N20">
            <v>229500</v>
          </cell>
          <cell r="O20">
            <v>832950</v>
          </cell>
          <cell r="P20">
            <v>0</v>
          </cell>
          <cell r="Q20">
            <v>0</v>
          </cell>
          <cell r="R20">
            <v>1558460</v>
          </cell>
          <cell r="S20">
            <v>0</v>
          </cell>
          <cell r="T20">
            <v>0</v>
          </cell>
          <cell r="U20">
            <v>0</v>
          </cell>
          <cell r="V20">
            <v>227100</v>
          </cell>
          <cell r="W20">
            <v>0</v>
          </cell>
          <cell r="X20">
            <v>0</v>
          </cell>
          <cell r="Y20">
            <v>0</v>
          </cell>
          <cell r="Z20">
            <v>0</v>
          </cell>
          <cell r="AA20">
            <v>30000</v>
          </cell>
          <cell r="AB20">
            <v>0</v>
          </cell>
          <cell r="AC20">
            <v>0</v>
          </cell>
          <cell r="AD20">
            <v>0</v>
          </cell>
          <cell r="AE20">
            <v>257100</v>
          </cell>
          <cell r="AF20">
            <v>1558460</v>
          </cell>
          <cell r="AG20">
            <v>257100</v>
          </cell>
          <cell r="AH20">
            <v>130000</v>
          </cell>
          <cell r="AI20">
            <v>0</v>
          </cell>
          <cell r="AJ20">
            <v>0</v>
          </cell>
          <cell r="AK20">
            <v>0</v>
          </cell>
          <cell r="AL20">
            <v>0</v>
          </cell>
          <cell r="AM20">
            <v>0</v>
          </cell>
          <cell r="AN20">
            <v>0</v>
          </cell>
          <cell r="AO20">
            <v>0</v>
          </cell>
          <cell r="AP20">
            <v>0</v>
          </cell>
          <cell r="AQ20">
            <v>0</v>
          </cell>
          <cell r="AR20">
            <v>0</v>
          </cell>
          <cell r="AS20">
            <v>1945560</v>
          </cell>
        </row>
        <row r="22">
          <cell r="A22" t="str">
            <v>2X-XXX</v>
          </cell>
          <cell r="B22" t="str">
            <v>Mill Costs</v>
          </cell>
          <cell r="F22">
            <v>139219</v>
          </cell>
          <cell r="G22">
            <v>340631</v>
          </cell>
          <cell r="H22">
            <v>685845</v>
          </cell>
          <cell r="I22">
            <v>600000</v>
          </cell>
          <cell r="J22">
            <v>402328</v>
          </cell>
          <cell r="K22">
            <v>1500000</v>
          </cell>
          <cell r="L22">
            <v>1231000</v>
          </cell>
          <cell r="M22">
            <v>1518000</v>
          </cell>
          <cell r="N22">
            <v>3456000</v>
          </cell>
          <cell r="O22">
            <v>2460000</v>
          </cell>
          <cell r="P22">
            <v>2168000</v>
          </cell>
          <cell r="Q22">
            <v>1849000</v>
          </cell>
          <cell r="R22">
            <v>16350023</v>
          </cell>
          <cell r="S22">
            <v>490000</v>
          </cell>
          <cell r="T22">
            <v>564000</v>
          </cell>
          <cell r="U22">
            <v>512000</v>
          </cell>
          <cell r="V22">
            <v>510000</v>
          </cell>
          <cell r="W22">
            <v>599000</v>
          </cell>
          <cell r="X22">
            <v>599000</v>
          </cell>
          <cell r="Y22">
            <v>553000</v>
          </cell>
          <cell r="Z22">
            <v>411000</v>
          </cell>
          <cell r="AA22">
            <v>413000</v>
          </cell>
          <cell r="AB22">
            <v>514000</v>
          </cell>
          <cell r="AC22">
            <v>414000</v>
          </cell>
          <cell r="AD22">
            <v>396600</v>
          </cell>
          <cell r="AE22">
            <v>5975600</v>
          </cell>
          <cell r="AF22">
            <v>16350023</v>
          </cell>
          <cell r="AG22">
            <v>5975600</v>
          </cell>
          <cell r="AH22">
            <v>1486651</v>
          </cell>
          <cell r="AI22">
            <v>0</v>
          </cell>
          <cell r="AJ22">
            <v>0</v>
          </cell>
          <cell r="AK22">
            <v>0</v>
          </cell>
          <cell r="AL22">
            <v>0</v>
          </cell>
          <cell r="AM22">
            <v>0</v>
          </cell>
          <cell r="AN22">
            <v>0</v>
          </cell>
          <cell r="AO22">
            <v>0</v>
          </cell>
          <cell r="AP22">
            <v>0</v>
          </cell>
          <cell r="AQ22">
            <v>0</v>
          </cell>
          <cell r="AR22">
            <v>0</v>
          </cell>
          <cell r="AS22">
            <v>23812274</v>
          </cell>
        </row>
        <row r="23">
          <cell r="A23" t="str">
            <v>20-468</v>
          </cell>
          <cell r="B23" t="str">
            <v>Mill Capital Expenses</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row>
        <row r="25">
          <cell r="A25" t="str">
            <v>3X-XXX</v>
          </cell>
          <cell r="B25" t="str">
            <v>Maintenance Costs</v>
          </cell>
          <cell r="F25">
            <v>0</v>
          </cell>
          <cell r="G25">
            <v>0</v>
          </cell>
          <cell r="H25">
            <v>0</v>
          </cell>
          <cell r="I25">
            <v>0</v>
          </cell>
          <cell r="J25">
            <v>0</v>
          </cell>
          <cell r="K25">
            <v>0</v>
          </cell>
          <cell r="L25">
            <v>72052.257921829398</v>
          </cell>
          <cell r="M25">
            <v>57922.903733503983</v>
          </cell>
          <cell r="N25">
            <v>42891.565064762799</v>
          </cell>
          <cell r="O25">
            <v>68759.33183407929</v>
          </cell>
          <cell r="P25">
            <v>59313.033447295253</v>
          </cell>
          <cell r="Q25">
            <v>70417.189549945062</v>
          </cell>
          <cell r="R25">
            <v>371356.2815514158</v>
          </cell>
          <cell r="S25">
            <v>98536.147343719786</v>
          </cell>
          <cell r="T25">
            <v>96881.109022369768</v>
          </cell>
          <cell r="U25">
            <v>102346.00734371977</v>
          </cell>
          <cell r="V25">
            <v>96551.134569936432</v>
          </cell>
          <cell r="W25">
            <v>117965.20127384955</v>
          </cell>
          <cell r="X25">
            <v>114164.07423339956</v>
          </cell>
          <cell r="Y25">
            <v>144705.8527341091</v>
          </cell>
          <cell r="Z25">
            <v>116523.72473410911</v>
          </cell>
          <cell r="AA25">
            <v>100443.11996032577</v>
          </cell>
          <cell r="AB25">
            <v>110461.42493410912</v>
          </cell>
          <cell r="AC25">
            <v>130910.58796032578</v>
          </cell>
          <cell r="AD25">
            <v>127697.41113410912</v>
          </cell>
          <cell r="AE25">
            <v>1357185.795244083</v>
          </cell>
          <cell r="AF25">
            <v>371356.2815514158</v>
          </cell>
          <cell r="AG25">
            <v>1357185.795244083</v>
          </cell>
          <cell r="AH25">
            <v>33486.133999999998</v>
          </cell>
          <cell r="AI25">
            <v>11987.525000000001</v>
          </cell>
          <cell r="AJ25">
            <v>0</v>
          </cell>
          <cell r="AK25">
            <v>0</v>
          </cell>
          <cell r="AL25">
            <v>0</v>
          </cell>
          <cell r="AM25">
            <v>0</v>
          </cell>
          <cell r="AN25">
            <v>0</v>
          </cell>
          <cell r="AO25">
            <v>0</v>
          </cell>
          <cell r="AP25">
            <v>0</v>
          </cell>
          <cell r="AQ25">
            <v>0</v>
          </cell>
          <cell r="AR25">
            <v>0</v>
          </cell>
          <cell r="AS25">
            <v>1774015.7357954988</v>
          </cell>
        </row>
        <row r="26">
          <cell r="A26" t="str">
            <v>3X-468</v>
          </cell>
          <cell r="B26" t="str">
            <v>Maintenance Capital Expenses</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row>
        <row r="28">
          <cell r="A28" t="str">
            <v>4X-XXX</v>
          </cell>
          <cell r="B28" t="str">
            <v>Site General Costs</v>
          </cell>
          <cell r="F28">
            <v>0</v>
          </cell>
          <cell r="G28">
            <v>0</v>
          </cell>
          <cell r="H28">
            <v>0</v>
          </cell>
          <cell r="I28">
            <v>-2284</v>
          </cell>
          <cell r="J28">
            <v>37640</v>
          </cell>
          <cell r="K28">
            <v>42238.841969484398</v>
          </cell>
          <cell r="L28">
            <v>92913.028439081012</v>
          </cell>
          <cell r="M28">
            <v>106949.22257255517</v>
          </cell>
          <cell r="N28">
            <v>115467.61247122893</v>
          </cell>
          <cell r="O28">
            <v>119111.72407255518</v>
          </cell>
          <cell r="P28">
            <v>116845.96247122892</v>
          </cell>
          <cell r="Q28">
            <v>120313.95157255519</v>
          </cell>
          <cell r="R28">
            <v>749196.34356868884</v>
          </cell>
          <cell r="S28">
            <v>126289.25905775976</v>
          </cell>
          <cell r="T28">
            <v>118569.94610429851</v>
          </cell>
          <cell r="U28">
            <v>155786.29905775975</v>
          </cell>
          <cell r="V28">
            <v>135076.28807327268</v>
          </cell>
          <cell r="W28">
            <v>147592.79985775973</v>
          </cell>
          <cell r="X28">
            <v>174321.01927327269</v>
          </cell>
          <cell r="Y28">
            <v>158419.02225775976</v>
          </cell>
          <cell r="Z28">
            <v>161871.39905775976</v>
          </cell>
          <cell r="AA28">
            <v>181049.93607327269</v>
          </cell>
          <cell r="AB28">
            <v>158791.48305775976</v>
          </cell>
          <cell r="AC28">
            <v>162265.80807327267</v>
          </cell>
          <cell r="AD28">
            <v>177972.33905775976</v>
          </cell>
          <cell r="AE28">
            <v>1858005.5990017075</v>
          </cell>
          <cell r="AF28">
            <v>749196.34356868884</v>
          </cell>
          <cell r="AG28">
            <v>1858005.5990017075</v>
          </cell>
          <cell r="AH28">
            <v>670755.45599999989</v>
          </cell>
          <cell r="AI28">
            <v>189717.39999999997</v>
          </cell>
          <cell r="AJ28">
            <v>0</v>
          </cell>
          <cell r="AK28">
            <v>0</v>
          </cell>
          <cell r="AL28">
            <v>0</v>
          </cell>
          <cell r="AM28">
            <v>0</v>
          </cell>
          <cell r="AN28">
            <v>0</v>
          </cell>
          <cell r="AO28">
            <v>0</v>
          </cell>
          <cell r="AP28">
            <v>0</v>
          </cell>
          <cell r="AQ28">
            <v>0</v>
          </cell>
          <cell r="AR28">
            <v>0</v>
          </cell>
          <cell r="AS28">
            <v>3467674.7985703959</v>
          </cell>
        </row>
        <row r="29">
          <cell r="A29" t="str">
            <v>40-468</v>
          </cell>
          <cell r="B29" t="str">
            <v>Site General Capital Expenses</v>
          </cell>
          <cell r="F29">
            <v>0</v>
          </cell>
          <cell r="G29">
            <v>0</v>
          </cell>
          <cell r="H29">
            <v>0</v>
          </cell>
          <cell r="I29">
            <v>0</v>
          </cell>
          <cell r="J29">
            <v>0</v>
          </cell>
          <cell r="K29">
            <v>0</v>
          </cell>
          <cell r="L29">
            <v>124035</v>
          </cell>
          <cell r="M29">
            <v>70000</v>
          </cell>
          <cell r="N29">
            <v>37500</v>
          </cell>
          <cell r="O29">
            <v>0</v>
          </cell>
          <cell r="P29">
            <v>0</v>
          </cell>
          <cell r="Q29">
            <v>0</v>
          </cell>
          <cell r="R29">
            <v>231535</v>
          </cell>
          <cell r="S29">
            <v>30000</v>
          </cell>
          <cell r="T29">
            <v>0</v>
          </cell>
          <cell r="U29">
            <v>0</v>
          </cell>
          <cell r="V29">
            <v>0</v>
          </cell>
          <cell r="W29">
            <v>0</v>
          </cell>
          <cell r="X29">
            <v>0</v>
          </cell>
          <cell r="Y29">
            <v>0</v>
          </cell>
          <cell r="Z29">
            <v>0</v>
          </cell>
          <cell r="AA29">
            <v>0</v>
          </cell>
          <cell r="AB29">
            <v>0</v>
          </cell>
          <cell r="AC29">
            <v>0</v>
          </cell>
          <cell r="AD29">
            <v>0</v>
          </cell>
          <cell r="AE29">
            <v>30000</v>
          </cell>
          <cell r="AF29">
            <v>231535</v>
          </cell>
          <cell r="AG29">
            <v>30000</v>
          </cell>
          <cell r="AH29">
            <v>0</v>
          </cell>
          <cell r="AI29">
            <v>0</v>
          </cell>
          <cell r="AJ29">
            <v>0</v>
          </cell>
          <cell r="AK29">
            <v>0</v>
          </cell>
          <cell r="AL29">
            <v>0</v>
          </cell>
          <cell r="AM29">
            <v>0</v>
          </cell>
          <cell r="AN29">
            <v>0</v>
          </cell>
          <cell r="AO29">
            <v>0</v>
          </cell>
          <cell r="AP29">
            <v>0</v>
          </cell>
          <cell r="AQ29">
            <v>0</v>
          </cell>
          <cell r="AR29">
            <v>0</v>
          </cell>
          <cell r="AS29">
            <v>261535</v>
          </cell>
        </row>
        <row r="31">
          <cell r="A31" t="str">
            <v>7X-XXX</v>
          </cell>
          <cell r="B31" t="str">
            <v>Magadan Administration Costs</v>
          </cell>
          <cell r="F31">
            <v>100212</v>
          </cell>
          <cell r="G31">
            <v>96488</v>
          </cell>
          <cell r="H31">
            <v>274404</v>
          </cell>
          <cell r="I31">
            <v>171088.01370201242</v>
          </cell>
          <cell r="J31">
            <v>154936.11785160907</v>
          </cell>
          <cell r="K31">
            <v>179737.5112045295</v>
          </cell>
          <cell r="L31">
            <v>286472.9631531295</v>
          </cell>
          <cell r="M31">
            <v>214470.64913692954</v>
          </cell>
          <cell r="N31">
            <v>218011.70441577907</v>
          </cell>
          <cell r="O31">
            <v>356511.7044157791</v>
          </cell>
          <cell r="P31">
            <v>181932.00671577902</v>
          </cell>
          <cell r="Q31">
            <v>184932.00671577902</v>
          </cell>
          <cell r="R31">
            <v>2419196.6773113264</v>
          </cell>
          <cell r="S31">
            <v>184175.11960644447</v>
          </cell>
          <cell r="T31">
            <v>177680.15916908346</v>
          </cell>
          <cell r="U31">
            <v>177800.46041656722</v>
          </cell>
          <cell r="V31">
            <v>232800.20885073929</v>
          </cell>
          <cell r="W31">
            <v>207880.15811656724</v>
          </cell>
          <cell r="X31">
            <v>234834.65820073933</v>
          </cell>
          <cell r="Y31">
            <v>284874.75861656724</v>
          </cell>
          <cell r="Z31">
            <v>204795.06091656722</v>
          </cell>
          <cell r="AA31">
            <v>204754.96050073931</v>
          </cell>
          <cell r="AB31">
            <v>239795.06091656722</v>
          </cell>
          <cell r="AC31">
            <v>199754.96050073931</v>
          </cell>
          <cell r="AD31">
            <v>201795.06091656722</v>
          </cell>
          <cell r="AE31">
            <v>2550940.6267278884</v>
          </cell>
          <cell r="AF31">
            <v>2419196.6773113264</v>
          </cell>
          <cell r="AG31">
            <v>2550940.6267278884</v>
          </cell>
          <cell r="AH31">
            <v>0</v>
          </cell>
          <cell r="AI31">
            <v>0</v>
          </cell>
          <cell r="AJ31">
            <v>0</v>
          </cell>
          <cell r="AK31">
            <v>0</v>
          </cell>
          <cell r="AL31">
            <v>0</v>
          </cell>
          <cell r="AM31">
            <v>0</v>
          </cell>
          <cell r="AN31">
            <v>0</v>
          </cell>
          <cell r="AO31">
            <v>0</v>
          </cell>
          <cell r="AP31">
            <v>0</v>
          </cell>
          <cell r="AQ31">
            <v>0</v>
          </cell>
          <cell r="AR31">
            <v>0</v>
          </cell>
          <cell r="AS31">
            <v>4970137.3040392147</v>
          </cell>
        </row>
        <row r="32">
          <cell r="A32" t="str">
            <v>70-468</v>
          </cell>
          <cell r="B32" t="str">
            <v>Magadan Admininstration Capital Expenses</v>
          </cell>
          <cell r="F32">
            <v>0</v>
          </cell>
          <cell r="G32">
            <v>0</v>
          </cell>
          <cell r="H32">
            <v>0</v>
          </cell>
          <cell r="I32">
            <v>0</v>
          </cell>
          <cell r="J32">
            <v>0</v>
          </cell>
          <cell r="K32">
            <v>0</v>
          </cell>
          <cell r="L32">
            <v>20000</v>
          </cell>
          <cell r="M32">
            <v>20000</v>
          </cell>
          <cell r="N32">
            <v>5000</v>
          </cell>
          <cell r="O32">
            <v>0</v>
          </cell>
          <cell r="P32">
            <v>0</v>
          </cell>
          <cell r="Q32">
            <v>0</v>
          </cell>
          <cell r="R32">
            <v>45000</v>
          </cell>
          <cell r="S32">
            <v>0</v>
          </cell>
          <cell r="T32">
            <v>0</v>
          </cell>
          <cell r="U32">
            <v>0</v>
          </cell>
          <cell r="V32">
            <v>0</v>
          </cell>
          <cell r="W32">
            <v>15000</v>
          </cell>
          <cell r="X32">
            <v>0</v>
          </cell>
          <cell r="Y32">
            <v>0</v>
          </cell>
          <cell r="Z32">
            <v>0</v>
          </cell>
          <cell r="AA32">
            <v>0</v>
          </cell>
          <cell r="AB32">
            <v>0</v>
          </cell>
          <cell r="AC32">
            <v>0</v>
          </cell>
          <cell r="AD32">
            <v>0</v>
          </cell>
          <cell r="AE32">
            <v>15000</v>
          </cell>
          <cell r="AF32">
            <v>45000</v>
          </cell>
          <cell r="AG32">
            <v>15000</v>
          </cell>
          <cell r="AH32">
            <v>0</v>
          </cell>
          <cell r="AI32">
            <v>0</v>
          </cell>
          <cell r="AJ32">
            <v>0</v>
          </cell>
          <cell r="AK32">
            <v>0</v>
          </cell>
          <cell r="AL32">
            <v>0</v>
          </cell>
          <cell r="AM32">
            <v>0</v>
          </cell>
          <cell r="AN32">
            <v>0</v>
          </cell>
          <cell r="AO32">
            <v>0</v>
          </cell>
          <cell r="AP32">
            <v>0</v>
          </cell>
          <cell r="AQ32">
            <v>0</v>
          </cell>
          <cell r="AR32">
            <v>0</v>
          </cell>
          <cell r="AS32">
            <v>60000</v>
          </cell>
        </row>
        <row r="35">
          <cell r="A35" t="str">
            <v>TOTAL COSTS **</v>
          </cell>
          <cell r="F35">
            <v>282319</v>
          </cell>
          <cell r="G35">
            <v>437119</v>
          </cell>
          <cell r="H35">
            <v>962423</v>
          </cell>
          <cell r="I35">
            <v>774669.01370201237</v>
          </cell>
          <cell r="J35">
            <v>672954.11785160913</v>
          </cell>
          <cell r="K35">
            <v>2134688.1561919022</v>
          </cell>
          <cell r="L35">
            <v>1944206.8555498167</v>
          </cell>
          <cell r="M35">
            <v>2012046.8676885478</v>
          </cell>
          <cell r="N35">
            <v>4166495.8982376968</v>
          </cell>
          <cell r="O35">
            <v>3889636.433684418</v>
          </cell>
          <cell r="P35">
            <v>2577078.3096233089</v>
          </cell>
          <cell r="Q35">
            <v>2291875.9021252403</v>
          </cell>
          <cell r="R35">
            <v>22145512.554654557</v>
          </cell>
          <cell r="S35">
            <v>1011811.3725114575</v>
          </cell>
          <cell r="T35">
            <v>1032013.407165179</v>
          </cell>
          <cell r="U35">
            <v>1030549.4098217883</v>
          </cell>
          <cell r="V35">
            <v>1280172.6559809376</v>
          </cell>
          <cell r="W35">
            <v>1213987.6544743455</v>
          </cell>
          <cell r="X35">
            <v>1246565.8571994773</v>
          </cell>
          <cell r="Y35">
            <v>1267499.0520277941</v>
          </cell>
          <cell r="Z35">
            <v>1025915.8438734503</v>
          </cell>
          <cell r="AA35">
            <v>1032505.0524103091</v>
          </cell>
          <cell r="AB35">
            <v>1142410.4276828424</v>
          </cell>
          <cell r="AC35">
            <v>1054287.42058845</v>
          </cell>
          <cell r="AD35">
            <v>1061721.1928458414</v>
          </cell>
          <cell r="AE35">
            <v>13399439.346581873</v>
          </cell>
          <cell r="AF35">
            <v>22145512.554654557</v>
          </cell>
          <cell r="AG35">
            <v>13399439.346581873</v>
          </cell>
          <cell r="AH35">
            <v>2320892.59</v>
          </cell>
          <cell r="AI35">
            <v>201704.92499999996</v>
          </cell>
          <cell r="AJ35">
            <v>0</v>
          </cell>
          <cell r="AK35">
            <v>0</v>
          </cell>
          <cell r="AL35">
            <v>0</v>
          </cell>
          <cell r="AM35">
            <v>0</v>
          </cell>
          <cell r="AN35">
            <v>0</v>
          </cell>
          <cell r="AO35">
            <v>0</v>
          </cell>
          <cell r="AP35">
            <v>0</v>
          </cell>
          <cell r="AQ35">
            <v>0</v>
          </cell>
          <cell r="AR35">
            <v>0</v>
          </cell>
          <cell r="AS35">
            <v>38067549.41623643</v>
          </cell>
        </row>
        <row r="38">
          <cell r="A38" t="str">
            <v>OPERATING INCOME / (LOSS)</v>
          </cell>
          <cell r="F38">
            <v>-282319</v>
          </cell>
          <cell r="G38">
            <v>-437119</v>
          </cell>
          <cell r="H38">
            <v>-962423</v>
          </cell>
          <cell r="I38">
            <v>-774669.01370201237</v>
          </cell>
          <cell r="J38">
            <v>-672954.11785160913</v>
          </cell>
          <cell r="K38">
            <v>-2134688.1561919022</v>
          </cell>
          <cell r="L38">
            <v>-1944206.8555498167</v>
          </cell>
          <cell r="M38">
            <v>-2012046.8676885478</v>
          </cell>
          <cell r="N38">
            <v>-4166495.8982376968</v>
          </cell>
          <cell r="O38">
            <v>-3889636.433684418</v>
          </cell>
          <cell r="P38">
            <v>-2577078.3096233089</v>
          </cell>
          <cell r="Q38">
            <v>-2291875.9021252403</v>
          </cell>
          <cell r="R38">
            <v>-22145512.554654554</v>
          </cell>
          <cell r="S38">
            <v>-1011811.3725114575</v>
          </cell>
          <cell r="T38">
            <v>-1032013.407165179</v>
          </cell>
          <cell r="U38">
            <v>-1030549.4098217883</v>
          </cell>
          <cell r="V38">
            <v>-1280172.6559809376</v>
          </cell>
          <cell r="W38">
            <v>-1213987.6544743455</v>
          </cell>
          <cell r="X38">
            <v>-1246565.8571994773</v>
          </cell>
          <cell r="Y38">
            <v>-1267499.0520277941</v>
          </cell>
          <cell r="Z38">
            <v>-1025915.8438734503</v>
          </cell>
          <cell r="AA38">
            <v>-1032505.0524103091</v>
          </cell>
          <cell r="AB38">
            <v>-1142410.4276828424</v>
          </cell>
          <cell r="AC38">
            <v>-1054287.42058845</v>
          </cell>
          <cell r="AD38">
            <v>238467.08355002571</v>
          </cell>
          <cell r="AE38">
            <v>-12099251.070186004</v>
          </cell>
          <cell r="AF38">
            <v>-22145512.554654554</v>
          </cell>
          <cell r="AG38">
            <v>-12099251.070186004</v>
          </cell>
          <cell r="AH38">
            <v>26893296.661626231</v>
          </cell>
          <cell r="AI38">
            <v>30393196.715199381</v>
          </cell>
          <cell r="AJ38">
            <v>32193784.175115373</v>
          </cell>
          <cell r="AK38">
            <v>30227949.191417504</v>
          </cell>
          <cell r="AL38">
            <v>1783449.0022936328</v>
          </cell>
          <cell r="AM38">
            <v>0</v>
          </cell>
          <cell r="AN38">
            <v>0</v>
          </cell>
          <cell r="AO38">
            <v>0</v>
          </cell>
          <cell r="AP38">
            <v>0</v>
          </cell>
          <cell r="AQ38">
            <v>0</v>
          </cell>
          <cell r="AR38">
            <v>0</v>
          </cell>
          <cell r="AS38">
            <v>87246912.120811552</v>
          </cell>
        </row>
        <row r="40">
          <cell r="A40" t="str">
            <v>80-XXX</v>
          </cell>
          <cell r="B40" t="str">
            <v>Taxes &amp; Royalties</v>
          </cell>
          <cell r="F40">
            <v>37284.28</v>
          </cell>
          <cell r="G40">
            <v>13625.24</v>
          </cell>
          <cell r="H40">
            <v>27520.760000000006</v>
          </cell>
          <cell r="I40">
            <v>54254.733067344794</v>
          </cell>
          <cell r="J40">
            <v>20837.083346194326</v>
          </cell>
          <cell r="K40">
            <v>78118.575298141004</v>
          </cell>
          <cell r="L40">
            <v>93382.326692388626</v>
          </cell>
          <cell r="M40">
            <v>67126.148724725907</v>
          </cell>
          <cell r="N40">
            <v>152352.7974284215</v>
          </cell>
          <cell r="O40">
            <v>165457.23632855219</v>
          </cell>
          <cell r="P40">
            <v>89651.289164686299</v>
          </cell>
          <cell r="Q40">
            <v>77659.631040818873</v>
          </cell>
          <cell r="R40">
            <v>877270.10109127348</v>
          </cell>
          <cell r="S40">
            <v>61368.269352569907</v>
          </cell>
          <cell r="T40">
            <v>27573.765546200968</v>
          </cell>
          <cell r="U40">
            <v>25802.912154980695</v>
          </cell>
          <cell r="V40">
            <v>69898.254449276472</v>
          </cell>
          <cell r="W40">
            <v>31115.631927233309</v>
          </cell>
          <cell r="X40">
            <v>30370.934725740743</v>
          </cell>
          <cell r="Y40">
            <v>64714.651794741665</v>
          </cell>
          <cell r="Z40">
            <v>22235.180701738023</v>
          </cell>
          <cell r="AA40">
            <v>22135.325576071438</v>
          </cell>
          <cell r="AB40">
            <v>61200.901571651819</v>
          </cell>
          <cell r="AC40">
            <v>23001.430940110076</v>
          </cell>
          <cell r="AD40">
            <v>1782767.871368832</v>
          </cell>
          <cell r="AE40">
            <v>2222185.1301091472</v>
          </cell>
          <cell r="AF40">
            <v>877270.10109127348</v>
          </cell>
          <cell r="AG40">
            <v>2222185.1301091472</v>
          </cell>
          <cell r="AH40">
            <v>6792237.1240831297</v>
          </cell>
          <cell r="AI40">
            <v>7557862.9247646984</v>
          </cell>
          <cell r="AJ40">
            <v>7858827.9261465929</v>
          </cell>
          <cell r="AK40">
            <v>7689259.0490579903</v>
          </cell>
          <cell r="AL40">
            <v>651327.68506755074</v>
          </cell>
          <cell r="AM40">
            <v>136909.36604918659</v>
          </cell>
          <cell r="AN40">
            <v>5946.6039999999111</v>
          </cell>
          <cell r="AO40">
            <v>-1.1824071407318117E-10</v>
          </cell>
          <cell r="AP40">
            <v>-1.1824071407318117E-10</v>
          </cell>
          <cell r="AQ40">
            <v>-1.1824071407318117E-10</v>
          </cell>
          <cell r="AR40">
            <v>-1.1824071407318117E-10</v>
          </cell>
          <cell r="AS40">
            <v>33791825.910369575</v>
          </cell>
        </row>
        <row r="42">
          <cell r="A42" t="str">
            <v>XX-454</v>
          </cell>
          <cell r="B42" t="str">
            <v>OMGC: Bank Fees, Debt Service,</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1750000</v>
          </cell>
          <cell r="AE42">
            <v>1750000</v>
          </cell>
          <cell r="AF42">
            <v>0</v>
          </cell>
          <cell r="AG42">
            <v>1750000</v>
          </cell>
          <cell r="AH42">
            <v>21000000</v>
          </cell>
          <cell r="AI42">
            <v>21000000</v>
          </cell>
          <cell r="AJ42">
            <v>0</v>
          </cell>
          <cell r="AK42">
            <v>0</v>
          </cell>
          <cell r="AL42">
            <v>0</v>
          </cell>
          <cell r="AM42">
            <v>0</v>
          </cell>
          <cell r="AN42">
            <v>0</v>
          </cell>
          <cell r="AO42">
            <v>0</v>
          </cell>
          <cell r="AP42">
            <v>0</v>
          </cell>
          <cell r="AQ42">
            <v>0</v>
          </cell>
          <cell r="AR42">
            <v>0</v>
          </cell>
          <cell r="AS42">
            <v>43750000</v>
          </cell>
        </row>
        <row r="43">
          <cell r="B43" t="str">
            <v xml:space="preserve">             Loan Repayment</v>
          </cell>
        </row>
        <row r="45">
          <cell r="A45" t="str">
            <v>XX-XXX</v>
          </cell>
          <cell r="B45" t="str">
            <v>Working Capital:</v>
          </cell>
        </row>
        <row r="46">
          <cell r="C46" t="str">
            <v>Inventory Wares</v>
          </cell>
          <cell r="F46" t="str">
            <v>2.2 m total</v>
          </cell>
        </row>
        <row r="47">
          <cell r="C47" t="str">
            <v>Mill 1st Fill Reagents</v>
          </cell>
          <cell r="F47" t="str">
            <v>0.3 m total</v>
          </cell>
        </row>
        <row r="48">
          <cell r="A48" t="str">
            <v>NET INCOME / (LOSS)</v>
          </cell>
          <cell r="F48">
            <v>-319603.28000000003</v>
          </cell>
          <cell r="G48">
            <v>-450744.24</v>
          </cell>
          <cell r="H48">
            <v>-989943.76</v>
          </cell>
          <cell r="I48">
            <v>-828923.74676935712</v>
          </cell>
          <cell r="J48">
            <v>-693791.20119780349</v>
          </cell>
          <cell r="K48">
            <v>-2212806.7314900435</v>
          </cell>
          <cell r="L48">
            <v>-2037589.1822422054</v>
          </cell>
          <cell r="M48">
            <v>-2079173.0164132738</v>
          </cell>
          <cell r="N48">
            <v>-4318848.6956661185</v>
          </cell>
          <cell r="O48">
            <v>-4055093.67001297</v>
          </cell>
          <cell r="P48">
            <v>-2666729.5987879951</v>
          </cell>
          <cell r="Q48">
            <v>-2369535.5331660593</v>
          </cell>
          <cell r="R48">
            <v>-23022782.655745827</v>
          </cell>
          <cell r="S48">
            <v>-1073179.6418640274</v>
          </cell>
          <cell r="T48">
            <v>-1059587.1727113801</v>
          </cell>
          <cell r="U48">
            <v>-1056352.321976769</v>
          </cell>
          <cell r="V48">
            <v>-1350070.9104302141</v>
          </cell>
          <cell r="W48">
            <v>-1245103.2864015789</v>
          </cell>
          <cell r="X48">
            <v>-1276936.791925218</v>
          </cell>
          <cell r="Y48">
            <v>-1332213.7038225357</v>
          </cell>
          <cell r="Z48">
            <v>-1048151.0245751883</v>
          </cell>
          <cell r="AA48">
            <v>-1054640.3779863806</v>
          </cell>
          <cell r="AB48">
            <v>-1203611.3292544943</v>
          </cell>
          <cell r="AC48">
            <v>-1077288.85152856</v>
          </cell>
          <cell r="AD48">
            <v>-3294300.7878188062</v>
          </cell>
          <cell r="AE48">
            <v>-16071436.200295156</v>
          </cell>
          <cell r="AF48">
            <v>-23022782.655745827</v>
          </cell>
          <cell r="AG48">
            <v>-16071436.200295156</v>
          </cell>
          <cell r="AH48">
            <v>-898940.4624568969</v>
          </cell>
          <cell r="AI48">
            <v>1835333.7904346809</v>
          </cell>
          <cell r="AJ48">
            <v>24334956.24896878</v>
          </cell>
          <cell r="AK48">
            <v>22538690.142359514</v>
          </cell>
          <cell r="AL48">
            <v>1132121.3172260821</v>
          </cell>
          <cell r="AM48">
            <v>-136909.36604918659</v>
          </cell>
          <cell r="AN48">
            <v>-5946.6039999999111</v>
          </cell>
          <cell r="AO48">
            <v>1.1824071407318117E-10</v>
          </cell>
          <cell r="AP48">
            <v>1.1824071407318117E-10</v>
          </cell>
          <cell r="AQ48">
            <v>1.1824071407318117E-10</v>
          </cell>
          <cell r="AR48">
            <v>1.1824071407318117E-10</v>
          </cell>
          <cell r="AS48">
            <v>9705086.2104419768</v>
          </cell>
        </row>
        <row r="51">
          <cell r="A51" t="str">
            <v>TOTAL PRE-PRODUCTION COSTS*</v>
          </cell>
          <cell r="F51">
            <v>282319</v>
          </cell>
          <cell r="G51">
            <v>437119</v>
          </cell>
          <cell r="H51">
            <v>962423</v>
          </cell>
          <cell r="I51">
            <v>774669.01370201237</v>
          </cell>
          <cell r="J51">
            <v>672954.11785160913</v>
          </cell>
          <cell r="K51">
            <v>2134688.1561919022</v>
          </cell>
          <cell r="L51">
            <v>1944206.8555498167</v>
          </cell>
          <cell r="M51">
            <v>2012046.8676885478</v>
          </cell>
          <cell r="N51">
            <v>4166495.8982376968</v>
          </cell>
          <cell r="O51">
            <v>3889636.433684418</v>
          </cell>
          <cell r="P51">
            <v>2577078.3096233089</v>
          </cell>
          <cell r="Q51">
            <v>2291875.9021252403</v>
          </cell>
          <cell r="R51">
            <v>22145512.554654554</v>
          </cell>
          <cell r="S51">
            <v>1011811.3725114575</v>
          </cell>
          <cell r="T51">
            <v>1032013.407165179</v>
          </cell>
          <cell r="U51">
            <v>1030549.4098217883</v>
          </cell>
          <cell r="V51">
            <v>1280172.6559809376</v>
          </cell>
          <cell r="W51">
            <v>1213987.6544743455</v>
          </cell>
          <cell r="X51">
            <v>1246565.8571994773</v>
          </cell>
          <cell r="Y51">
            <v>1267499.0520277941</v>
          </cell>
          <cell r="Z51">
            <v>1025915.8438734503</v>
          </cell>
          <cell r="AA51">
            <v>1032505.0524103091</v>
          </cell>
          <cell r="AB51">
            <v>1142410.4276828424</v>
          </cell>
          <cell r="AC51">
            <v>1054287.42058845</v>
          </cell>
          <cell r="AD51">
            <v>396600</v>
          </cell>
          <cell r="AE51">
            <v>12734318.153736031</v>
          </cell>
          <cell r="AF51">
            <v>22145512.554654554</v>
          </cell>
          <cell r="AG51">
            <v>12734318.153736031</v>
          </cell>
          <cell r="AH51">
            <v>1486651</v>
          </cell>
          <cell r="AI51">
            <v>0</v>
          </cell>
          <cell r="AJ51">
            <v>0</v>
          </cell>
          <cell r="AK51">
            <v>0</v>
          </cell>
          <cell r="AL51">
            <v>0</v>
          </cell>
          <cell r="AM51">
            <v>0</v>
          </cell>
          <cell r="AN51">
            <v>0</v>
          </cell>
          <cell r="AO51">
            <v>0</v>
          </cell>
          <cell r="AP51">
            <v>0</v>
          </cell>
          <cell r="AQ51">
            <v>0</v>
          </cell>
          <cell r="AR51">
            <v>0</v>
          </cell>
          <cell r="AS51">
            <v>36366481.708390586</v>
          </cell>
        </row>
        <row r="52">
          <cell r="A52" t="str">
            <v>CUMULATIVE PRE-PRODUCTION COSTS*</v>
          </cell>
          <cell r="F52">
            <v>282319</v>
          </cell>
          <cell r="G52">
            <v>719438</v>
          </cell>
          <cell r="H52">
            <v>1681861</v>
          </cell>
          <cell r="I52">
            <v>2456530.0137020126</v>
          </cell>
          <cell r="J52">
            <v>3129484.131553622</v>
          </cell>
          <cell r="K52">
            <v>5264172.2877455242</v>
          </cell>
          <cell r="L52">
            <v>7208379.1432953412</v>
          </cell>
          <cell r="M52">
            <v>9220426.0109838881</v>
          </cell>
          <cell r="N52">
            <v>13386921.909221586</v>
          </cell>
          <cell r="O52">
            <v>17276558.342906006</v>
          </cell>
          <cell r="P52">
            <v>19853636.652529314</v>
          </cell>
          <cell r="Q52">
            <v>22145512.554654554</v>
          </cell>
          <cell r="R52">
            <v>22145512.554654554</v>
          </cell>
          <cell r="S52">
            <v>23157323.927166011</v>
          </cell>
          <cell r="T52">
            <v>24189337.334331192</v>
          </cell>
          <cell r="U52">
            <v>25219886.744152982</v>
          </cell>
          <cell r="V52">
            <v>26500059.400133919</v>
          </cell>
          <cell r="W52">
            <v>27714047.054608263</v>
          </cell>
          <cell r="X52">
            <v>28960612.911807742</v>
          </cell>
          <cell r="Y52">
            <v>30228111.963835537</v>
          </cell>
          <cell r="Z52">
            <v>31254027.807708986</v>
          </cell>
          <cell r="AA52">
            <v>32286532.860119294</v>
          </cell>
          <cell r="AB52">
            <v>33428943.287802137</v>
          </cell>
          <cell r="AC52">
            <v>34483230.708390586</v>
          </cell>
          <cell r="AD52">
            <v>34879830.708390586</v>
          </cell>
          <cell r="AE52">
            <v>34879830.708390586</v>
          </cell>
          <cell r="AF52">
            <v>22145512.554654554</v>
          </cell>
          <cell r="AG52">
            <v>34879830.708390586</v>
          </cell>
          <cell r="AH52">
            <v>36366481.708390586</v>
          </cell>
          <cell r="AI52">
            <v>36366481.708390586</v>
          </cell>
          <cell r="AJ52">
            <v>36366481.708390586</v>
          </cell>
          <cell r="AK52">
            <v>36366481.708390586</v>
          </cell>
          <cell r="AL52">
            <v>36366481.708390586</v>
          </cell>
          <cell r="AM52">
            <v>36366481.708390586</v>
          </cell>
          <cell r="AN52">
            <v>36366481.708390586</v>
          </cell>
          <cell r="AO52">
            <v>36366481.708390586</v>
          </cell>
          <cell r="AP52">
            <v>36366481.708390586</v>
          </cell>
          <cell r="AQ52">
            <v>36366481.708390586</v>
          </cell>
          <cell r="AR52">
            <v>36366481.708390586</v>
          </cell>
          <cell r="AS52">
            <v>36366481.708390586</v>
          </cell>
        </row>
        <row r="65">
          <cell r="F65" t="str">
            <v>Note:</v>
          </cell>
          <cell r="G65" t="str">
            <v>*PRE-PRODUCTION PERIOD COSTS INCLUDE MILL COMMISSIONING IN SEPTEMBER 2001.</v>
          </cell>
          <cell r="S65" t="str">
            <v>Note:</v>
          </cell>
          <cell r="T65" t="str">
            <v>*PRE-PRODUCTION PERIOD COSTS INCLUDE MILL COMMISSIONING IN SEPTEMBER 2001.</v>
          </cell>
          <cell r="AF65" t="str">
            <v>Note:</v>
          </cell>
          <cell r="AG65" t="str">
            <v>*PRE-PRODUCTION PERIOD COSTS INCLUDE MILL COMMISSIONING IN SEPTEMBER 2001.</v>
          </cell>
        </row>
        <row r="66">
          <cell r="G66" t="str">
            <v>**PRODUCTION COSTS COMMENCE WITH METAL PRODUCTION FROM THE MILL IN OCTOBER 2001.</v>
          </cell>
          <cell r="T66" t="str">
            <v>**PRODUCTION COSTS COMMENCE WITH METAL PRODUCTION FROM THE MILL IN OCTOBER 2001.</v>
          </cell>
          <cell r="AG66" t="str">
            <v>**PRODUCTION COSTS COMMENCE WITH METAL PRODUCTION FROM THE MILL IN OCTOBER 2001.</v>
          </cell>
        </row>
        <row r="67">
          <cell r="G67" t="str">
            <v>OMGC - Bank Fees, Debt Service:</v>
          </cell>
          <cell r="J67" t="str">
            <v>Standard Bank London Limited and Hypo Vereinsbank AG @ $25,000,000; International Finance Corporation @ $10,000,000.</v>
          </cell>
        </row>
        <row r="68">
          <cell r="G68" t="str">
            <v>Bema  - Bank Fees, Debt Service:</v>
          </cell>
          <cell r="J68" t="str">
            <v>Resource Capital Corporation @ $5,000,000; Endeavour Financial Corporation @ $2,000,000.</v>
          </cell>
        </row>
      </sheetData>
      <sheetData sheetId="1">
        <row r="1">
          <cell r="A1" t="str">
            <v>File:</v>
          </cell>
          <cell r="X1" t="str">
            <v>JULIETTA PROJECT</v>
          </cell>
          <cell r="AK1" t="str">
            <v>JULIETTA PROJECT</v>
          </cell>
        </row>
        <row r="2">
          <cell r="X2" t="str">
            <v>OMGC</v>
          </cell>
          <cell r="AK2" t="str">
            <v>OMGC</v>
          </cell>
        </row>
        <row r="3">
          <cell r="X3" t="str">
            <v>2001 Monthly BUDGET</v>
          </cell>
          <cell r="AK3" t="str">
            <v>2000 to 2012 Life of Mine (LOM) FORECAST</v>
          </cell>
        </row>
        <row r="4">
          <cell r="W4" t="str">
            <v>REVENUE SUMMARY - 100%</v>
          </cell>
          <cell r="AJ4" t="str">
            <v>REVENUE SUMMARY - 100%</v>
          </cell>
        </row>
        <row r="7">
          <cell r="AE7" t="str">
            <v>Total</v>
          </cell>
          <cell r="AF7" t="str">
            <v>Total</v>
          </cell>
          <cell r="AS7" t="str">
            <v>TOTAL</v>
          </cell>
        </row>
        <row r="8">
          <cell r="S8" t="str">
            <v>Jan - 01</v>
          </cell>
          <cell r="T8" t="str">
            <v>Feb - 01</v>
          </cell>
          <cell r="U8" t="str">
            <v>Mar - 01</v>
          </cell>
          <cell r="V8" t="str">
            <v>Apr - 01</v>
          </cell>
          <cell r="W8" t="str">
            <v>May - 01</v>
          </cell>
          <cell r="X8" t="str">
            <v>Jun - 01</v>
          </cell>
          <cell r="Y8" t="str">
            <v>Jul - 01</v>
          </cell>
          <cell r="Z8" t="str">
            <v>Aug - 01</v>
          </cell>
          <cell r="AA8" t="str">
            <v>Sep - 01</v>
          </cell>
          <cell r="AB8" t="str">
            <v>Oct - 01</v>
          </cell>
          <cell r="AC8" t="str">
            <v>Nov - 01</v>
          </cell>
          <cell r="AD8" t="str">
            <v>Dec - 01</v>
          </cell>
          <cell r="AE8">
            <v>2001</v>
          </cell>
          <cell r="AF8">
            <v>2000</v>
          </cell>
          <cell r="AG8">
            <v>2001</v>
          </cell>
          <cell r="AH8">
            <v>2002</v>
          </cell>
          <cell r="AI8">
            <v>2003</v>
          </cell>
          <cell r="AJ8">
            <v>2004</v>
          </cell>
          <cell r="AK8">
            <v>2005</v>
          </cell>
          <cell r="AL8">
            <v>2006</v>
          </cell>
          <cell r="AM8">
            <v>2007</v>
          </cell>
          <cell r="AN8">
            <v>2008</v>
          </cell>
          <cell r="AO8">
            <v>2009</v>
          </cell>
          <cell r="AP8">
            <v>2010</v>
          </cell>
          <cell r="AQ8">
            <v>2011</v>
          </cell>
          <cell r="AR8">
            <v>2012</v>
          </cell>
          <cell r="AS8" t="str">
            <v>YEARS</v>
          </cell>
        </row>
        <row r="9">
          <cell r="S9">
            <v>31</v>
          </cell>
          <cell r="T9">
            <v>28</v>
          </cell>
          <cell r="U9">
            <v>31</v>
          </cell>
          <cell r="V9">
            <v>30</v>
          </cell>
          <cell r="W9">
            <v>31</v>
          </cell>
          <cell r="X9">
            <v>30</v>
          </cell>
          <cell r="Y9">
            <v>31</v>
          </cell>
          <cell r="Z9">
            <v>31</v>
          </cell>
          <cell r="AA9">
            <v>30</v>
          </cell>
          <cell r="AB9">
            <v>31</v>
          </cell>
          <cell r="AC9">
            <v>30</v>
          </cell>
          <cell r="AD9">
            <v>31</v>
          </cell>
          <cell r="AE9">
            <v>365</v>
          </cell>
          <cell r="AF9">
            <v>365</v>
          </cell>
          <cell r="AG9">
            <v>365</v>
          </cell>
          <cell r="AH9">
            <v>365</v>
          </cell>
          <cell r="AI9">
            <v>365</v>
          </cell>
          <cell r="AJ9">
            <v>365</v>
          </cell>
          <cell r="AK9">
            <v>365</v>
          </cell>
          <cell r="AL9">
            <v>365</v>
          </cell>
          <cell r="AM9">
            <v>365</v>
          </cell>
          <cell r="AN9">
            <v>365</v>
          </cell>
          <cell r="AO9">
            <v>365</v>
          </cell>
          <cell r="AP9">
            <v>365</v>
          </cell>
          <cell r="AQ9">
            <v>365</v>
          </cell>
          <cell r="AR9">
            <v>365</v>
          </cell>
        </row>
        <row r="12">
          <cell r="S12">
            <v>0</v>
          </cell>
          <cell r="T12">
            <v>0</v>
          </cell>
          <cell r="U12">
            <v>0</v>
          </cell>
          <cell r="V12">
            <v>0</v>
          </cell>
          <cell r="W12">
            <v>0</v>
          </cell>
          <cell r="X12">
            <v>0</v>
          </cell>
          <cell r="Y12">
            <v>0</v>
          </cell>
          <cell r="Z12">
            <v>0</v>
          </cell>
          <cell r="AA12">
            <v>0</v>
          </cell>
          <cell r="AB12">
            <v>0</v>
          </cell>
          <cell r="AC12">
            <v>0</v>
          </cell>
          <cell r="AD12">
            <v>3703.5936008245658</v>
          </cell>
          <cell r="AE12">
            <v>3703.5936008245658</v>
          </cell>
          <cell r="AF12">
            <v>0</v>
          </cell>
          <cell r="AG12">
            <v>3703.5936008245658</v>
          </cell>
          <cell r="AH12">
            <v>86371.282340794671</v>
          </cell>
          <cell r="AI12">
            <v>90504.276616316303</v>
          </cell>
          <cell r="AJ12">
            <v>94612.69786315471</v>
          </cell>
          <cell r="AK12">
            <v>87086.483291696131</v>
          </cell>
          <cell r="AL12">
            <v>5138.1025142100716</v>
          </cell>
          <cell r="AM12">
            <v>0</v>
          </cell>
          <cell r="AN12">
            <v>0</v>
          </cell>
          <cell r="AO12">
            <v>0</v>
          </cell>
          <cell r="AP12">
            <v>0</v>
          </cell>
          <cell r="AQ12">
            <v>0</v>
          </cell>
          <cell r="AR12">
            <v>0</v>
          </cell>
          <cell r="AS12">
            <v>367416.43622699648</v>
          </cell>
        </row>
        <row r="13">
          <cell r="S13">
            <v>0</v>
          </cell>
          <cell r="T13">
            <v>0</v>
          </cell>
          <cell r="U13">
            <v>0</v>
          </cell>
          <cell r="V13">
            <v>0</v>
          </cell>
          <cell r="W13">
            <v>0</v>
          </cell>
          <cell r="X13">
            <v>0</v>
          </cell>
          <cell r="Y13">
            <v>0</v>
          </cell>
          <cell r="Z13">
            <v>0</v>
          </cell>
          <cell r="AA13">
            <v>0</v>
          </cell>
          <cell r="AB13">
            <v>0</v>
          </cell>
          <cell r="AC13">
            <v>0</v>
          </cell>
          <cell r="AD13">
            <v>63542.850836413774</v>
          </cell>
          <cell r="AE13">
            <v>63542.850836413774</v>
          </cell>
          <cell r="AF13">
            <v>0</v>
          </cell>
          <cell r="AG13">
            <v>63542.850836413774</v>
          </cell>
          <cell r="AH13">
            <v>1257145.8846455987</v>
          </cell>
          <cell r="AI13">
            <v>1313805.6413360906</v>
          </cell>
          <cell r="AJ13">
            <v>1416068.4398355468</v>
          </cell>
          <cell r="AK13">
            <v>1424190.0104198488</v>
          </cell>
          <cell r="AL13">
            <v>84027.210614771087</v>
          </cell>
          <cell r="AM13">
            <v>0</v>
          </cell>
          <cell r="AN13">
            <v>0</v>
          </cell>
          <cell r="AO13">
            <v>0</v>
          </cell>
          <cell r="AP13">
            <v>0</v>
          </cell>
          <cell r="AQ13">
            <v>0</v>
          </cell>
          <cell r="AR13">
            <v>0</v>
          </cell>
          <cell r="AS13">
            <v>5558780.0376882683</v>
          </cell>
        </row>
        <row r="16">
          <cell r="S16">
            <v>280</v>
          </cell>
          <cell r="T16">
            <v>280</v>
          </cell>
          <cell r="U16">
            <v>280</v>
          </cell>
          <cell r="V16">
            <v>280</v>
          </cell>
          <cell r="W16">
            <v>280</v>
          </cell>
          <cell r="X16">
            <v>280</v>
          </cell>
          <cell r="Y16">
            <v>280</v>
          </cell>
          <cell r="Z16">
            <v>280</v>
          </cell>
          <cell r="AA16">
            <v>280</v>
          </cell>
          <cell r="AB16">
            <v>280</v>
          </cell>
          <cell r="AC16">
            <v>280</v>
          </cell>
          <cell r="AD16">
            <v>280</v>
          </cell>
          <cell r="AE16">
            <v>280</v>
          </cell>
          <cell r="AF16">
            <v>280</v>
          </cell>
          <cell r="AG16">
            <v>280</v>
          </cell>
          <cell r="AH16">
            <v>280</v>
          </cell>
          <cell r="AI16">
            <v>280</v>
          </cell>
          <cell r="AJ16">
            <v>280</v>
          </cell>
          <cell r="AK16">
            <v>280</v>
          </cell>
          <cell r="AL16">
            <v>280</v>
          </cell>
          <cell r="AM16">
            <v>280</v>
          </cell>
          <cell r="AN16">
            <v>280</v>
          </cell>
          <cell r="AO16">
            <v>280</v>
          </cell>
          <cell r="AP16">
            <v>280</v>
          </cell>
          <cell r="AQ16">
            <v>280</v>
          </cell>
          <cell r="AR16">
            <v>280</v>
          </cell>
          <cell r="AS16">
            <v>280</v>
          </cell>
        </row>
        <row r="17">
          <cell r="S17">
            <v>5.5</v>
          </cell>
          <cell r="T17">
            <v>5.5</v>
          </cell>
          <cell r="U17">
            <v>5.5</v>
          </cell>
          <cell r="V17">
            <v>5.5</v>
          </cell>
          <cell r="W17">
            <v>5.5</v>
          </cell>
          <cell r="X17">
            <v>5.5</v>
          </cell>
          <cell r="Y17">
            <v>5.5</v>
          </cell>
          <cell r="Z17">
            <v>5.5</v>
          </cell>
          <cell r="AA17">
            <v>5.5</v>
          </cell>
          <cell r="AB17">
            <v>5.5</v>
          </cell>
          <cell r="AC17">
            <v>5.5</v>
          </cell>
          <cell r="AD17">
            <v>5.5</v>
          </cell>
          <cell r="AE17">
            <v>5.5</v>
          </cell>
          <cell r="AF17">
            <v>5.5</v>
          </cell>
          <cell r="AG17">
            <v>5.5</v>
          </cell>
          <cell r="AH17">
            <v>5.5</v>
          </cell>
          <cell r="AI17">
            <v>5.5</v>
          </cell>
          <cell r="AJ17">
            <v>5.5</v>
          </cell>
          <cell r="AK17">
            <v>5.5</v>
          </cell>
          <cell r="AL17">
            <v>5.5</v>
          </cell>
          <cell r="AM17">
            <v>5.5</v>
          </cell>
          <cell r="AN17">
            <v>5.5</v>
          </cell>
          <cell r="AO17">
            <v>5.5</v>
          </cell>
          <cell r="AP17">
            <v>5.5</v>
          </cell>
          <cell r="AQ17">
            <v>5.5</v>
          </cell>
          <cell r="AR17">
            <v>5.5</v>
          </cell>
          <cell r="AS17">
            <v>5.5</v>
          </cell>
        </row>
        <row r="20">
          <cell r="S20">
            <v>0</v>
          </cell>
          <cell r="T20">
            <v>0</v>
          </cell>
          <cell r="U20">
            <v>0</v>
          </cell>
          <cell r="V20">
            <v>0</v>
          </cell>
          <cell r="W20">
            <v>0</v>
          </cell>
          <cell r="X20">
            <v>0</v>
          </cell>
          <cell r="Y20">
            <v>0</v>
          </cell>
          <cell r="Z20">
            <v>0</v>
          </cell>
          <cell r="AA20">
            <v>0</v>
          </cell>
          <cell r="AB20">
            <v>0</v>
          </cell>
          <cell r="AC20">
            <v>0</v>
          </cell>
          <cell r="AD20">
            <v>1037006.2082308785</v>
          </cell>
          <cell r="AE20">
            <v>1037006.2082308785</v>
          </cell>
          <cell r="AF20">
            <v>0</v>
          </cell>
          <cell r="AG20">
            <v>1037006.2082308785</v>
          </cell>
          <cell r="AH20">
            <v>24183959.055422507</v>
          </cell>
          <cell r="AI20">
            <v>25341197.452568565</v>
          </cell>
          <cell r="AJ20">
            <v>26491555.401683319</v>
          </cell>
          <cell r="AK20">
            <v>24384215.321674917</v>
          </cell>
          <cell r="AL20">
            <v>1438668.70397882</v>
          </cell>
          <cell r="AM20">
            <v>0</v>
          </cell>
          <cell r="AN20">
            <v>0</v>
          </cell>
          <cell r="AO20">
            <v>0</v>
          </cell>
          <cell r="AP20">
            <v>0</v>
          </cell>
          <cell r="AQ20">
            <v>0</v>
          </cell>
          <cell r="AR20">
            <v>0</v>
          </cell>
          <cell r="AS20">
            <v>102876602.14355901</v>
          </cell>
        </row>
        <row r="21">
          <cell r="S21">
            <v>0</v>
          </cell>
          <cell r="T21">
            <v>0</v>
          </cell>
          <cell r="U21">
            <v>0</v>
          </cell>
          <cell r="V21">
            <v>0</v>
          </cell>
          <cell r="W21">
            <v>0</v>
          </cell>
          <cell r="X21">
            <v>0</v>
          </cell>
          <cell r="Y21">
            <v>0</v>
          </cell>
          <cell r="Z21">
            <v>0</v>
          </cell>
          <cell r="AA21">
            <v>0</v>
          </cell>
          <cell r="AB21">
            <v>0</v>
          </cell>
          <cell r="AC21">
            <v>0</v>
          </cell>
          <cell r="AD21">
            <v>349485.67960027576</v>
          </cell>
          <cell r="AE21">
            <v>349485.67960027576</v>
          </cell>
          <cell r="AF21">
            <v>0</v>
          </cell>
          <cell r="AG21">
            <v>349485.67960027576</v>
          </cell>
          <cell r="AH21">
            <v>6914302.3655507928</v>
          </cell>
          <cell r="AI21">
            <v>7225931.0273484988</v>
          </cell>
          <cell r="AJ21">
            <v>7788376.4190955069</v>
          </cell>
          <cell r="AK21">
            <v>7833045.0573091684</v>
          </cell>
          <cell r="AL21">
            <v>462149.65838124097</v>
          </cell>
          <cell r="AM21">
            <v>0</v>
          </cell>
          <cell r="AN21">
            <v>0</v>
          </cell>
          <cell r="AO21">
            <v>0</v>
          </cell>
          <cell r="AP21">
            <v>0</v>
          </cell>
          <cell r="AQ21">
            <v>0</v>
          </cell>
          <cell r="AR21">
            <v>0</v>
          </cell>
          <cell r="AS21">
            <v>30573290.207285486</v>
          </cell>
        </row>
        <row r="22">
          <cell r="S22">
            <v>0</v>
          </cell>
          <cell r="T22">
            <v>0</v>
          </cell>
          <cell r="U22">
            <v>0</v>
          </cell>
          <cell r="V22">
            <v>0</v>
          </cell>
          <cell r="W22">
            <v>0</v>
          </cell>
          <cell r="X22">
            <v>0</v>
          </cell>
          <cell r="Y22">
            <v>0</v>
          </cell>
          <cell r="Z22">
            <v>0</v>
          </cell>
          <cell r="AA22">
            <v>0</v>
          </cell>
          <cell r="AB22">
            <v>0</v>
          </cell>
          <cell r="AC22">
            <v>0</v>
          </cell>
          <cell r="AD22">
            <v>1386491.8878311543</v>
          </cell>
          <cell r="AE22">
            <v>1386491.8878311543</v>
          </cell>
          <cell r="AF22">
            <v>0</v>
          </cell>
          <cell r="AG22">
            <v>1386491.8878311543</v>
          </cell>
          <cell r="AH22">
            <v>31098261.420973301</v>
          </cell>
          <cell r="AI22">
            <v>32567128.479917064</v>
          </cell>
          <cell r="AJ22">
            <v>34279931.820778824</v>
          </cell>
          <cell r="AK22">
            <v>32217260.378984086</v>
          </cell>
          <cell r="AL22">
            <v>1900818.3623600609</v>
          </cell>
          <cell r="AM22">
            <v>0</v>
          </cell>
          <cell r="AN22">
            <v>0</v>
          </cell>
          <cell r="AO22">
            <v>0</v>
          </cell>
          <cell r="AP22">
            <v>0</v>
          </cell>
          <cell r="AQ22">
            <v>0</v>
          </cell>
          <cell r="AR22">
            <v>0</v>
          </cell>
          <cell r="AS22">
            <v>133449892.3508445</v>
          </cell>
        </row>
        <row r="26">
          <cell r="S26">
            <v>0</v>
          </cell>
          <cell r="T26">
            <v>0</v>
          </cell>
          <cell r="U26">
            <v>0</v>
          </cell>
          <cell r="V26">
            <v>0</v>
          </cell>
          <cell r="W26">
            <v>0</v>
          </cell>
          <cell r="X26">
            <v>0</v>
          </cell>
          <cell r="Y26">
            <v>0</v>
          </cell>
          <cell r="Z26">
            <v>0</v>
          </cell>
          <cell r="AA26">
            <v>0</v>
          </cell>
          <cell r="AB26">
            <v>0</v>
          </cell>
          <cell r="AC26">
            <v>0</v>
          </cell>
          <cell r="AD26">
            <v>-2074.0124164617587</v>
          </cell>
          <cell r="AE26">
            <v>-2074.0124164617587</v>
          </cell>
          <cell r="AF26">
            <v>0</v>
          </cell>
          <cell r="AG26">
            <v>-2074.0124164617587</v>
          </cell>
          <cell r="AH26">
            <v>-48367.918110845058</v>
          </cell>
          <cell r="AI26">
            <v>-50682.394905137175</v>
          </cell>
          <cell r="AJ26">
            <v>-52983.110803366682</v>
          </cell>
          <cell r="AK26">
            <v>-48768.430643349879</v>
          </cell>
          <cell r="AL26">
            <v>-2877.3374079576424</v>
          </cell>
          <cell r="AM26">
            <v>0</v>
          </cell>
          <cell r="AN26">
            <v>0</v>
          </cell>
          <cell r="AO26">
            <v>0</v>
          </cell>
          <cell r="AP26">
            <v>0</v>
          </cell>
          <cell r="AQ26">
            <v>0</v>
          </cell>
          <cell r="AR26">
            <v>0</v>
          </cell>
          <cell r="AS26">
            <v>-205753.20428711822</v>
          </cell>
        </row>
        <row r="27">
          <cell r="S27">
            <v>0</v>
          </cell>
          <cell r="T27">
            <v>0</v>
          </cell>
          <cell r="U27">
            <v>0</v>
          </cell>
          <cell r="V27">
            <v>0</v>
          </cell>
          <cell r="W27">
            <v>0</v>
          </cell>
          <cell r="X27">
            <v>0</v>
          </cell>
          <cell r="Y27">
            <v>0</v>
          </cell>
          <cell r="Z27">
            <v>0</v>
          </cell>
          <cell r="AA27">
            <v>0</v>
          </cell>
          <cell r="AB27">
            <v>0</v>
          </cell>
          <cell r="AC27">
            <v>0</v>
          </cell>
          <cell r="AD27">
            <v>-3494.8567960027608</v>
          </cell>
          <cell r="AE27">
            <v>-3494.8567960027608</v>
          </cell>
          <cell r="AF27">
            <v>0</v>
          </cell>
          <cell r="AG27">
            <v>-3494.8567960027608</v>
          </cell>
          <cell r="AH27">
            <v>-69143.02365550799</v>
          </cell>
          <cell r="AI27">
            <v>-72259.310273485054</v>
          </cell>
          <cell r="AJ27">
            <v>-77883.764190955131</v>
          </cell>
          <cell r="AK27">
            <v>-78330.450573091759</v>
          </cell>
          <cell r="AL27">
            <v>-4621.4965838124135</v>
          </cell>
          <cell r="AM27">
            <v>0</v>
          </cell>
          <cell r="AN27">
            <v>0</v>
          </cell>
          <cell r="AO27">
            <v>0</v>
          </cell>
          <cell r="AP27">
            <v>0</v>
          </cell>
          <cell r="AQ27">
            <v>0</v>
          </cell>
          <cell r="AR27">
            <v>0</v>
          </cell>
          <cell r="AS27">
            <v>-305732.9020728551</v>
          </cell>
        </row>
        <row r="30">
          <cell r="S30">
            <v>0</v>
          </cell>
          <cell r="T30">
            <v>0</v>
          </cell>
          <cell r="U30">
            <v>0</v>
          </cell>
          <cell r="V30">
            <v>0</v>
          </cell>
          <cell r="W30">
            <v>0</v>
          </cell>
          <cell r="X30">
            <v>0</v>
          </cell>
          <cell r="Y30">
            <v>0</v>
          </cell>
          <cell r="Z30">
            <v>0</v>
          </cell>
          <cell r="AA30">
            <v>0</v>
          </cell>
          <cell r="AB30">
            <v>0</v>
          </cell>
          <cell r="AC30">
            <v>0</v>
          </cell>
          <cell r="AD30">
            <v>-8279.4575665153334</v>
          </cell>
          <cell r="AE30">
            <v>-8279.4575665153334</v>
          </cell>
          <cell r="AF30">
            <v>0</v>
          </cell>
          <cell r="AG30">
            <v>-8279.4575665153334</v>
          </cell>
          <cell r="AH30">
            <v>-193084.72909849332</v>
          </cell>
          <cell r="AI30">
            <v>-202324.12046130741</v>
          </cell>
          <cell r="AJ30">
            <v>-211508.57832703964</v>
          </cell>
          <cell r="AK30">
            <v>-194683.57512825253</v>
          </cell>
          <cell r="AL30">
            <v>-11486.3309325669</v>
          </cell>
          <cell r="AM30">
            <v>0</v>
          </cell>
          <cell r="AN30">
            <v>0</v>
          </cell>
          <cell r="AO30">
            <v>0</v>
          </cell>
          <cell r="AP30">
            <v>0</v>
          </cell>
          <cell r="AQ30">
            <v>0</v>
          </cell>
          <cell r="AR30">
            <v>0</v>
          </cell>
          <cell r="AS30">
            <v>-821366.79151417513</v>
          </cell>
        </row>
        <row r="31">
          <cell r="S31">
            <v>0</v>
          </cell>
          <cell r="T31">
            <v>0</v>
          </cell>
          <cell r="U31">
            <v>0</v>
          </cell>
          <cell r="V31">
            <v>0</v>
          </cell>
          <cell r="W31">
            <v>0</v>
          </cell>
          <cell r="X31">
            <v>0</v>
          </cell>
          <cell r="Y31">
            <v>0</v>
          </cell>
          <cell r="Z31">
            <v>0</v>
          </cell>
          <cell r="AA31">
            <v>0</v>
          </cell>
          <cell r="AB31">
            <v>0</v>
          </cell>
          <cell r="AC31">
            <v>0</v>
          </cell>
          <cell r="AD31">
            <v>-17299.541140213649</v>
          </cell>
          <cell r="AE31">
            <v>-17299.541140213649</v>
          </cell>
          <cell r="AF31">
            <v>0</v>
          </cell>
          <cell r="AG31">
            <v>-17299.541140213649</v>
          </cell>
          <cell r="AH31">
            <v>-342257.96709476429</v>
          </cell>
          <cell r="AI31">
            <v>-357683.5858537507</v>
          </cell>
          <cell r="AJ31">
            <v>-385524.6327452276</v>
          </cell>
          <cell r="AK31">
            <v>-387735.73033680388</v>
          </cell>
          <cell r="AL31">
            <v>-22876.408089871431</v>
          </cell>
          <cell r="AM31">
            <v>0</v>
          </cell>
          <cell r="AN31">
            <v>0</v>
          </cell>
          <cell r="AO31">
            <v>0</v>
          </cell>
          <cell r="AP31">
            <v>0</v>
          </cell>
          <cell r="AQ31">
            <v>0</v>
          </cell>
          <cell r="AR31">
            <v>0</v>
          </cell>
          <cell r="AS31">
            <v>-1513377.8652606318</v>
          </cell>
        </row>
        <row r="33">
          <cell r="S33">
            <v>0</v>
          </cell>
          <cell r="T33">
            <v>0</v>
          </cell>
          <cell r="U33">
            <v>0</v>
          </cell>
          <cell r="V33">
            <v>0</v>
          </cell>
          <cell r="W33">
            <v>0</v>
          </cell>
          <cell r="X33">
            <v>0</v>
          </cell>
          <cell r="Y33">
            <v>0</v>
          </cell>
          <cell r="Z33">
            <v>0</v>
          </cell>
          <cell r="AA33">
            <v>0</v>
          </cell>
          <cell r="AB33">
            <v>0</v>
          </cell>
          <cell r="AC33">
            <v>0</v>
          </cell>
          <cell r="AD33">
            <v>-6904.6150930934491</v>
          </cell>
          <cell r="AE33">
            <v>-6904.6150930934491</v>
          </cell>
          <cell r="AF33">
            <v>0</v>
          </cell>
          <cell r="AG33">
            <v>-6904.6150930934491</v>
          </cell>
          <cell r="AH33">
            <v>-154903.75239603475</v>
          </cell>
          <cell r="AI33">
            <v>-162220.93387369221</v>
          </cell>
          <cell r="AJ33">
            <v>-170745.32472892251</v>
          </cell>
          <cell r="AK33">
            <v>-160450.80748883824</v>
          </cell>
          <cell r="AL33">
            <v>-9466.5976418414557</v>
          </cell>
          <cell r="AM33">
            <v>0</v>
          </cell>
          <cell r="AN33">
            <v>0</v>
          </cell>
          <cell r="AO33">
            <v>0</v>
          </cell>
          <cell r="AP33">
            <v>0</v>
          </cell>
          <cell r="AQ33">
            <v>0</v>
          </cell>
          <cell r="AR33">
            <v>0</v>
          </cell>
          <cell r="AS33">
            <v>-664692.03122242272</v>
          </cell>
        </row>
        <row r="35">
          <cell r="S35">
            <v>0</v>
          </cell>
          <cell r="T35">
            <v>0</v>
          </cell>
          <cell r="U35">
            <v>0</v>
          </cell>
          <cell r="V35">
            <v>0</v>
          </cell>
          <cell r="W35">
            <v>0</v>
          </cell>
          <cell r="X35">
            <v>0</v>
          </cell>
          <cell r="Y35">
            <v>0</v>
          </cell>
          <cell r="Z35">
            <v>0</v>
          </cell>
          <cell r="AA35">
            <v>0</v>
          </cell>
          <cell r="AB35">
            <v>0</v>
          </cell>
          <cell r="AC35">
            <v>0</v>
          </cell>
          <cell r="AD35">
            <v>-38052.483012286946</v>
          </cell>
          <cell r="AE35">
            <v>-38052.483012286946</v>
          </cell>
          <cell r="AF35">
            <v>0</v>
          </cell>
          <cell r="AG35">
            <v>-38052.483012286946</v>
          </cell>
          <cell r="AH35">
            <v>-807757.39035564545</v>
          </cell>
          <cell r="AI35">
            <v>-845170.3453673725</v>
          </cell>
          <cell r="AJ35">
            <v>-898645.41079551145</v>
          </cell>
          <cell r="AK35">
            <v>-869968.99417033629</v>
          </cell>
          <cell r="AL35">
            <v>-51328.170656049842</v>
          </cell>
          <cell r="AM35">
            <v>0</v>
          </cell>
          <cell r="AN35">
            <v>0</v>
          </cell>
          <cell r="AO35">
            <v>0</v>
          </cell>
          <cell r="AP35">
            <v>0</v>
          </cell>
          <cell r="AQ35">
            <v>0</v>
          </cell>
          <cell r="AR35">
            <v>0</v>
          </cell>
          <cell r="AS35">
            <v>-3510922.7943572029</v>
          </cell>
        </row>
        <row r="39">
          <cell r="S39">
            <v>0.5</v>
          </cell>
          <cell r="T39">
            <v>0.5</v>
          </cell>
          <cell r="U39">
            <v>0.5</v>
          </cell>
          <cell r="V39">
            <v>0.5</v>
          </cell>
          <cell r="W39">
            <v>0.5</v>
          </cell>
          <cell r="X39">
            <v>0.5</v>
          </cell>
          <cell r="Y39">
            <v>0.5</v>
          </cell>
          <cell r="Z39">
            <v>0.5</v>
          </cell>
          <cell r="AA39">
            <v>0.5</v>
          </cell>
          <cell r="AB39">
            <v>0.5</v>
          </cell>
          <cell r="AC39">
            <v>0.5</v>
          </cell>
          <cell r="AD39">
            <v>0.5</v>
          </cell>
          <cell r="AE39">
            <v>0.5</v>
          </cell>
          <cell r="AF39">
            <v>0.5</v>
          </cell>
          <cell r="AG39">
            <v>0.5</v>
          </cell>
          <cell r="AH39">
            <v>0.5</v>
          </cell>
          <cell r="AI39">
            <v>0.5</v>
          </cell>
          <cell r="AJ39">
            <v>0.5</v>
          </cell>
          <cell r="AK39">
            <v>0.5</v>
          </cell>
          <cell r="AL39">
            <v>0.5</v>
          </cell>
          <cell r="AM39">
            <v>0.5</v>
          </cell>
          <cell r="AN39">
            <v>0.5</v>
          </cell>
          <cell r="AO39">
            <v>0.5</v>
          </cell>
          <cell r="AP39">
            <v>0.5</v>
          </cell>
          <cell r="AQ39">
            <v>0.5</v>
          </cell>
          <cell r="AR39">
            <v>0.5</v>
          </cell>
          <cell r="AS39">
            <v>0.5</v>
          </cell>
        </row>
        <row r="40">
          <cell r="S40">
            <v>0.5</v>
          </cell>
          <cell r="T40">
            <v>0.5</v>
          </cell>
          <cell r="U40">
            <v>0.5</v>
          </cell>
          <cell r="V40">
            <v>0.5</v>
          </cell>
          <cell r="W40">
            <v>0.5</v>
          </cell>
          <cell r="X40">
            <v>0.5</v>
          </cell>
          <cell r="Y40">
            <v>0.5</v>
          </cell>
          <cell r="Z40">
            <v>0.5</v>
          </cell>
          <cell r="AA40">
            <v>0.5</v>
          </cell>
          <cell r="AB40">
            <v>0.5</v>
          </cell>
          <cell r="AC40">
            <v>0.5</v>
          </cell>
          <cell r="AD40">
            <v>0.5</v>
          </cell>
          <cell r="AE40">
            <v>0.5</v>
          </cell>
          <cell r="AF40">
            <v>0.5</v>
          </cell>
          <cell r="AG40">
            <v>0.5</v>
          </cell>
          <cell r="AH40">
            <v>0.5</v>
          </cell>
          <cell r="AI40">
            <v>0.5</v>
          </cell>
          <cell r="AJ40">
            <v>0.5</v>
          </cell>
          <cell r="AK40">
            <v>0.5</v>
          </cell>
          <cell r="AL40">
            <v>0.5</v>
          </cell>
          <cell r="AM40">
            <v>0.5</v>
          </cell>
          <cell r="AN40">
            <v>0.5</v>
          </cell>
          <cell r="AO40">
            <v>0.5</v>
          </cell>
          <cell r="AP40">
            <v>0.5</v>
          </cell>
          <cell r="AQ40">
            <v>0.5</v>
          </cell>
          <cell r="AR40">
            <v>0.5</v>
          </cell>
          <cell r="AS40">
            <v>0.5</v>
          </cell>
        </row>
        <row r="42">
          <cell r="S42">
            <v>0</v>
          </cell>
          <cell r="T42">
            <v>0</v>
          </cell>
          <cell r="U42">
            <v>0</v>
          </cell>
          <cell r="V42">
            <v>0</v>
          </cell>
          <cell r="W42">
            <v>0</v>
          </cell>
          <cell r="X42">
            <v>0</v>
          </cell>
          <cell r="Y42">
            <v>0</v>
          </cell>
          <cell r="Z42">
            <v>0</v>
          </cell>
          <cell r="AA42">
            <v>0</v>
          </cell>
          <cell r="AB42">
            <v>0</v>
          </cell>
          <cell r="AC42">
            <v>0</v>
          </cell>
          <cell r="AD42">
            <v>-6904.6150930934491</v>
          </cell>
          <cell r="AE42">
            <v>-6904.6150930934491</v>
          </cell>
          <cell r="AF42">
            <v>0</v>
          </cell>
          <cell r="AG42">
            <v>-6904.6150930934491</v>
          </cell>
          <cell r="AH42">
            <v>-154903.75239603475</v>
          </cell>
          <cell r="AI42">
            <v>-162220.93387369221</v>
          </cell>
          <cell r="AJ42">
            <v>-170745.32472892251</v>
          </cell>
          <cell r="AK42">
            <v>-160450.80748883824</v>
          </cell>
          <cell r="AL42">
            <v>-9466.5976418414557</v>
          </cell>
          <cell r="AM42">
            <v>0</v>
          </cell>
          <cell r="AN42">
            <v>0</v>
          </cell>
          <cell r="AO42">
            <v>0</v>
          </cell>
          <cell r="AP42">
            <v>0</v>
          </cell>
          <cell r="AQ42">
            <v>0</v>
          </cell>
          <cell r="AR42">
            <v>0</v>
          </cell>
          <cell r="AS42">
            <v>-664692.03122242272</v>
          </cell>
        </row>
        <row r="45">
          <cell r="S45">
            <v>0</v>
          </cell>
          <cell r="T45">
            <v>0</v>
          </cell>
          <cell r="U45">
            <v>0</v>
          </cell>
          <cell r="V45">
            <v>0</v>
          </cell>
          <cell r="W45">
            <v>0</v>
          </cell>
          <cell r="X45">
            <v>0</v>
          </cell>
          <cell r="Y45">
            <v>0</v>
          </cell>
          <cell r="Z45">
            <v>0</v>
          </cell>
          <cell r="AA45">
            <v>0</v>
          </cell>
          <cell r="AB45">
            <v>0</v>
          </cell>
          <cell r="AC45">
            <v>0</v>
          </cell>
          <cell r="AD45">
            <v>-3363.5296363968541</v>
          </cell>
          <cell r="AE45">
            <v>-3363.5296363968541</v>
          </cell>
          <cell r="AF45">
            <v>0</v>
          </cell>
          <cell r="AG45">
            <v>-3363.5296363968541</v>
          </cell>
          <cell r="AH45">
            <v>-78440.671196262905</v>
          </cell>
          <cell r="AI45">
            <v>-82194.173937406129</v>
          </cell>
          <cell r="AJ45">
            <v>-85925.359945359844</v>
          </cell>
          <cell r="AK45">
            <v>-79090.202395852582</v>
          </cell>
          <cell r="AL45">
            <v>-4666.3219413553024</v>
          </cell>
          <cell r="AM45">
            <v>0</v>
          </cell>
          <cell r="AN45">
            <v>0</v>
          </cell>
          <cell r="AO45">
            <v>0</v>
          </cell>
          <cell r="AP45">
            <v>0</v>
          </cell>
          <cell r="AQ45">
            <v>0</v>
          </cell>
          <cell r="AR45">
            <v>0</v>
          </cell>
          <cell r="AS45">
            <v>-333680.2590526336</v>
          </cell>
        </row>
        <row r="46">
          <cell r="S46">
            <v>0</v>
          </cell>
          <cell r="T46">
            <v>0</v>
          </cell>
          <cell r="U46">
            <v>0</v>
          </cell>
          <cell r="V46">
            <v>0</v>
          </cell>
          <cell r="W46">
            <v>0</v>
          </cell>
          <cell r="X46">
            <v>0</v>
          </cell>
          <cell r="Y46">
            <v>0</v>
          </cell>
          <cell r="Z46">
            <v>0</v>
          </cell>
          <cell r="AA46">
            <v>0</v>
          </cell>
          <cell r="AB46">
            <v>0</v>
          </cell>
          <cell r="AC46">
            <v>0</v>
          </cell>
          <cell r="AD46">
            <v>-3459.9082280427301</v>
          </cell>
          <cell r="AE46">
            <v>-3459.9082280427301</v>
          </cell>
          <cell r="AF46">
            <v>0</v>
          </cell>
          <cell r="AG46">
            <v>-3459.9082280427301</v>
          </cell>
          <cell r="AH46">
            <v>-68451.593418952849</v>
          </cell>
          <cell r="AI46">
            <v>-71536.71717075014</v>
          </cell>
          <cell r="AJ46">
            <v>-77104.926549045515</v>
          </cell>
          <cell r="AK46">
            <v>-77547.146067360765</v>
          </cell>
          <cell r="AL46">
            <v>-4575.2816179742858</v>
          </cell>
          <cell r="AM46">
            <v>0</v>
          </cell>
          <cell r="AN46">
            <v>0</v>
          </cell>
          <cell r="AO46">
            <v>0</v>
          </cell>
          <cell r="AP46">
            <v>0</v>
          </cell>
          <cell r="AQ46">
            <v>0</v>
          </cell>
          <cell r="AR46">
            <v>0</v>
          </cell>
          <cell r="AS46">
            <v>-302675.57305212627</v>
          </cell>
        </row>
        <row r="48">
          <cell r="S48">
            <v>0</v>
          </cell>
          <cell r="T48">
            <v>0</v>
          </cell>
          <cell r="U48">
            <v>0</v>
          </cell>
          <cell r="V48">
            <v>0</v>
          </cell>
          <cell r="W48">
            <v>0</v>
          </cell>
          <cell r="X48">
            <v>0</v>
          </cell>
          <cell r="Y48">
            <v>0</v>
          </cell>
          <cell r="Z48">
            <v>0</v>
          </cell>
          <cell r="AA48">
            <v>0</v>
          </cell>
          <cell r="AB48">
            <v>0</v>
          </cell>
          <cell r="AC48">
            <v>0</v>
          </cell>
          <cell r="AD48">
            <v>-34523.075465467249</v>
          </cell>
          <cell r="AE48">
            <v>-34523.075465467249</v>
          </cell>
          <cell r="AF48">
            <v>0</v>
          </cell>
          <cell r="AG48">
            <v>-34523.075465467249</v>
          </cell>
          <cell r="AH48">
            <v>-774518.76198017376</v>
          </cell>
          <cell r="AI48">
            <v>-811104.66936846112</v>
          </cell>
          <cell r="AJ48">
            <v>-853726.62364461261</v>
          </cell>
          <cell r="AK48">
            <v>-802254.03744419117</v>
          </cell>
          <cell r="AL48">
            <v>-47332.98820920728</v>
          </cell>
          <cell r="AM48">
            <v>0</v>
          </cell>
          <cell r="AN48">
            <v>0</v>
          </cell>
          <cell r="AO48">
            <v>0</v>
          </cell>
          <cell r="AP48">
            <v>0</v>
          </cell>
          <cell r="AQ48">
            <v>0</v>
          </cell>
          <cell r="AR48">
            <v>0</v>
          </cell>
          <cell r="AS48">
            <v>-3323460.156112113</v>
          </cell>
        </row>
        <row r="50">
          <cell r="S50">
            <v>0</v>
          </cell>
          <cell r="T50">
            <v>0</v>
          </cell>
          <cell r="U50">
            <v>0</v>
          </cell>
          <cell r="V50">
            <v>0</v>
          </cell>
          <cell r="W50">
            <v>0</v>
          </cell>
          <cell r="X50">
            <v>0</v>
          </cell>
          <cell r="Y50">
            <v>0</v>
          </cell>
          <cell r="Z50">
            <v>0</v>
          </cell>
          <cell r="AA50">
            <v>0</v>
          </cell>
          <cell r="AB50">
            <v>0</v>
          </cell>
          <cell r="AC50">
            <v>0</v>
          </cell>
          <cell r="AD50">
            <v>-48251.128423000278</v>
          </cell>
          <cell r="AE50">
            <v>-48251.128423000278</v>
          </cell>
          <cell r="AF50">
            <v>0</v>
          </cell>
          <cell r="AG50">
            <v>-48251.128423000278</v>
          </cell>
          <cell r="AH50">
            <v>-1076314.7789914242</v>
          </cell>
          <cell r="AI50">
            <v>-1127056.4943503095</v>
          </cell>
          <cell r="AJ50">
            <v>-1187502.2348679404</v>
          </cell>
          <cell r="AK50">
            <v>-1119342.1933962428</v>
          </cell>
          <cell r="AL50">
            <v>-66041.189410378327</v>
          </cell>
          <cell r="AM50">
            <v>0</v>
          </cell>
          <cell r="AN50">
            <v>0</v>
          </cell>
          <cell r="AO50">
            <v>0</v>
          </cell>
          <cell r="AP50">
            <v>0</v>
          </cell>
          <cell r="AQ50">
            <v>0</v>
          </cell>
          <cell r="AR50">
            <v>0</v>
          </cell>
          <cell r="AS50">
            <v>-4624508.0194392959</v>
          </cell>
        </row>
        <row r="54">
          <cell r="S54">
            <v>0</v>
          </cell>
          <cell r="T54">
            <v>0</v>
          </cell>
          <cell r="U54">
            <v>0</v>
          </cell>
          <cell r="V54">
            <v>0</v>
          </cell>
          <cell r="W54">
            <v>0</v>
          </cell>
          <cell r="X54">
            <v>0</v>
          </cell>
          <cell r="Y54">
            <v>0</v>
          </cell>
          <cell r="Z54">
            <v>0</v>
          </cell>
          <cell r="AA54">
            <v>0</v>
          </cell>
          <cell r="AB54">
            <v>0</v>
          </cell>
          <cell r="AC54">
            <v>0</v>
          </cell>
          <cell r="AD54">
            <v>1300188.2763958671</v>
          </cell>
          <cell r="AE54">
            <v>1300188.2763958671</v>
          </cell>
          <cell r="AF54">
            <v>0</v>
          </cell>
          <cell r="AG54">
            <v>1300188.2763958671</v>
          </cell>
          <cell r="AH54">
            <v>29214189.251626231</v>
          </cell>
          <cell r="AI54">
            <v>30594901.640199382</v>
          </cell>
          <cell r="AJ54">
            <v>32193784.175115373</v>
          </cell>
          <cell r="AK54">
            <v>30227949.191417504</v>
          </cell>
          <cell r="AL54">
            <v>1783449.0022936328</v>
          </cell>
          <cell r="AM54">
            <v>0</v>
          </cell>
          <cell r="AN54">
            <v>0</v>
          </cell>
          <cell r="AO54">
            <v>0</v>
          </cell>
          <cell r="AP54">
            <v>0</v>
          </cell>
          <cell r="AQ54">
            <v>0</v>
          </cell>
          <cell r="AR54">
            <v>0</v>
          </cell>
          <cell r="AS54">
            <v>125314461.53704798</v>
          </cell>
        </row>
        <row r="56">
          <cell r="S56" t="str">
            <v>Note:</v>
          </cell>
          <cell r="T56" t="str">
            <v>The Refining &amp; Dore Shipment Cost calculation and the Sales Mix &amp; Selling Charges are from the Endeavor Financial Corporation model -</v>
          </cell>
          <cell r="AF56" t="str">
            <v>Note:</v>
          </cell>
          <cell r="AG56" t="str">
            <v>The Refining &amp; Dore Shipment Cost calculation and the Sales Mix &amp; Selling Charges are from the Endeavor Financial Corporation model -</v>
          </cell>
        </row>
        <row r="57">
          <cell r="T57" t="str">
            <v xml:space="preserve"> "BankModel,010500JuliettaEndeavourFC" dated Dec. 7, 1999.</v>
          </cell>
          <cell r="AG57" t="str">
            <v xml:space="preserve"> "BankModel,010500JuliettaEndeavourFC" dated Dec. 7, 1999.</v>
          </cell>
        </row>
      </sheetData>
      <sheetData sheetId="2">
        <row r="1">
          <cell r="A1" t="str">
            <v>File:</v>
          </cell>
        </row>
      </sheetData>
      <sheetData sheetId="3">
        <row r="1">
          <cell r="A1" t="str">
            <v>File:</v>
          </cell>
        </row>
      </sheetData>
      <sheetData sheetId="4">
        <row r="1">
          <cell r="A1" t="str">
            <v>File:</v>
          </cell>
        </row>
      </sheetData>
      <sheetData sheetId="5">
        <row r="1">
          <cell r="A1" t="str">
            <v>File: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1">
          <cell r="A1" t="str">
            <v>File:</v>
          </cell>
        </row>
      </sheetData>
      <sheetData sheetId="43">
        <row r="1">
          <cell r="A1" t="str">
            <v>File:</v>
          </cell>
        </row>
      </sheetData>
      <sheetData sheetId="44">
        <row r="1">
          <cell r="A1" t="str">
            <v>File:</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Proforma"/>
      <sheetName val="Capital"/>
      <sheetName val="Prod Stats"/>
      <sheetName val="Prod Value"/>
      <sheetName val="Tax"/>
      <sheetName val="Title&amp;Header"/>
      <sheetName val="Input"/>
      <sheetName val="Summary"/>
      <sheetName val="PreProd Proforma"/>
      <sheetName val="Logistic Stats"/>
      <sheetName val="Prod&amp;Stckpile"/>
      <sheetName val="Design Eng"/>
      <sheetName val="Owners Construction"/>
      <sheetName val="Orocon"/>
      <sheetName val="Pit"/>
      <sheetName val="UG"/>
      <sheetName val="Process"/>
      <sheetName val="Maint"/>
      <sheetName val="Site General"/>
      <sheetName val="G &amp; A"/>
      <sheetName val="WCap-Stkpl"/>
      <sheetName val="PRO_COG"/>
      <sheetName val="OPR_COG"/>
      <sheetName val="COG"/>
      <sheetName val="PEA Schedule"/>
      <sheetName val="PEA Margin"/>
      <sheetName val="Fm"/>
      <sheetName val="const"/>
      <sheetName val="Sum Statement"/>
      <sheetName val="Revenue"/>
      <sheetName val="Статьи"/>
      <sheetName val="Чувствительность"/>
      <sheetName val="X-rates"/>
      <sheetName val="_RISK Correlations"/>
      <sheetName val="@RISK Correlations"/>
      <sheetName val="Links"/>
      <sheetName val="Lead"/>
      <sheetName val="Свод ТМЦ 61 029"/>
      <sheetName val="Изменение_оборотных_средств"/>
    </sheetNames>
    <sheetDataSet>
      <sheetData sheetId="0"/>
      <sheetData sheetId="1"/>
      <sheetData sheetId="2"/>
      <sheetData sheetId="3"/>
      <sheetData sheetId="4"/>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tatement"/>
      <sheetName val="Notes"/>
      <sheetName val="Title"/>
      <sheetName val="Taxes "/>
      <sheetName val="VAT"/>
      <sheetName val="Financ-Inv"/>
      <sheetName val="Capital Equip"/>
      <sheetName val="Salary"/>
      <sheetName val="Hrly"/>
      <sheetName val="Mine Sum"/>
      <sheetName val="Mine Dev Det"/>
      <sheetName val="Mine Stoping Det"/>
      <sheetName val="Mine Gen"/>
      <sheetName val="Mill Sum"/>
      <sheetName val="Mill Const"/>
      <sheetName val="Progress Cost report"/>
      <sheetName val="Mill Prod"/>
      <sheetName val="Mill Tailings Imp"/>
      <sheetName val="Mill Gen"/>
      <sheetName val="Maint Sum"/>
      <sheetName val="Maint Gen"/>
      <sheetName val="Mine Equip"/>
      <sheetName val="Surf-Trans Vehicles"/>
      <sheetName val="Surface Equip"/>
      <sheetName val="Site Gen Sum"/>
      <sheetName val="Site Gen Det"/>
      <sheetName val="Magadan Admin Sum"/>
      <sheetName val="Magadan Admin Det"/>
      <sheetName val="Чувствительность"/>
      <sheetName val="Изменение_оборотных_средств"/>
      <sheetName val="Project Proforma"/>
      <sheetName val="Capital"/>
      <sheetName val="Prod Stats"/>
      <sheetName val="Prod Value"/>
      <sheetName val="Tax"/>
      <sheetName val="Статьи"/>
      <sheetName val="Inventory"/>
      <sheetName val="Revenue"/>
      <sheetName val="X-rates"/>
      <sheetName val="preferred"/>
      <sheetName val="Sum_Statement"/>
      <sheetName val="Taxes_"/>
      <sheetName val="Capital_Equip"/>
      <sheetName val="Mine_Sum"/>
      <sheetName val="Mine_Dev_Det"/>
      <sheetName val="Mine_Stoping_Det"/>
      <sheetName val="Mine_Gen"/>
      <sheetName val="Mill_Sum"/>
      <sheetName val="Mill_Const"/>
      <sheetName val="Progress_Cost_report"/>
      <sheetName val="Mill_Prod"/>
      <sheetName val="Mill_Tailings_Imp"/>
      <sheetName val="Mill_Gen"/>
      <sheetName val="Maint_Sum"/>
      <sheetName val="Maint_Gen"/>
      <sheetName val="Mine_Equip"/>
      <sheetName val="Surf-Trans_Vehicles"/>
      <sheetName val="Surface_Equip"/>
      <sheetName val="Site_Gen_Sum"/>
      <sheetName val="Site_Gen_Det"/>
      <sheetName val="Magadan_Admin_Sum"/>
      <sheetName val="Magadan_Admin_Det"/>
      <sheetName val="Project_Proforma"/>
      <sheetName val="Prod_Stats"/>
      <sheetName val="Prod_Value"/>
      <sheetName val="@RISK Correlations"/>
      <sheetName val="Links"/>
      <sheetName val="Lead"/>
      <sheetName val="_RISK Correlations"/>
      <sheetName val="ecc_res"/>
      <sheetName val="BSUSD"/>
      <sheetName val="BSKZT"/>
      <sheetName val="IS$"/>
      <sheetName val="Repair 2009"/>
      <sheetName val="CF$"/>
    </sheetNames>
    <sheetDataSet>
      <sheetData sheetId="0">
        <row r="1">
          <cell r="J1" t="str">
            <v>JULIETTA PROJECT</v>
          </cell>
        </row>
        <row r="2">
          <cell r="J2" t="str">
            <v>OMGC</v>
          </cell>
        </row>
        <row r="3">
          <cell r="J3" t="str">
            <v>Forecasted Cost to Complete Pre-Production</v>
          </cell>
        </row>
        <row r="4">
          <cell r="I4" t="str">
            <v>SUMMARY STATEMENT - 100%</v>
          </cell>
        </row>
        <row r="8">
          <cell r="H8" t="str">
            <v>Forecast</v>
          </cell>
          <cell r="I8" t="str">
            <v>Forecast</v>
          </cell>
          <cell r="J8" t="str">
            <v>Forecast</v>
          </cell>
          <cell r="K8" t="str">
            <v>Forecast</v>
          </cell>
          <cell r="L8" t="str">
            <v>Forecast</v>
          </cell>
          <cell r="M8" t="str">
            <v>Forecast</v>
          </cell>
          <cell r="N8" t="str">
            <v>Total Frcst</v>
          </cell>
        </row>
        <row r="9">
          <cell r="G9">
            <v>0</v>
          </cell>
          <cell r="H9" t="str">
            <v>Apr - 01</v>
          </cell>
          <cell r="I9" t="str">
            <v>May - 01</v>
          </cell>
          <cell r="J9" t="str">
            <v>Jun - 01</v>
          </cell>
          <cell r="K9" t="str">
            <v>Jul - 01</v>
          </cell>
          <cell r="L9" t="str">
            <v>Aug - 01</v>
          </cell>
          <cell r="M9" t="str">
            <v>Sep - 01</v>
          </cell>
          <cell r="N9">
            <v>2001</v>
          </cell>
        </row>
        <row r="13">
          <cell r="H13">
            <v>77418.166196737875</v>
          </cell>
          <cell r="I13">
            <v>74933.462093502749</v>
          </cell>
          <cell r="J13">
            <v>76655.455218178526</v>
          </cell>
          <cell r="K13">
            <v>124781.75035531379</v>
          </cell>
          <cell r="L13">
            <v>106032.62960986549</v>
          </cell>
          <cell r="M13">
            <v>143157.44310295433</v>
          </cell>
          <cell r="N13">
            <v>602960.90657655278</v>
          </cell>
        </row>
        <row r="14">
          <cell r="H14">
            <v>153600</v>
          </cell>
          <cell r="I14">
            <v>152200</v>
          </cell>
          <cell r="J14">
            <v>105265</v>
          </cell>
          <cell r="K14">
            <v>0</v>
          </cell>
          <cell r="L14">
            <v>0</v>
          </cell>
          <cell r="M14">
            <v>38850</v>
          </cell>
          <cell r="N14">
            <v>449915</v>
          </cell>
        </row>
        <row r="16">
          <cell r="H16">
            <v>998188.36666666693</v>
          </cell>
          <cell r="I16">
            <v>1016396.8152718176</v>
          </cell>
          <cell r="J16">
            <v>1034551.381445845</v>
          </cell>
          <cell r="K16">
            <v>1029896.8152718176</v>
          </cell>
          <cell r="L16">
            <v>998585.55269389984</v>
          </cell>
          <cell r="M16">
            <v>1026884.1219301965</v>
          </cell>
          <cell r="N16">
            <v>6104503.0532802418</v>
          </cell>
        </row>
        <row r="17">
          <cell r="H17">
            <v>0</v>
          </cell>
          <cell r="I17">
            <v>0</v>
          </cell>
          <cell r="J17">
            <v>0</v>
          </cell>
          <cell r="K17">
            <v>0</v>
          </cell>
          <cell r="L17">
            <v>0</v>
          </cell>
          <cell r="M17">
            <v>12000</v>
          </cell>
          <cell r="N17">
            <v>12000</v>
          </cell>
        </row>
        <row r="19">
          <cell r="H19">
            <v>169094.34182472058</v>
          </cell>
          <cell r="I19">
            <v>204496.86736026878</v>
          </cell>
          <cell r="J19">
            <v>193477.40673700129</v>
          </cell>
          <cell r="K19">
            <v>228959.08025500563</v>
          </cell>
          <cell r="L19">
            <v>196152.46534272493</v>
          </cell>
          <cell r="M19">
            <v>236687.10422105785</v>
          </cell>
          <cell r="N19">
            <v>1228867.265740779</v>
          </cell>
        </row>
        <row r="20">
          <cell r="H20">
            <v>0</v>
          </cell>
          <cell r="I20">
            <v>0</v>
          </cell>
          <cell r="J20">
            <v>0</v>
          </cell>
          <cell r="K20">
            <v>0</v>
          </cell>
          <cell r="L20">
            <v>0</v>
          </cell>
          <cell r="M20">
            <v>0</v>
          </cell>
          <cell r="N20">
            <v>0</v>
          </cell>
        </row>
        <row r="22">
          <cell r="H22">
            <v>88639.897563181294</v>
          </cell>
          <cell r="I22">
            <v>146816.10672604965</v>
          </cell>
          <cell r="J22">
            <v>129699.17026135739</v>
          </cell>
          <cell r="K22">
            <v>128436.70444596012</v>
          </cell>
          <cell r="L22">
            <v>116370.70011853115</v>
          </cell>
          <cell r="M22">
            <v>127311.16472140141</v>
          </cell>
          <cell r="N22">
            <v>737273.74383648101</v>
          </cell>
        </row>
        <row r="23">
          <cell r="H23">
            <v>39435</v>
          </cell>
          <cell r="I23">
            <v>0</v>
          </cell>
          <cell r="J23">
            <v>0</v>
          </cell>
          <cell r="K23">
            <v>0</v>
          </cell>
          <cell r="L23">
            <v>0</v>
          </cell>
          <cell r="M23">
            <v>0</v>
          </cell>
          <cell r="N23">
            <v>39435</v>
          </cell>
        </row>
        <row r="25">
          <cell r="H25">
            <v>285849.27298510075</v>
          </cell>
          <cell r="I25">
            <v>289442.62236426235</v>
          </cell>
          <cell r="J25">
            <v>486744.8329851008</v>
          </cell>
          <cell r="K25">
            <v>316915.74236426241</v>
          </cell>
          <cell r="L25">
            <v>317090.51036426239</v>
          </cell>
          <cell r="M25">
            <v>306997.16098510072</v>
          </cell>
          <cell r="N25">
            <v>2003040.1420480895</v>
          </cell>
        </row>
        <row r="26">
          <cell r="H26">
            <v>0</v>
          </cell>
          <cell r="I26">
            <v>8000</v>
          </cell>
          <cell r="J26">
            <v>0</v>
          </cell>
          <cell r="K26">
            <v>0</v>
          </cell>
          <cell r="L26">
            <v>0</v>
          </cell>
          <cell r="M26">
            <v>0</v>
          </cell>
          <cell r="N26">
            <v>8000</v>
          </cell>
        </row>
        <row r="28">
          <cell r="H28">
            <v>1812225.0452364075</v>
          </cell>
          <cell r="I28">
            <v>1892285.8738159011</v>
          </cell>
          <cell r="J28">
            <v>2026393.2466474832</v>
          </cell>
          <cell r="K28">
            <v>1828990.0926923596</v>
          </cell>
          <cell r="L28">
            <v>1734231.8581292839</v>
          </cell>
          <cell r="M28">
            <v>1891886.9949607109</v>
          </cell>
          <cell r="N28">
            <v>11186013.111482145</v>
          </cell>
        </row>
        <row r="31">
          <cell r="H31">
            <v>143469.11850074789</v>
          </cell>
          <cell r="I31">
            <v>145469.11850074789</v>
          </cell>
          <cell r="J31">
            <v>90469.118500747907</v>
          </cell>
          <cell r="K31">
            <v>90469.118500747907</v>
          </cell>
          <cell r="L31">
            <v>148469.11850074789</v>
          </cell>
          <cell r="M31">
            <v>1790469.118500748</v>
          </cell>
          <cell r="N31">
            <v>2408814.7110044872</v>
          </cell>
        </row>
        <row r="33">
          <cell r="H33">
            <v>237507</v>
          </cell>
          <cell r="I33">
            <v>385400</v>
          </cell>
          <cell r="J33">
            <v>606649</v>
          </cell>
          <cell r="K33">
            <v>437500</v>
          </cell>
          <cell r="L33">
            <v>50000</v>
          </cell>
          <cell r="M33">
            <v>335292</v>
          </cell>
          <cell r="N33">
            <v>2052348</v>
          </cell>
        </row>
        <row r="35">
          <cell r="H35">
            <v>0</v>
          </cell>
          <cell r="I35">
            <v>0</v>
          </cell>
          <cell r="J35">
            <v>0</v>
          </cell>
          <cell r="K35">
            <v>0</v>
          </cell>
          <cell r="L35">
            <v>0</v>
          </cell>
          <cell r="M35">
            <v>0</v>
          </cell>
          <cell r="N35">
            <v>0</v>
          </cell>
        </row>
        <row r="37">
          <cell r="H37">
            <v>65055.361722684029</v>
          </cell>
          <cell r="I37">
            <v>607271.43095518393</v>
          </cell>
          <cell r="J37">
            <v>106343.03526374334</v>
          </cell>
          <cell r="K37">
            <v>14.266245605802396</v>
          </cell>
          <cell r="L37">
            <v>-7424.0552044801298</v>
          </cell>
          <cell r="M37">
            <v>119842.84610336385</v>
          </cell>
          <cell r="N37">
            <v>891102.88508610125</v>
          </cell>
        </row>
        <row r="39">
          <cell r="H39">
            <v>2258256.5254598395</v>
          </cell>
          <cell r="I39">
            <v>3030426.423271833</v>
          </cell>
          <cell r="J39">
            <v>2829854.4004119742</v>
          </cell>
          <cell r="K39">
            <v>2356973.4774387134</v>
          </cell>
          <cell r="L39">
            <v>1925276.9214255516</v>
          </cell>
          <cell r="M39">
            <v>4137490.9595648227</v>
          </cell>
          <cell r="N39">
            <v>16538278.707572732</v>
          </cell>
        </row>
        <row r="41">
          <cell r="H41">
            <v>34881054.055459842</v>
          </cell>
          <cell r="I41">
            <v>37911480.478731677</v>
          </cell>
          <cell r="J41">
            <v>40741334.879143648</v>
          </cell>
          <cell r="K41">
            <v>43098308.356582358</v>
          </cell>
          <cell r="L41">
            <v>45023585.27800791</v>
          </cell>
          <cell r="M41">
            <v>49161076.23757273</v>
          </cell>
          <cell r="N41">
            <v>49161076.23757273</v>
          </cell>
        </row>
        <row r="45">
          <cell r="H45">
            <v>4000000</v>
          </cell>
          <cell r="I45">
            <v>3200000</v>
          </cell>
          <cell r="J45">
            <v>3000000</v>
          </cell>
          <cell r="K45">
            <v>2500000</v>
          </cell>
          <cell r="L45">
            <v>900000</v>
          </cell>
          <cell r="M45">
            <v>0</v>
          </cell>
          <cell r="N45">
            <v>13600000</v>
          </cell>
        </row>
        <row r="47">
          <cell r="H47">
            <v>25400000</v>
          </cell>
          <cell r="I47">
            <v>28600000</v>
          </cell>
          <cell r="J47">
            <v>31600000</v>
          </cell>
          <cell r="K47">
            <v>34100000</v>
          </cell>
          <cell r="L47">
            <v>35000000</v>
          </cell>
          <cell r="M47">
            <v>35000000</v>
          </cell>
          <cell r="N47">
            <v>35000000</v>
          </cell>
        </row>
        <row r="49">
          <cell r="H49">
            <v>618945.94454015791</v>
          </cell>
          <cell r="I49">
            <v>788519.52126832306</v>
          </cell>
          <cell r="J49">
            <v>958665.12085635215</v>
          </cell>
          <cell r="K49">
            <v>1101691.6434176415</v>
          </cell>
          <cell r="L49">
            <v>76414.721992090344</v>
          </cell>
          <cell r="M49">
            <v>-4061076.2375727296</v>
          </cell>
          <cell r="N49">
            <v>-4061076.2375727296</v>
          </cell>
        </row>
      </sheetData>
      <sheetData sheetId="1">
        <row r="1">
          <cell r="J1" t="str">
            <v>JULIETTA PROJECT</v>
          </cell>
        </row>
      </sheetData>
      <sheetData sheetId="2">
        <row r="1">
          <cell r="J1" t="str">
            <v>JULIETTA PROJECT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1">
          <cell r="J1" t="str">
            <v>JULIETTA PROJECT</v>
          </cell>
        </row>
      </sheetData>
      <sheetData sheetId="41">
        <row r="1">
          <cell r="J1" t="str">
            <v>JULIETTA PROJECT</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закл. работ"/>
      <sheetName val="Анализ закл. работ (2)"/>
      <sheetName val="Анализ закл. работ (3)"/>
      <sheetName val="Анализ закл_ работ"/>
      <sheetName val=""/>
      <sheetName val="capex "/>
      <sheetName val="Чувствительность"/>
      <sheetName val="_RISK Correlations"/>
      <sheetName val="Sum Statement"/>
      <sheetName val="Inputs"/>
      <sheetName val="X-rates"/>
      <sheetName val="BSUSD"/>
      <sheetName val="BSKZT"/>
      <sheetName val="IS$"/>
      <sheetName val="Repair 2009"/>
      <sheetName val="CF$"/>
      <sheetName val="Анализ закладочных работКнига1А"/>
      <sheetName val="Статьи"/>
      <sheetName val="Revenue"/>
      <sheetName val="База"/>
      <sheetName val="const"/>
      <sheetName val="Изменение_оборотных_средств"/>
      <sheetName val="Option 0"/>
      <sheetName val="Details"/>
      <sheetName val="ОХР"/>
      <sheetName val="KCC"/>
      <sheetName val="menu"/>
      <sheetName val="SCR O&amp;M"/>
      <sheetName val="KAZAK RECO ST 99"/>
      <sheetName val="PFT Chapter"/>
      <sheetName val="Info"/>
      <sheetName val="Устойчивость"/>
      <sheetName val="январь"/>
      <sheetName val="Customize Your Loan Manager"/>
      <sheetName val="Invoicing"/>
      <sheetName val="Справочник"/>
      <sheetName val="март детально"/>
      <sheetName val="COA Sumry by RG"/>
      <sheetName val="FES"/>
      <sheetName val="Sheet1"/>
      <sheetName val="Тариф"/>
      <sheetName val="2.5_календарь"/>
      <sheetName val="Índices"/>
      <sheetName val="Lookup"/>
      <sheetName val="DRILL"/>
      <sheetName val="Profit &amp; Loss Total"/>
      <sheetName val="Project Proforma"/>
      <sheetName val="Capital"/>
      <sheetName val="Prod Stats"/>
      <sheetName val="Prod Value"/>
      <sheetName val="Tax"/>
      <sheetName val="Экспл_ запасы"/>
      <sheetName val="Пром_ запасы"/>
      <sheetName val="Рез_т"/>
      <sheetName val="Capex (2)"/>
      <sheetName val="rev"/>
      <sheetName val="cogs"/>
      <sheetName val="предпосылки"/>
      <sheetName val="CashFlows"/>
      <sheetName val="assumptions"/>
      <sheetName val="dpr(tax)"/>
      <sheetName val="бюдж с расшифр(ст)"/>
      <sheetName val="share price 2002"/>
      <sheetName val="Dirs"/>
      <sheetName val="Основн информ"/>
      <sheetName val="lde"/>
      <sheetName val="input_loans"/>
      <sheetName val="input_macro"/>
      <sheetName val="Steel reorganization"/>
      <sheetName val="CAPEX"/>
      <sheetName val="Sensitivity analysis"/>
      <sheetName val="июнь пл-факт _изм"/>
      <sheetName val="закрепление по машинам"/>
      <sheetName val="Сомн.треб общие"/>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ne Gen"/>
      <sheetName val="Notes"/>
      <sheetName val="Instructions"/>
      <sheetName val="Title"/>
      <sheetName val="EFCvsOMGC"/>
      <sheetName val="Sum Statement"/>
      <sheetName val="Production Sum"/>
      <sheetName val="Taxes"/>
      <sheetName val="Financing"/>
      <sheetName val="Capital Equip"/>
      <sheetName val="Salary"/>
      <sheetName val="Hrly"/>
      <sheetName val="Mine Sum"/>
      <sheetName val="Mine Dev Det"/>
      <sheetName val="Mine Stoping Det"/>
      <sheetName val="Mine Haulage Det"/>
      <sheetName val="Mill Sum"/>
      <sheetName val="Mill Const"/>
      <sheetName val="Mill Prod"/>
      <sheetName val="Mill Tailings Imp"/>
      <sheetName val="Mill Gen"/>
      <sheetName val="Maint Sum"/>
      <sheetName val="Maint Sum Det"/>
      <sheetName val="Maint Gen"/>
      <sheetName val="Mine Equip"/>
      <sheetName val="Surf-Trans Vehicles"/>
      <sheetName val="Surface Equip"/>
      <sheetName val="Mill Maint"/>
      <sheetName val="Site Gen Sum"/>
      <sheetName val="Site Gen Det"/>
      <sheetName val="Magadan Admin Sum"/>
      <sheetName val="Magadan Admin Det"/>
      <sheetName val="Inventory"/>
      <sheetName val="Project Proforma"/>
      <sheetName val="Capital"/>
      <sheetName val="Prod Stats"/>
      <sheetName val="Prod Value"/>
      <sheetName val="Tax"/>
      <sheetName val="Анализ закл. работ"/>
      <sheetName val="const"/>
      <sheetName val="Metsim Output"/>
      <sheetName val="Design criteria"/>
      <sheetName val="Чувствительность"/>
      <sheetName val="Revenue"/>
      <sheetName val="METSIM"/>
      <sheetName val="loan amortization table"/>
      <sheetName val="KAZAK RECO ST 99"/>
      <sheetName val="Invoicing"/>
      <sheetName val="1NK"/>
      <sheetName val="2.2 ОтклОТМ"/>
      <sheetName val="1.3.2 ОТМ"/>
      <sheetName val="Предпр"/>
      <sheetName val="ЦентрЗатр"/>
      <sheetName val="ЕдИзм"/>
      <sheetName val="тек. добыча"/>
      <sheetName val="Общая_информация"/>
      <sheetName val="Charts"/>
      <sheetName val="Links"/>
      <sheetName val="Details"/>
      <sheetName val="Input"/>
      <sheetName val="capex"/>
      <sheetName val="Cash CCI Detail"/>
      <sheetName val="Check"/>
    </sheetNames>
    <sheetDataSet>
      <sheetData sheetId="0">
        <row r="1">
          <cell r="A1" t="str">
            <v>File:</v>
          </cell>
          <cell r="B1" t="str">
            <v>JuliettaPreProdBudget - EFC Final(V-Jan-02-2001)</v>
          </cell>
          <cell r="K1" t="str">
            <v>JULIETTA PROJECT</v>
          </cell>
        </row>
        <row r="2">
          <cell r="A2" t="str">
            <v>Vers. Date:</v>
          </cell>
          <cell r="B2" t="str">
            <v>02-Jan-2001</v>
          </cell>
          <cell r="K2" t="str">
            <v>OMGC</v>
          </cell>
        </row>
        <row r="3">
          <cell r="A3" t="str">
            <v>Date:</v>
          </cell>
          <cell r="B3">
            <v>36982.66132835648</v>
          </cell>
          <cell r="K3" t="str">
            <v>2000 Monthly Pre-Production Budget</v>
          </cell>
        </row>
        <row r="4">
          <cell r="A4" t="str">
            <v>Time:</v>
          </cell>
          <cell r="B4">
            <v>36982.66132835648</v>
          </cell>
          <cell r="J4" t="str">
            <v>MINE DEPARTMENT</v>
          </cell>
        </row>
        <row r="5">
          <cell r="J5" t="str">
            <v>MINE GENERAL DETAIL</v>
          </cell>
        </row>
        <row r="6">
          <cell r="R6" t="str">
            <v>Total</v>
          </cell>
        </row>
        <row r="7">
          <cell r="F7" t="str">
            <v>Jan - 00</v>
          </cell>
          <cell r="G7" t="str">
            <v>Feb - 00</v>
          </cell>
          <cell r="H7" t="str">
            <v>Mar - 00</v>
          </cell>
          <cell r="I7" t="str">
            <v>Apr - 00</v>
          </cell>
          <cell r="J7" t="str">
            <v>May - 00</v>
          </cell>
          <cell r="K7" t="str">
            <v>Jun - 00</v>
          </cell>
          <cell r="L7" t="str">
            <v>Jul - 00</v>
          </cell>
          <cell r="M7" t="str">
            <v>Aug - 00</v>
          </cell>
          <cell r="N7" t="str">
            <v>Sep - 00</v>
          </cell>
          <cell r="O7" t="str">
            <v>Oct - 00</v>
          </cell>
          <cell r="P7" t="str">
            <v>Nov - 00</v>
          </cell>
          <cell r="Q7" t="str">
            <v>Dec - 00</v>
          </cell>
          <cell r="R7">
            <v>2000</v>
          </cell>
        </row>
        <row r="8">
          <cell r="A8" t="str">
            <v>Days in Month</v>
          </cell>
          <cell r="F8">
            <v>31</v>
          </cell>
          <cell r="G8">
            <v>28</v>
          </cell>
          <cell r="H8">
            <v>31</v>
          </cell>
          <cell r="I8">
            <v>30</v>
          </cell>
          <cell r="J8">
            <v>31</v>
          </cell>
          <cell r="K8">
            <v>30</v>
          </cell>
          <cell r="L8">
            <v>31</v>
          </cell>
          <cell r="M8">
            <v>31</v>
          </cell>
          <cell r="N8">
            <v>30</v>
          </cell>
          <cell r="O8">
            <v>31</v>
          </cell>
          <cell r="P8">
            <v>30</v>
          </cell>
          <cell r="Q8">
            <v>31</v>
          </cell>
          <cell r="R8">
            <v>365</v>
          </cell>
        </row>
        <row r="10">
          <cell r="A10" t="str">
            <v>Nipping</v>
          </cell>
        </row>
        <row r="11">
          <cell r="A11" t="str">
            <v>Cost Center</v>
          </cell>
        </row>
        <row r="12">
          <cell r="A12" t="str">
            <v>12-XXX</v>
          </cell>
        </row>
        <row r="13">
          <cell r="A13" t="str">
            <v>300</v>
          </cell>
          <cell r="B13" t="str">
            <v>Other Operating Supplies</v>
          </cell>
          <cell r="F13">
            <v>0</v>
          </cell>
          <cell r="G13">
            <v>0</v>
          </cell>
          <cell r="H13">
            <v>0</v>
          </cell>
          <cell r="I13">
            <v>0</v>
          </cell>
          <cell r="J13">
            <v>0</v>
          </cell>
          <cell r="K13">
            <v>0</v>
          </cell>
          <cell r="L13">
            <v>0</v>
          </cell>
          <cell r="M13">
            <v>500</v>
          </cell>
          <cell r="N13">
            <v>500</v>
          </cell>
          <cell r="O13">
            <v>500</v>
          </cell>
          <cell r="P13">
            <v>500</v>
          </cell>
          <cell r="Q13">
            <v>500</v>
          </cell>
          <cell r="R13">
            <v>2500</v>
          </cell>
        </row>
        <row r="14">
          <cell r="A14" t="str">
            <v>306</v>
          </cell>
          <cell r="B14" t="str">
            <v>Hand Tools</v>
          </cell>
          <cell r="F14">
            <v>0</v>
          </cell>
          <cell r="G14">
            <v>0</v>
          </cell>
          <cell r="H14">
            <v>0</v>
          </cell>
          <cell r="I14">
            <v>0</v>
          </cell>
          <cell r="J14">
            <v>0</v>
          </cell>
          <cell r="K14">
            <v>0</v>
          </cell>
          <cell r="L14">
            <v>0</v>
          </cell>
          <cell r="M14">
            <v>0</v>
          </cell>
          <cell r="N14">
            <v>0</v>
          </cell>
          <cell r="O14">
            <v>0</v>
          </cell>
          <cell r="P14">
            <v>0</v>
          </cell>
          <cell r="Q14">
            <v>0</v>
          </cell>
          <cell r="R14">
            <v>0</v>
          </cell>
        </row>
        <row r="15">
          <cell r="A15" t="str">
            <v>XXX</v>
          </cell>
          <cell r="B15" t="str">
            <v>Other</v>
          </cell>
          <cell r="F15">
            <v>0</v>
          </cell>
          <cell r="G15">
            <v>0</v>
          </cell>
          <cell r="H15">
            <v>0</v>
          </cell>
          <cell r="I15">
            <v>0</v>
          </cell>
          <cell r="J15">
            <v>0</v>
          </cell>
          <cell r="K15">
            <v>0</v>
          </cell>
          <cell r="L15">
            <v>0</v>
          </cell>
          <cell r="M15">
            <v>0</v>
          </cell>
          <cell r="N15">
            <v>0</v>
          </cell>
          <cell r="O15">
            <v>0</v>
          </cell>
          <cell r="P15">
            <v>0</v>
          </cell>
          <cell r="Q15">
            <v>0</v>
          </cell>
          <cell r="R15">
            <v>0</v>
          </cell>
        </row>
        <row r="16">
          <cell r="B16" t="str">
            <v xml:space="preserve">  Tractor Hours operated / month</v>
          </cell>
          <cell r="F16">
            <v>0</v>
          </cell>
          <cell r="G16">
            <v>0</v>
          </cell>
          <cell r="H16">
            <v>0</v>
          </cell>
          <cell r="I16">
            <v>0</v>
          </cell>
          <cell r="J16">
            <v>0</v>
          </cell>
          <cell r="K16">
            <v>0</v>
          </cell>
          <cell r="L16">
            <v>0</v>
          </cell>
          <cell r="M16">
            <v>0</v>
          </cell>
          <cell r="N16">
            <v>0</v>
          </cell>
          <cell r="O16">
            <v>0</v>
          </cell>
          <cell r="P16">
            <v>0</v>
          </cell>
          <cell r="Q16">
            <v>280</v>
          </cell>
          <cell r="R16">
            <v>280</v>
          </cell>
        </row>
        <row r="17">
          <cell r="A17" t="str">
            <v>TOTAL NIPPING COSTS</v>
          </cell>
          <cell r="F17">
            <v>0</v>
          </cell>
          <cell r="G17">
            <v>0</v>
          </cell>
          <cell r="H17">
            <v>0</v>
          </cell>
          <cell r="I17">
            <v>0</v>
          </cell>
          <cell r="J17">
            <v>0</v>
          </cell>
          <cell r="K17">
            <v>0</v>
          </cell>
          <cell r="L17">
            <v>0</v>
          </cell>
          <cell r="M17">
            <v>500</v>
          </cell>
          <cell r="N17">
            <v>500</v>
          </cell>
          <cell r="O17">
            <v>500</v>
          </cell>
          <cell r="P17">
            <v>500</v>
          </cell>
          <cell r="Q17">
            <v>500</v>
          </cell>
          <cell r="R17">
            <v>2500</v>
          </cell>
        </row>
        <row r="18">
          <cell r="A18" t="str">
            <v>TOTAL NIPPING COSTS without Equip.</v>
          </cell>
          <cell r="F18">
            <v>0</v>
          </cell>
          <cell r="G18">
            <v>0</v>
          </cell>
          <cell r="H18">
            <v>0</v>
          </cell>
          <cell r="I18">
            <v>0</v>
          </cell>
          <cell r="J18">
            <v>0</v>
          </cell>
          <cell r="K18">
            <v>0</v>
          </cell>
          <cell r="L18">
            <v>0</v>
          </cell>
          <cell r="M18">
            <v>500</v>
          </cell>
          <cell r="N18">
            <v>500</v>
          </cell>
          <cell r="O18">
            <v>500</v>
          </cell>
          <cell r="P18">
            <v>500</v>
          </cell>
          <cell r="Q18">
            <v>500</v>
          </cell>
          <cell r="R18">
            <v>2500</v>
          </cell>
        </row>
        <row r="20">
          <cell r="F20" t="str">
            <v>Note:</v>
          </cell>
        </row>
        <row r="25">
          <cell r="A25" t="str">
            <v>Stope Backfill</v>
          </cell>
        </row>
        <row r="26">
          <cell r="A26" t="str">
            <v>Cost Center</v>
          </cell>
        </row>
        <row r="27">
          <cell r="A27" t="str">
            <v>12-XXX</v>
          </cell>
        </row>
        <row r="28">
          <cell r="B28" t="str">
            <v>Tonnes Backfill Placed</v>
          </cell>
          <cell r="F28">
            <v>0</v>
          </cell>
          <cell r="G28">
            <v>0</v>
          </cell>
          <cell r="H28">
            <v>0</v>
          </cell>
          <cell r="I28">
            <v>0</v>
          </cell>
          <cell r="J28">
            <v>0</v>
          </cell>
          <cell r="K28">
            <v>0</v>
          </cell>
          <cell r="L28">
            <v>0</v>
          </cell>
          <cell r="M28">
            <v>0</v>
          </cell>
          <cell r="N28">
            <v>0</v>
          </cell>
          <cell r="O28">
            <v>0</v>
          </cell>
          <cell r="P28">
            <v>0</v>
          </cell>
          <cell r="Q28">
            <v>0</v>
          </cell>
          <cell r="R28">
            <v>0</v>
          </cell>
        </row>
        <row r="29">
          <cell r="B29" t="str">
            <v>Tonnes Cemented Backfill Placed</v>
          </cell>
          <cell r="F29">
            <v>0</v>
          </cell>
          <cell r="G29">
            <v>0</v>
          </cell>
          <cell r="H29">
            <v>0</v>
          </cell>
          <cell r="I29">
            <v>0</v>
          </cell>
          <cell r="J29">
            <v>0</v>
          </cell>
          <cell r="K29">
            <v>0</v>
          </cell>
          <cell r="L29">
            <v>0</v>
          </cell>
          <cell r="M29">
            <v>0</v>
          </cell>
          <cell r="N29">
            <v>0</v>
          </cell>
          <cell r="O29">
            <v>0</v>
          </cell>
          <cell r="P29">
            <v>0</v>
          </cell>
          <cell r="Q29">
            <v>0</v>
          </cell>
          <cell r="R29">
            <v>0</v>
          </cell>
        </row>
        <row r="30">
          <cell r="A30" t="str">
            <v>128</v>
          </cell>
          <cell r="B30" t="str">
            <v>Total Cement Cost (usd)</v>
          </cell>
          <cell r="F30">
            <v>0</v>
          </cell>
          <cell r="G30">
            <v>0</v>
          </cell>
          <cell r="H30">
            <v>0</v>
          </cell>
          <cell r="I30">
            <v>0</v>
          </cell>
          <cell r="J30">
            <v>0</v>
          </cell>
          <cell r="K30">
            <v>0</v>
          </cell>
          <cell r="L30">
            <v>0</v>
          </cell>
          <cell r="M30">
            <v>0</v>
          </cell>
          <cell r="N30">
            <v>0</v>
          </cell>
          <cell r="O30">
            <v>0</v>
          </cell>
          <cell r="P30">
            <v>0</v>
          </cell>
          <cell r="Q30">
            <v>0</v>
          </cell>
          <cell r="R30">
            <v>0</v>
          </cell>
        </row>
        <row r="31">
          <cell r="B31" t="str">
            <v>% Cement in Backfill</v>
          </cell>
          <cell r="F31">
            <v>0</v>
          </cell>
          <cell r="G31">
            <v>0</v>
          </cell>
          <cell r="H31">
            <v>0</v>
          </cell>
          <cell r="I31">
            <v>0</v>
          </cell>
          <cell r="J31">
            <v>0</v>
          </cell>
          <cell r="K31">
            <v>0</v>
          </cell>
          <cell r="L31">
            <v>0</v>
          </cell>
          <cell r="M31">
            <v>0</v>
          </cell>
          <cell r="N31">
            <v>0</v>
          </cell>
          <cell r="O31">
            <v>0</v>
          </cell>
          <cell r="P31">
            <v>0</v>
          </cell>
          <cell r="Q31">
            <v>0</v>
          </cell>
          <cell r="R31">
            <v>0</v>
          </cell>
        </row>
        <row r="32">
          <cell r="B32" t="str">
            <v>Cement Cost ($rr / tonne cement)</v>
          </cell>
          <cell r="F32">
            <v>0</v>
          </cell>
          <cell r="G32">
            <v>0</v>
          </cell>
          <cell r="H32">
            <v>0</v>
          </cell>
          <cell r="I32">
            <v>0</v>
          </cell>
          <cell r="J32">
            <v>0</v>
          </cell>
          <cell r="K32">
            <v>0</v>
          </cell>
          <cell r="L32">
            <v>0</v>
          </cell>
          <cell r="M32">
            <v>0</v>
          </cell>
          <cell r="N32">
            <v>0</v>
          </cell>
          <cell r="O32">
            <v>0</v>
          </cell>
          <cell r="P32">
            <v>0</v>
          </cell>
          <cell r="Q32">
            <v>0</v>
          </cell>
          <cell r="R32">
            <v>0</v>
          </cell>
        </row>
        <row r="33">
          <cell r="A33" t="str">
            <v>300</v>
          </cell>
          <cell r="B33" t="str">
            <v>Other Operating Supplies</v>
          </cell>
          <cell r="F33">
            <v>0</v>
          </cell>
          <cell r="G33">
            <v>0</v>
          </cell>
          <cell r="H33">
            <v>0</v>
          </cell>
          <cell r="I33">
            <v>0</v>
          </cell>
          <cell r="J33">
            <v>0</v>
          </cell>
          <cell r="K33">
            <v>0</v>
          </cell>
          <cell r="L33">
            <v>0</v>
          </cell>
          <cell r="M33">
            <v>0</v>
          </cell>
          <cell r="N33">
            <v>0</v>
          </cell>
          <cell r="O33">
            <v>0</v>
          </cell>
          <cell r="P33">
            <v>0</v>
          </cell>
          <cell r="Q33">
            <v>0</v>
          </cell>
          <cell r="R33">
            <v>0</v>
          </cell>
        </row>
        <row r="34">
          <cell r="A34" t="str">
            <v>100</v>
          </cell>
          <cell r="B34" t="str">
            <v>Mine Ground Support</v>
          </cell>
          <cell r="F34">
            <v>0</v>
          </cell>
          <cell r="G34">
            <v>0</v>
          </cell>
          <cell r="H34">
            <v>0</v>
          </cell>
          <cell r="I34">
            <v>0</v>
          </cell>
          <cell r="J34">
            <v>0</v>
          </cell>
          <cell r="K34">
            <v>0</v>
          </cell>
          <cell r="L34">
            <v>0</v>
          </cell>
          <cell r="M34">
            <v>0</v>
          </cell>
          <cell r="N34">
            <v>0</v>
          </cell>
          <cell r="O34">
            <v>0</v>
          </cell>
          <cell r="P34">
            <v>0</v>
          </cell>
          <cell r="Q34">
            <v>0</v>
          </cell>
          <cell r="R34">
            <v>0</v>
          </cell>
        </row>
        <row r="35">
          <cell r="A35" t="str">
            <v>XXX</v>
          </cell>
          <cell r="B35" t="str">
            <v>Other</v>
          </cell>
          <cell r="F35">
            <v>0</v>
          </cell>
          <cell r="G35">
            <v>0</v>
          </cell>
          <cell r="H35">
            <v>0</v>
          </cell>
          <cell r="I35">
            <v>0</v>
          </cell>
          <cell r="J35">
            <v>0</v>
          </cell>
          <cell r="K35">
            <v>0</v>
          </cell>
          <cell r="L35">
            <v>0</v>
          </cell>
          <cell r="M35">
            <v>0</v>
          </cell>
          <cell r="N35">
            <v>0</v>
          </cell>
          <cell r="O35">
            <v>0</v>
          </cell>
          <cell r="P35">
            <v>0</v>
          </cell>
          <cell r="Q35">
            <v>0</v>
          </cell>
          <cell r="R35">
            <v>0</v>
          </cell>
        </row>
        <row r="36">
          <cell r="A36" t="str">
            <v>31-XXX</v>
          </cell>
          <cell r="B36" t="str">
            <v>JCI 125M Hours operated / month</v>
          </cell>
          <cell r="F36">
            <v>0</v>
          </cell>
          <cell r="G36">
            <v>0</v>
          </cell>
          <cell r="H36">
            <v>0</v>
          </cell>
          <cell r="I36">
            <v>0</v>
          </cell>
          <cell r="J36">
            <v>0</v>
          </cell>
          <cell r="K36">
            <v>0</v>
          </cell>
          <cell r="L36">
            <v>0</v>
          </cell>
          <cell r="M36">
            <v>0</v>
          </cell>
          <cell r="N36">
            <v>0</v>
          </cell>
          <cell r="O36">
            <v>0</v>
          </cell>
          <cell r="P36">
            <v>0</v>
          </cell>
          <cell r="Q36">
            <v>0</v>
          </cell>
          <cell r="R36">
            <v>0</v>
          </cell>
        </row>
        <row r="37">
          <cell r="A37" t="str">
            <v>31-XXX</v>
          </cell>
          <cell r="B37" t="str">
            <v>Wagner ST-3.5 LHD Hours oper. / month</v>
          </cell>
          <cell r="F37">
            <v>0</v>
          </cell>
          <cell r="G37">
            <v>0</v>
          </cell>
          <cell r="H37">
            <v>0</v>
          </cell>
          <cell r="I37">
            <v>0</v>
          </cell>
          <cell r="J37">
            <v>0</v>
          </cell>
          <cell r="K37">
            <v>0</v>
          </cell>
          <cell r="L37">
            <v>0</v>
          </cell>
          <cell r="M37">
            <v>0</v>
          </cell>
          <cell r="N37">
            <v>0</v>
          </cell>
          <cell r="O37">
            <v>0</v>
          </cell>
          <cell r="P37">
            <v>0</v>
          </cell>
          <cell r="Q37">
            <v>0</v>
          </cell>
          <cell r="R37">
            <v>0</v>
          </cell>
        </row>
        <row r="38">
          <cell r="A38" t="str">
            <v>TOTAL STOPE BACKFILL COSTS</v>
          </cell>
          <cell r="F38">
            <v>0</v>
          </cell>
          <cell r="G38">
            <v>0</v>
          </cell>
          <cell r="H38">
            <v>0</v>
          </cell>
          <cell r="I38">
            <v>0</v>
          </cell>
          <cell r="J38">
            <v>0</v>
          </cell>
          <cell r="K38">
            <v>0</v>
          </cell>
          <cell r="L38">
            <v>0</v>
          </cell>
          <cell r="M38">
            <v>0</v>
          </cell>
          <cell r="N38">
            <v>0</v>
          </cell>
          <cell r="O38">
            <v>0</v>
          </cell>
          <cell r="P38">
            <v>0</v>
          </cell>
          <cell r="Q38">
            <v>0</v>
          </cell>
          <cell r="R38">
            <v>0</v>
          </cell>
        </row>
        <row r="39">
          <cell r="A39" t="str">
            <v>TOTAL STOPE BACKFILL COSTS without Equip.</v>
          </cell>
          <cell r="F39">
            <v>0</v>
          </cell>
          <cell r="G39">
            <v>0</v>
          </cell>
          <cell r="H39">
            <v>0</v>
          </cell>
          <cell r="I39">
            <v>0</v>
          </cell>
          <cell r="J39">
            <v>0</v>
          </cell>
          <cell r="K39">
            <v>0</v>
          </cell>
          <cell r="L39">
            <v>0</v>
          </cell>
          <cell r="M39">
            <v>0</v>
          </cell>
          <cell r="N39">
            <v>0</v>
          </cell>
          <cell r="O39">
            <v>0</v>
          </cell>
          <cell r="P39">
            <v>0</v>
          </cell>
          <cell r="Q39">
            <v>0</v>
          </cell>
          <cell r="R39">
            <v>0</v>
          </cell>
        </row>
        <row r="41">
          <cell r="F41" t="str">
            <v>Note:</v>
          </cell>
        </row>
        <row r="46">
          <cell r="A46" t="str">
            <v>Portal Construction</v>
          </cell>
        </row>
        <row r="47">
          <cell r="A47" t="str">
            <v>Cost Center</v>
          </cell>
        </row>
        <row r="48">
          <cell r="A48" t="str">
            <v>12-XXX</v>
          </cell>
        </row>
        <row r="49">
          <cell r="A49" t="str">
            <v>128</v>
          </cell>
          <cell r="B49" t="str">
            <v xml:space="preserve">Cement, Concrete </v>
          </cell>
          <cell r="F49">
            <v>0</v>
          </cell>
          <cell r="G49">
            <v>0</v>
          </cell>
          <cell r="H49">
            <v>0</v>
          </cell>
          <cell r="I49">
            <v>0</v>
          </cell>
          <cell r="J49">
            <v>0</v>
          </cell>
          <cell r="K49">
            <v>0</v>
          </cell>
          <cell r="L49">
            <v>0</v>
          </cell>
          <cell r="M49">
            <v>0</v>
          </cell>
          <cell r="N49">
            <v>0</v>
          </cell>
          <cell r="O49">
            <v>0</v>
          </cell>
          <cell r="P49">
            <v>0</v>
          </cell>
          <cell r="Q49">
            <v>0</v>
          </cell>
          <cell r="R49">
            <v>0</v>
          </cell>
        </row>
        <row r="50">
          <cell r="B50" t="str">
            <v>Cost ($rr) / cubic meter</v>
          </cell>
          <cell r="F50">
            <v>0</v>
          </cell>
          <cell r="G50">
            <v>0</v>
          </cell>
          <cell r="H50">
            <v>0</v>
          </cell>
          <cell r="I50">
            <v>0</v>
          </cell>
          <cell r="J50">
            <v>0</v>
          </cell>
          <cell r="K50">
            <v>0</v>
          </cell>
          <cell r="L50">
            <v>0</v>
          </cell>
          <cell r="M50">
            <v>0</v>
          </cell>
          <cell r="N50">
            <v>0</v>
          </cell>
          <cell r="O50">
            <v>0</v>
          </cell>
          <cell r="P50">
            <v>0</v>
          </cell>
          <cell r="Q50">
            <v>0</v>
          </cell>
          <cell r="R50">
            <v>0</v>
          </cell>
        </row>
        <row r="51">
          <cell r="B51" t="str">
            <v>Cement, Concrete (cubic meters)</v>
          </cell>
          <cell r="F51">
            <v>0</v>
          </cell>
          <cell r="G51">
            <v>0</v>
          </cell>
          <cell r="H51">
            <v>0</v>
          </cell>
          <cell r="I51">
            <v>0</v>
          </cell>
          <cell r="J51">
            <v>0</v>
          </cell>
          <cell r="K51">
            <v>0</v>
          </cell>
          <cell r="L51">
            <v>0</v>
          </cell>
          <cell r="M51">
            <v>0</v>
          </cell>
          <cell r="N51">
            <v>0</v>
          </cell>
          <cell r="O51">
            <v>0</v>
          </cell>
          <cell r="P51">
            <v>0</v>
          </cell>
          <cell r="Q51">
            <v>0</v>
          </cell>
          <cell r="R51">
            <v>0</v>
          </cell>
        </row>
        <row r="52">
          <cell r="A52" t="str">
            <v>128</v>
          </cell>
          <cell r="B52" t="str">
            <v xml:space="preserve">Shotcrete </v>
          </cell>
          <cell r="F52">
            <v>0</v>
          </cell>
          <cell r="G52">
            <v>0</v>
          </cell>
          <cell r="H52">
            <v>0</v>
          </cell>
          <cell r="I52">
            <v>0</v>
          </cell>
          <cell r="J52">
            <v>0</v>
          </cell>
          <cell r="K52">
            <v>0</v>
          </cell>
          <cell r="L52">
            <v>0</v>
          </cell>
          <cell r="M52">
            <v>0</v>
          </cell>
          <cell r="N52">
            <v>11855.489301999298</v>
          </cell>
          <cell r="O52">
            <v>0</v>
          </cell>
          <cell r="P52">
            <v>0</v>
          </cell>
          <cell r="Q52">
            <v>0</v>
          </cell>
          <cell r="R52">
            <v>11855.489301999298</v>
          </cell>
        </row>
        <row r="53">
          <cell r="B53" t="str">
            <v>Cost of shotcrete ($rr) / cubic meter</v>
          </cell>
          <cell r="F53">
            <v>0</v>
          </cell>
          <cell r="G53">
            <v>0</v>
          </cell>
          <cell r="H53">
            <v>0</v>
          </cell>
          <cell r="I53">
            <v>0</v>
          </cell>
          <cell r="J53">
            <v>0</v>
          </cell>
          <cell r="K53">
            <v>0</v>
          </cell>
          <cell r="L53">
            <v>0</v>
          </cell>
          <cell r="M53">
            <v>0</v>
          </cell>
          <cell r="N53">
            <v>6500</v>
          </cell>
          <cell r="O53">
            <v>0</v>
          </cell>
          <cell r="P53">
            <v>0</v>
          </cell>
          <cell r="Q53">
            <v>0</v>
          </cell>
          <cell r="R53">
            <v>541.66666666666663</v>
          </cell>
        </row>
        <row r="54">
          <cell r="B54" t="str">
            <v>Shotcrete sprayed (cubic meters)</v>
          </cell>
          <cell r="F54">
            <v>0</v>
          </cell>
          <cell r="G54">
            <v>0</v>
          </cell>
          <cell r="H54">
            <v>0</v>
          </cell>
          <cell r="I54">
            <v>0</v>
          </cell>
          <cell r="J54">
            <v>0</v>
          </cell>
          <cell r="K54">
            <v>0</v>
          </cell>
          <cell r="L54">
            <v>0</v>
          </cell>
          <cell r="M54">
            <v>0</v>
          </cell>
          <cell r="N54">
            <v>52</v>
          </cell>
          <cell r="O54">
            <v>0</v>
          </cell>
          <cell r="P54">
            <v>0</v>
          </cell>
          <cell r="Q54">
            <v>0</v>
          </cell>
          <cell r="R54">
            <v>52</v>
          </cell>
        </row>
        <row r="55">
          <cell r="A55" t="str">
            <v>300</v>
          </cell>
          <cell r="B55" t="str">
            <v>Other Operating Supplies</v>
          </cell>
          <cell r="F55">
            <v>0</v>
          </cell>
          <cell r="G55">
            <v>0</v>
          </cell>
          <cell r="H55">
            <v>0</v>
          </cell>
          <cell r="I55">
            <v>0</v>
          </cell>
          <cell r="J55">
            <v>0</v>
          </cell>
          <cell r="K55">
            <v>0</v>
          </cell>
          <cell r="L55">
            <v>0</v>
          </cell>
          <cell r="M55">
            <v>0</v>
          </cell>
          <cell r="N55">
            <v>0</v>
          </cell>
          <cell r="O55">
            <v>0</v>
          </cell>
          <cell r="P55">
            <v>0</v>
          </cell>
          <cell r="Q55">
            <v>0</v>
          </cell>
          <cell r="R55">
            <v>0</v>
          </cell>
        </row>
        <row r="56">
          <cell r="A56" t="str">
            <v>100</v>
          </cell>
          <cell r="B56" t="str">
            <v>Ground Support</v>
          </cell>
          <cell r="F56">
            <v>0</v>
          </cell>
          <cell r="G56">
            <v>0</v>
          </cell>
          <cell r="H56">
            <v>0</v>
          </cell>
          <cell r="I56">
            <v>0</v>
          </cell>
          <cell r="J56">
            <v>0</v>
          </cell>
          <cell r="K56">
            <v>0</v>
          </cell>
          <cell r="L56">
            <v>0</v>
          </cell>
          <cell r="M56">
            <v>8000</v>
          </cell>
          <cell r="N56">
            <v>10000</v>
          </cell>
          <cell r="O56">
            <v>0</v>
          </cell>
          <cell r="P56">
            <v>0</v>
          </cell>
          <cell r="Q56">
            <v>0</v>
          </cell>
          <cell r="R56">
            <v>18000</v>
          </cell>
        </row>
        <row r="57">
          <cell r="A57" t="str">
            <v>XXX</v>
          </cell>
          <cell r="B57" t="str">
            <v>Other</v>
          </cell>
          <cell r="F57">
            <v>0</v>
          </cell>
          <cell r="G57">
            <v>0</v>
          </cell>
          <cell r="H57">
            <v>0</v>
          </cell>
          <cell r="I57">
            <v>0</v>
          </cell>
          <cell r="J57">
            <v>0</v>
          </cell>
          <cell r="K57">
            <v>0</v>
          </cell>
          <cell r="L57">
            <v>0</v>
          </cell>
          <cell r="M57">
            <v>0</v>
          </cell>
          <cell r="N57">
            <v>0</v>
          </cell>
          <cell r="O57">
            <v>0</v>
          </cell>
          <cell r="P57">
            <v>0</v>
          </cell>
          <cell r="Q57">
            <v>0</v>
          </cell>
          <cell r="R57">
            <v>0</v>
          </cell>
        </row>
        <row r="58">
          <cell r="A58" t="str">
            <v>31-XXX</v>
          </cell>
          <cell r="B58" t="str">
            <v>Wagner ST-3.5 LHD Hours oper. / month</v>
          </cell>
          <cell r="F58">
            <v>0</v>
          </cell>
          <cell r="G58">
            <v>0</v>
          </cell>
          <cell r="H58">
            <v>0</v>
          </cell>
          <cell r="I58">
            <v>0</v>
          </cell>
          <cell r="J58">
            <v>0</v>
          </cell>
          <cell r="K58">
            <v>0</v>
          </cell>
          <cell r="L58">
            <v>0</v>
          </cell>
          <cell r="M58">
            <v>0</v>
          </cell>
          <cell r="N58">
            <v>0</v>
          </cell>
          <cell r="O58">
            <v>0</v>
          </cell>
          <cell r="P58">
            <v>0</v>
          </cell>
          <cell r="Q58">
            <v>0</v>
          </cell>
          <cell r="R58">
            <v>0</v>
          </cell>
        </row>
        <row r="59">
          <cell r="A59" t="str">
            <v>TOTAL PORTAL CONSTRUCTION COSTS</v>
          </cell>
          <cell r="F59">
            <v>0</v>
          </cell>
          <cell r="G59">
            <v>0</v>
          </cell>
          <cell r="H59">
            <v>0</v>
          </cell>
          <cell r="I59">
            <v>0</v>
          </cell>
          <cell r="J59">
            <v>0</v>
          </cell>
          <cell r="K59">
            <v>0</v>
          </cell>
          <cell r="L59">
            <v>0</v>
          </cell>
          <cell r="M59">
            <v>8000</v>
          </cell>
          <cell r="N59">
            <v>21855.489301999296</v>
          </cell>
          <cell r="O59">
            <v>0</v>
          </cell>
          <cell r="P59">
            <v>0</v>
          </cell>
          <cell r="Q59">
            <v>0</v>
          </cell>
          <cell r="R59">
            <v>29855.489301999296</v>
          </cell>
        </row>
        <row r="60">
          <cell r="A60" t="str">
            <v>TOTAL PORTAL CONST. COSTS without Equip.</v>
          </cell>
          <cell r="F60">
            <v>0</v>
          </cell>
          <cell r="G60">
            <v>0</v>
          </cell>
          <cell r="H60">
            <v>0</v>
          </cell>
          <cell r="I60">
            <v>0</v>
          </cell>
          <cell r="J60">
            <v>0</v>
          </cell>
          <cell r="K60">
            <v>0</v>
          </cell>
          <cell r="L60">
            <v>0</v>
          </cell>
          <cell r="M60">
            <v>8000</v>
          </cell>
          <cell r="N60">
            <v>21855.489301999296</v>
          </cell>
          <cell r="O60">
            <v>0</v>
          </cell>
          <cell r="P60">
            <v>0</v>
          </cell>
          <cell r="Q60">
            <v>0</v>
          </cell>
          <cell r="R60">
            <v>29855.489301999296</v>
          </cell>
        </row>
        <row r="62">
          <cell r="D62">
            <v>0</v>
          </cell>
          <cell r="F62" t="str">
            <v>Note:</v>
          </cell>
        </row>
        <row r="63">
          <cell r="D63">
            <v>0</v>
          </cell>
        </row>
        <row r="67">
          <cell r="A67" t="str">
            <v>Diamond Drilling</v>
          </cell>
        </row>
        <row r="68">
          <cell r="A68" t="str">
            <v>Cost Center</v>
          </cell>
        </row>
        <row r="69">
          <cell r="A69" t="str">
            <v>12-XXX</v>
          </cell>
        </row>
        <row r="70">
          <cell r="B70" t="str">
            <v>Diamond Drill Footage Drilled (meters)</v>
          </cell>
          <cell r="F70">
            <v>0</v>
          </cell>
          <cell r="G70">
            <v>0</v>
          </cell>
          <cell r="H70">
            <v>0</v>
          </cell>
          <cell r="I70">
            <v>0</v>
          </cell>
          <cell r="J70">
            <v>0</v>
          </cell>
          <cell r="K70">
            <v>0</v>
          </cell>
          <cell r="L70">
            <v>0</v>
          </cell>
          <cell r="M70">
            <v>0</v>
          </cell>
          <cell r="N70">
            <v>0</v>
          </cell>
          <cell r="O70">
            <v>0</v>
          </cell>
          <cell r="P70">
            <v>0</v>
          </cell>
          <cell r="Q70">
            <v>0</v>
          </cell>
          <cell r="R70">
            <v>0</v>
          </cell>
        </row>
        <row r="71">
          <cell r="A71" t="str">
            <v>110</v>
          </cell>
          <cell r="B71" t="str">
            <v>Diamond Drill Bits &amp; Rods</v>
          </cell>
          <cell r="F71">
            <v>0</v>
          </cell>
          <cell r="G71">
            <v>0</v>
          </cell>
          <cell r="H71">
            <v>0</v>
          </cell>
          <cell r="I71">
            <v>0</v>
          </cell>
          <cell r="J71">
            <v>0</v>
          </cell>
          <cell r="K71">
            <v>0</v>
          </cell>
          <cell r="L71">
            <v>0</v>
          </cell>
          <cell r="M71">
            <v>0</v>
          </cell>
          <cell r="N71">
            <v>0</v>
          </cell>
          <cell r="O71">
            <v>0</v>
          </cell>
          <cell r="P71">
            <v>0</v>
          </cell>
          <cell r="Q71">
            <v>0</v>
          </cell>
          <cell r="R71">
            <v>0</v>
          </cell>
        </row>
        <row r="72">
          <cell r="A72" t="str">
            <v>120</v>
          </cell>
          <cell r="B72" t="str">
            <v>Ventilation Supplies</v>
          </cell>
          <cell r="F72">
            <v>0</v>
          </cell>
          <cell r="G72">
            <v>0</v>
          </cell>
          <cell r="H72">
            <v>0</v>
          </cell>
          <cell r="I72">
            <v>0</v>
          </cell>
          <cell r="J72">
            <v>0</v>
          </cell>
          <cell r="K72">
            <v>0</v>
          </cell>
          <cell r="L72">
            <v>0</v>
          </cell>
          <cell r="M72">
            <v>0</v>
          </cell>
          <cell r="N72">
            <v>0</v>
          </cell>
          <cell r="O72">
            <v>0</v>
          </cell>
          <cell r="P72">
            <v>0</v>
          </cell>
          <cell r="Q72">
            <v>0</v>
          </cell>
          <cell r="R72">
            <v>0</v>
          </cell>
        </row>
        <row r="73">
          <cell r="A73" t="str">
            <v>124</v>
          </cell>
          <cell r="B73" t="str">
            <v>Hose &amp; Fittings</v>
          </cell>
          <cell r="F73">
            <v>0</v>
          </cell>
          <cell r="G73">
            <v>0</v>
          </cell>
          <cell r="H73">
            <v>0</v>
          </cell>
          <cell r="I73">
            <v>0</v>
          </cell>
          <cell r="J73">
            <v>0</v>
          </cell>
          <cell r="K73">
            <v>0</v>
          </cell>
          <cell r="L73">
            <v>0</v>
          </cell>
          <cell r="M73">
            <v>0</v>
          </cell>
          <cell r="N73">
            <v>0</v>
          </cell>
          <cell r="O73">
            <v>0</v>
          </cell>
          <cell r="P73">
            <v>0</v>
          </cell>
          <cell r="Q73">
            <v>0</v>
          </cell>
          <cell r="R73">
            <v>0</v>
          </cell>
        </row>
        <row r="74">
          <cell r="A74" t="str">
            <v>134</v>
          </cell>
          <cell r="B74" t="str">
            <v>Pumps &amp; Parts</v>
          </cell>
          <cell r="F74">
            <v>0</v>
          </cell>
          <cell r="G74">
            <v>0</v>
          </cell>
          <cell r="H74">
            <v>0</v>
          </cell>
          <cell r="I74">
            <v>0</v>
          </cell>
          <cell r="J74">
            <v>0</v>
          </cell>
          <cell r="K74">
            <v>0</v>
          </cell>
          <cell r="L74">
            <v>0</v>
          </cell>
          <cell r="M74">
            <v>0</v>
          </cell>
          <cell r="N74">
            <v>0</v>
          </cell>
          <cell r="O74">
            <v>0</v>
          </cell>
          <cell r="P74">
            <v>0</v>
          </cell>
          <cell r="Q74">
            <v>0</v>
          </cell>
          <cell r="R74">
            <v>0</v>
          </cell>
        </row>
        <row r="75">
          <cell r="A75" t="str">
            <v>300</v>
          </cell>
          <cell r="B75" t="str">
            <v>Other Operating Supplies</v>
          </cell>
          <cell r="F75">
            <v>0</v>
          </cell>
          <cell r="G75">
            <v>0</v>
          </cell>
          <cell r="H75">
            <v>0</v>
          </cell>
          <cell r="I75">
            <v>0</v>
          </cell>
          <cell r="J75">
            <v>0</v>
          </cell>
          <cell r="K75">
            <v>0</v>
          </cell>
          <cell r="L75">
            <v>0</v>
          </cell>
          <cell r="M75">
            <v>0</v>
          </cell>
          <cell r="N75">
            <v>0</v>
          </cell>
          <cell r="O75">
            <v>0</v>
          </cell>
          <cell r="P75">
            <v>0</v>
          </cell>
          <cell r="Q75">
            <v>0</v>
          </cell>
          <cell r="R75">
            <v>0</v>
          </cell>
        </row>
        <row r="76">
          <cell r="A76" t="str">
            <v>326</v>
          </cell>
          <cell r="B76" t="str">
            <v>Mechanical Parts</v>
          </cell>
          <cell r="F76">
            <v>0</v>
          </cell>
          <cell r="G76">
            <v>0</v>
          </cell>
          <cell r="H76">
            <v>0</v>
          </cell>
          <cell r="I76">
            <v>0</v>
          </cell>
          <cell r="J76">
            <v>0</v>
          </cell>
          <cell r="K76">
            <v>0</v>
          </cell>
          <cell r="L76">
            <v>0</v>
          </cell>
          <cell r="M76">
            <v>0</v>
          </cell>
          <cell r="N76">
            <v>0</v>
          </cell>
          <cell r="O76">
            <v>0</v>
          </cell>
          <cell r="P76">
            <v>0</v>
          </cell>
          <cell r="Q76">
            <v>0</v>
          </cell>
          <cell r="R76">
            <v>0</v>
          </cell>
        </row>
        <row r="77">
          <cell r="A77" t="str">
            <v>328</v>
          </cell>
          <cell r="B77" t="str">
            <v>Electrical - Electronic Parts</v>
          </cell>
          <cell r="F77">
            <v>0</v>
          </cell>
          <cell r="G77">
            <v>0</v>
          </cell>
          <cell r="H77">
            <v>0</v>
          </cell>
          <cell r="I77">
            <v>0</v>
          </cell>
          <cell r="J77">
            <v>0</v>
          </cell>
          <cell r="K77">
            <v>0</v>
          </cell>
          <cell r="L77">
            <v>0</v>
          </cell>
          <cell r="M77">
            <v>0</v>
          </cell>
          <cell r="N77">
            <v>0</v>
          </cell>
          <cell r="O77">
            <v>0</v>
          </cell>
          <cell r="P77">
            <v>0</v>
          </cell>
          <cell r="Q77">
            <v>0</v>
          </cell>
          <cell r="R77">
            <v>0</v>
          </cell>
        </row>
        <row r="78">
          <cell r="A78" t="str">
            <v>31-XXX</v>
          </cell>
          <cell r="B78" t="str">
            <v>Diamond Drills maint. &amp; repair cost</v>
          </cell>
          <cell r="F78">
            <v>0</v>
          </cell>
          <cell r="G78">
            <v>0</v>
          </cell>
          <cell r="H78">
            <v>0</v>
          </cell>
          <cell r="I78">
            <v>0</v>
          </cell>
          <cell r="J78">
            <v>0</v>
          </cell>
          <cell r="K78">
            <v>0</v>
          </cell>
          <cell r="L78">
            <v>0</v>
          </cell>
          <cell r="M78">
            <v>0</v>
          </cell>
          <cell r="N78">
            <v>0</v>
          </cell>
          <cell r="O78">
            <v>0</v>
          </cell>
          <cell r="P78">
            <v>0</v>
          </cell>
          <cell r="Q78">
            <v>0</v>
          </cell>
          <cell r="R78">
            <v>0</v>
          </cell>
        </row>
        <row r="79">
          <cell r="A79" t="str">
            <v>XXX</v>
          </cell>
          <cell r="B79" t="str">
            <v>Other</v>
          </cell>
          <cell r="F79">
            <v>0</v>
          </cell>
          <cell r="G79">
            <v>0</v>
          </cell>
          <cell r="H79">
            <v>0</v>
          </cell>
          <cell r="I79">
            <v>0</v>
          </cell>
          <cell r="J79">
            <v>0</v>
          </cell>
          <cell r="K79">
            <v>0</v>
          </cell>
          <cell r="L79">
            <v>0</v>
          </cell>
          <cell r="M79">
            <v>0</v>
          </cell>
          <cell r="N79">
            <v>0</v>
          </cell>
          <cell r="O79">
            <v>0</v>
          </cell>
          <cell r="P79">
            <v>0</v>
          </cell>
          <cell r="Q79">
            <v>0</v>
          </cell>
          <cell r="R79">
            <v>0</v>
          </cell>
        </row>
        <row r="80">
          <cell r="A80" t="str">
            <v>Total Diamond Drilling Cost / Meter Drilled</v>
          </cell>
          <cell r="F80" t="e">
            <v>#DIV/0!</v>
          </cell>
          <cell r="G80" t="e">
            <v>#DIV/0!</v>
          </cell>
          <cell r="H80" t="e">
            <v>#DIV/0!</v>
          </cell>
          <cell r="I80" t="e">
            <v>#DIV/0!</v>
          </cell>
          <cell r="J80" t="e">
            <v>#DIV/0!</v>
          </cell>
          <cell r="K80" t="e">
            <v>#DIV/0!</v>
          </cell>
          <cell r="L80" t="e">
            <v>#DIV/0!</v>
          </cell>
          <cell r="M80" t="e">
            <v>#DIV/0!</v>
          </cell>
          <cell r="N80" t="e">
            <v>#DIV/0!</v>
          </cell>
          <cell r="O80" t="e">
            <v>#DIV/0!</v>
          </cell>
          <cell r="P80" t="e">
            <v>#DIV/0!</v>
          </cell>
          <cell r="Q80" t="e">
            <v>#DIV/0!</v>
          </cell>
          <cell r="R80" t="e">
            <v>#DIV/0!</v>
          </cell>
        </row>
        <row r="81">
          <cell r="A81" t="str">
            <v>TOTAL DIAMOND DRILLING COSTS</v>
          </cell>
          <cell r="F81">
            <v>0</v>
          </cell>
          <cell r="G81">
            <v>0</v>
          </cell>
          <cell r="H81">
            <v>0</v>
          </cell>
          <cell r="I81">
            <v>0</v>
          </cell>
          <cell r="J81">
            <v>0</v>
          </cell>
          <cell r="K81">
            <v>0</v>
          </cell>
          <cell r="L81">
            <v>0</v>
          </cell>
          <cell r="M81">
            <v>0</v>
          </cell>
          <cell r="N81">
            <v>0</v>
          </cell>
          <cell r="O81">
            <v>0</v>
          </cell>
          <cell r="P81">
            <v>0</v>
          </cell>
          <cell r="Q81">
            <v>0</v>
          </cell>
          <cell r="R81">
            <v>0</v>
          </cell>
        </row>
        <row r="82">
          <cell r="A82" t="str">
            <v>TOTAL D.D. COSTS without Equip.</v>
          </cell>
          <cell r="F82">
            <v>0</v>
          </cell>
          <cell r="G82">
            <v>0</v>
          </cell>
          <cell r="H82">
            <v>0</v>
          </cell>
          <cell r="I82">
            <v>0</v>
          </cell>
          <cell r="J82">
            <v>0</v>
          </cell>
          <cell r="K82">
            <v>0</v>
          </cell>
          <cell r="L82">
            <v>0</v>
          </cell>
          <cell r="M82">
            <v>0</v>
          </cell>
          <cell r="N82">
            <v>0</v>
          </cell>
          <cell r="O82">
            <v>0</v>
          </cell>
          <cell r="P82">
            <v>0</v>
          </cell>
          <cell r="Q82">
            <v>0</v>
          </cell>
          <cell r="R82">
            <v>0</v>
          </cell>
        </row>
        <row r="84">
          <cell r="F84" t="str">
            <v>Note:</v>
          </cell>
        </row>
        <row r="89">
          <cell r="A89" t="str">
            <v>Mine General Other</v>
          </cell>
        </row>
        <row r="90">
          <cell r="A90" t="str">
            <v>Cost Center</v>
          </cell>
        </row>
        <row r="91">
          <cell r="A91" t="str">
            <v>12-XXX</v>
          </cell>
        </row>
        <row r="92">
          <cell r="A92" t="str">
            <v>116</v>
          </cell>
          <cell r="B92" t="str">
            <v>Pipe &amp; Fittings, Valves</v>
          </cell>
          <cell r="F92">
            <v>0</v>
          </cell>
          <cell r="G92">
            <v>0</v>
          </cell>
          <cell r="H92">
            <v>0</v>
          </cell>
          <cell r="I92">
            <v>0</v>
          </cell>
          <cell r="J92">
            <v>0</v>
          </cell>
          <cell r="K92">
            <v>0</v>
          </cell>
          <cell r="L92">
            <v>1000</v>
          </cell>
          <cell r="M92">
            <v>0</v>
          </cell>
          <cell r="N92">
            <v>0</v>
          </cell>
          <cell r="O92">
            <v>500</v>
          </cell>
          <cell r="P92">
            <v>500</v>
          </cell>
          <cell r="Q92">
            <v>500</v>
          </cell>
          <cell r="R92">
            <v>2500</v>
          </cell>
        </row>
        <row r="93">
          <cell r="A93" t="str">
            <v>300</v>
          </cell>
          <cell r="B93" t="str">
            <v>Other Operating Supplies</v>
          </cell>
          <cell r="F93">
            <v>0</v>
          </cell>
          <cell r="G93">
            <v>0</v>
          </cell>
          <cell r="H93">
            <v>0</v>
          </cell>
          <cell r="I93">
            <v>0</v>
          </cell>
          <cell r="J93">
            <v>0</v>
          </cell>
          <cell r="K93">
            <v>0</v>
          </cell>
          <cell r="L93">
            <v>5000</v>
          </cell>
          <cell r="M93">
            <v>5000</v>
          </cell>
          <cell r="N93">
            <v>1000</v>
          </cell>
          <cell r="O93">
            <v>1000</v>
          </cell>
          <cell r="P93">
            <v>1000</v>
          </cell>
          <cell r="Q93">
            <v>1000</v>
          </cell>
          <cell r="R93">
            <v>14000</v>
          </cell>
        </row>
        <row r="94">
          <cell r="A94" t="str">
            <v>326</v>
          </cell>
          <cell r="B94" t="str">
            <v>Mechanical Parts</v>
          </cell>
          <cell r="F94">
            <v>0</v>
          </cell>
          <cell r="G94">
            <v>0</v>
          </cell>
          <cell r="H94">
            <v>0</v>
          </cell>
          <cell r="I94">
            <v>0</v>
          </cell>
          <cell r="J94">
            <v>0</v>
          </cell>
          <cell r="K94">
            <v>0</v>
          </cell>
          <cell r="L94">
            <v>0</v>
          </cell>
          <cell r="M94">
            <v>0</v>
          </cell>
          <cell r="N94">
            <v>0</v>
          </cell>
          <cell r="O94">
            <v>0</v>
          </cell>
          <cell r="P94">
            <v>0</v>
          </cell>
          <cell r="Q94">
            <v>0</v>
          </cell>
          <cell r="R94">
            <v>0</v>
          </cell>
        </row>
        <row r="95">
          <cell r="A95" t="str">
            <v>328</v>
          </cell>
          <cell r="B95" t="str">
            <v>Electrical - Electronic Parts</v>
          </cell>
          <cell r="F95">
            <v>0</v>
          </cell>
          <cell r="G95">
            <v>0</v>
          </cell>
          <cell r="H95">
            <v>0</v>
          </cell>
          <cell r="I95">
            <v>0</v>
          </cell>
          <cell r="J95">
            <v>0</v>
          </cell>
          <cell r="K95">
            <v>0</v>
          </cell>
          <cell r="L95">
            <v>0</v>
          </cell>
          <cell r="M95">
            <v>0</v>
          </cell>
          <cell r="N95">
            <v>0</v>
          </cell>
          <cell r="O95">
            <v>0</v>
          </cell>
          <cell r="P95">
            <v>0</v>
          </cell>
          <cell r="Q95">
            <v>0</v>
          </cell>
          <cell r="R95">
            <v>0</v>
          </cell>
        </row>
        <row r="96">
          <cell r="A96" t="str">
            <v>XXX</v>
          </cell>
          <cell r="B96" t="str">
            <v>Other</v>
          </cell>
          <cell r="F96">
            <v>0</v>
          </cell>
          <cell r="G96">
            <v>0</v>
          </cell>
          <cell r="H96">
            <v>0</v>
          </cell>
          <cell r="I96">
            <v>0</v>
          </cell>
          <cell r="J96">
            <v>0</v>
          </cell>
          <cell r="K96">
            <v>0</v>
          </cell>
          <cell r="L96">
            <v>45000</v>
          </cell>
          <cell r="M96">
            <v>0</v>
          </cell>
          <cell r="N96">
            <v>0</v>
          </cell>
          <cell r="O96">
            <v>0</v>
          </cell>
          <cell r="P96">
            <v>0</v>
          </cell>
          <cell r="Q96">
            <v>0</v>
          </cell>
          <cell r="R96">
            <v>45000</v>
          </cell>
        </row>
        <row r="97">
          <cell r="A97" t="str">
            <v>TOTAL MINE GENERAL OTHER COSTS</v>
          </cell>
          <cell r="F97">
            <v>0</v>
          </cell>
          <cell r="G97">
            <v>0</v>
          </cell>
          <cell r="H97">
            <v>0</v>
          </cell>
          <cell r="I97">
            <v>0</v>
          </cell>
          <cell r="J97">
            <v>0</v>
          </cell>
          <cell r="K97">
            <v>0</v>
          </cell>
          <cell r="L97">
            <v>51000</v>
          </cell>
          <cell r="M97">
            <v>5000</v>
          </cell>
          <cell r="N97">
            <v>1000</v>
          </cell>
          <cell r="O97">
            <v>1500</v>
          </cell>
          <cell r="P97">
            <v>1500</v>
          </cell>
          <cell r="Q97">
            <v>1500</v>
          </cell>
          <cell r="R97">
            <v>61500</v>
          </cell>
        </row>
        <row r="99">
          <cell r="F99" t="str">
            <v>Note:</v>
          </cell>
        </row>
        <row r="104">
          <cell r="A104" t="str">
            <v>U/G Road Maintenance</v>
          </cell>
        </row>
        <row r="105">
          <cell r="A105" t="str">
            <v>Cost Center</v>
          </cell>
        </row>
        <row r="106">
          <cell r="A106" t="str">
            <v>12-XXX</v>
          </cell>
        </row>
        <row r="107">
          <cell r="A107" t="str">
            <v>300</v>
          </cell>
          <cell r="B107" t="str">
            <v>Other Operating Supplies</v>
          </cell>
          <cell r="F107">
            <v>0</v>
          </cell>
          <cell r="G107">
            <v>0</v>
          </cell>
          <cell r="H107">
            <v>0</v>
          </cell>
          <cell r="I107">
            <v>0</v>
          </cell>
          <cell r="J107">
            <v>0</v>
          </cell>
          <cell r="K107">
            <v>0</v>
          </cell>
          <cell r="L107">
            <v>0</v>
          </cell>
          <cell r="M107">
            <v>0</v>
          </cell>
          <cell r="N107">
            <v>1000</v>
          </cell>
          <cell r="O107">
            <v>1000</v>
          </cell>
          <cell r="P107">
            <v>1000</v>
          </cell>
          <cell r="Q107">
            <v>1000</v>
          </cell>
          <cell r="R107">
            <v>4000</v>
          </cell>
        </row>
        <row r="108">
          <cell r="A108" t="str">
            <v>306</v>
          </cell>
          <cell r="B108" t="str">
            <v>Hand Tools</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A109" t="str">
            <v>XXX</v>
          </cell>
          <cell r="B109" t="str">
            <v>Other</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A110" t="str">
            <v>TOTAL U/G ROAD MAINTENANCE COSTS</v>
          </cell>
          <cell r="F110">
            <v>0</v>
          </cell>
          <cell r="G110">
            <v>0</v>
          </cell>
          <cell r="H110">
            <v>0</v>
          </cell>
          <cell r="I110">
            <v>0</v>
          </cell>
          <cell r="J110">
            <v>0</v>
          </cell>
          <cell r="K110">
            <v>0</v>
          </cell>
          <cell r="L110">
            <v>0</v>
          </cell>
          <cell r="M110">
            <v>0</v>
          </cell>
          <cell r="N110">
            <v>1000</v>
          </cell>
          <cell r="O110">
            <v>1000</v>
          </cell>
          <cell r="P110">
            <v>1000</v>
          </cell>
          <cell r="Q110">
            <v>1000</v>
          </cell>
          <cell r="R110">
            <v>4000</v>
          </cell>
        </row>
        <row r="111">
          <cell r="A111" t="str">
            <v>TOTAL U/G ROAD MAINT. COSTS without Equip.</v>
          </cell>
          <cell r="F111">
            <v>0</v>
          </cell>
          <cell r="G111">
            <v>0</v>
          </cell>
          <cell r="H111">
            <v>0</v>
          </cell>
          <cell r="I111">
            <v>0</v>
          </cell>
          <cell r="J111">
            <v>0</v>
          </cell>
          <cell r="K111">
            <v>0</v>
          </cell>
          <cell r="L111">
            <v>0</v>
          </cell>
          <cell r="M111">
            <v>0</v>
          </cell>
          <cell r="N111">
            <v>1000</v>
          </cell>
          <cell r="O111">
            <v>1000</v>
          </cell>
          <cell r="P111">
            <v>1000</v>
          </cell>
          <cell r="Q111">
            <v>1000</v>
          </cell>
          <cell r="R111">
            <v>4000</v>
          </cell>
        </row>
        <row r="113">
          <cell r="D113">
            <v>0</v>
          </cell>
          <cell r="F113" t="str">
            <v>Note:</v>
          </cell>
        </row>
        <row r="114">
          <cell r="D114">
            <v>0</v>
          </cell>
        </row>
        <row r="121">
          <cell r="A121" t="str">
            <v>Safety &amp; Training</v>
          </cell>
        </row>
        <row r="122">
          <cell r="A122" t="str">
            <v>Cost Center</v>
          </cell>
        </row>
        <row r="123">
          <cell r="A123" t="str">
            <v>12-XXX</v>
          </cell>
        </row>
        <row r="124">
          <cell r="A124" t="str">
            <v>136</v>
          </cell>
          <cell r="B124" t="str">
            <v>Mine Rescue &amp; Fire Fighting Supplies</v>
          </cell>
          <cell r="F124">
            <v>0</v>
          </cell>
          <cell r="G124">
            <v>0</v>
          </cell>
          <cell r="H124">
            <v>0</v>
          </cell>
          <cell r="I124">
            <v>0</v>
          </cell>
          <cell r="J124">
            <v>0</v>
          </cell>
          <cell r="K124">
            <v>0</v>
          </cell>
          <cell r="L124">
            <v>25000</v>
          </cell>
          <cell r="M124">
            <v>5000</v>
          </cell>
          <cell r="N124">
            <v>0</v>
          </cell>
          <cell r="O124">
            <v>0</v>
          </cell>
          <cell r="P124">
            <v>0</v>
          </cell>
          <cell r="Q124">
            <v>0</v>
          </cell>
          <cell r="R124">
            <v>30000</v>
          </cell>
        </row>
        <row r="125">
          <cell r="A125" t="str">
            <v>138</v>
          </cell>
          <cell r="B125" t="str">
            <v>Mine Lamps &amp; Supplies</v>
          </cell>
          <cell r="F125">
            <v>0</v>
          </cell>
          <cell r="G125">
            <v>0</v>
          </cell>
          <cell r="H125">
            <v>0</v>
          </cell>
          <cell r="I125">
            <v>0</v>
          </cell>
          <cell r="J125">
            <v>0</v>
          </cell>
          <cell r="K125">
            <v>0</v>
          </cell>
          <cell r="L125">
            <v>0</v>
          </cell>
          <cell r="M125">
            <v>0</v>
          </cell>
          <cell r="N125">
            <v>500</v>
          </cell>
          <cell r="O125">
            <v>500</v>
          </cell>
          <cell r="P125">
            <v>500</v>
          </cell>
          <cell r="Q125">
            <v>500</v>
          </cell>
          <cell r="R125">
            <v>2000</v>
          </cell>
        </row>
        <row r="126">
          <cell r="A126" t="str">
            <v>140</v>
          </cell>
          <cell r="B126" t="str">
            <v>Self Rescuers</v>
          </cell>
          <cell r="F126">
            <v>0</v>
          </cell>
          <cell r="G126">
            <v>0</v>
          </cell>
          <cell r="H126">
            <v>0</v>
          </cell>
          <cell r="I126">
            <v>0</v>
          </cell>
          <cell r="J126">
            <v>0</v>
          </cell>
          <cell r="K126">
            <v>0</v>
          </cell>
          <cell r="L126">
            <v>15000</v>
          </cell>
          <cell r="M126">
            <v>0</v>
          </cell>
          <cell r="N126">
            <v>0</v>
          </cell>
          <cell r="O126">
            <v>5000</v>
          </cell>
          <cell r="P126">
            <v>0</v>
          </cell>
          <cell r="Q126">
            <v>0</v>
          </cell>
          <cell r="R126">
            <v>20000</v>
          </cell>
        </row>
        <row r="127">
          <cell r="A127" t="str">
            <v>300</v>
          </cell>
          <cell r="B127" t="str">
            <v>Other Operating Supplies</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A128" t="str">
            <v>304</v>
          </cell>
          <cell r="B128" t="str">
            <v>Safety &amp; First Aid Supplies</v>
          </cell>
          <cell r="F128">
            <v>0</v>
          </cell>
          <cell r="G128">
            <v>0</v>
          </cell>
          <cell r="H128">
            <v>0</v>
          </cell>
          <cell r="I128">
            <v>0</v>
          </cell>
          <cell r="J128">
            <v>0</v>
          </cell>
          <cell r="K128">
            <v>0</v>
          </cell>
          <cell r="L128">
            <v>1500</v>
          </cell>
          <cell r="M128">
            <v>1000</v>
          </cell>
          <cell r="N128">
            <v>1000</v>
          </cell>
          <cell r="O128">
            <v>1000</v>
          </cell>
          <cell r="P128">
            <v>1000</v>
          </cell>
          <cell r="Q128">
            <v>1000</v>
          </cell>
          <cell r="R128">
            <v>6500</v>
          </cell>
        </row>
        <row r="129">
          <cell r="A129" t="str">
            <v>306</v>
          </cell>
          <cell r="B129" t="str">
            <v>Hand Tools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A130" t="str">
            <v>420</v>
          </cell>
          <cell r="B130" t="str">
            <v>Training &amp; Education</v>
          </cell>
          <cell r="F130">
            <v>0</v>
          </cell>
          <cell r="G130">
            <v>0</v>
          </cell>
          <cell r="H130">
            <v>0</v>
          </cell>
          <cell r="I130">
            <v>0</v>
          </cell>
          <cell r="J130">
            <v>0</v>
          </cell>
          <cell r="K130">
            <v>0</v>
          </cell>
          <cell r="L130">
            <v>3000</v>
          </cell>
          <cell r="M130">
            <v>1000</v>
          </cell>
          <cell r="N130">
            <v>1000</v>
          </cell>
          <cell r="O130">
            <v>1000</v>
          </cell>
          <cell r="P130">
            <v>1000</v>
          </cell>
          <cell r="Q130">
            <v>1000</v>
          </cell>
          <cell r="R130">
            <v>8000</v>
          </cell>
        </row>
        <row r="131">
          <cell r="A131" t="str">
            <v>458</v>
          </cell>
          <cell r="B131" t="str">
            <v>Office Supplies</v>
          </cell>
          <cell r="F131">
            <v>0</v>
          </cell>
          <cell r="G131">
            <v>0</v>
          </cell>
          <cell r="H131">
            <v>0</v>
          </cell>
          <cell r="I131">
            <v>0</v>
          </cell>
          <cell r="J131">
            <v>0</v>
          </cell>
          <cell r="K131">
            <v>0</v>
          </cell>
          <cell r="L131">
            <v>0</v>
          </cell>
          <cell r="M131">
            <v>0</v>
          </cell>
          <cell r="N131">
            <v>0</v>
          </cell>
          <cell r="O131">
            <v>0</v>
          </cell>
          <cell r="P131">
            <v>0</v>
          </cell>
          <cell r="Q131">
            <v>0</v>
          </cell>
          <cell r="R131">
            <v>0</v>
          </cell>
        </row>
        <row r="132">
          <cell r="A132" t="str">
            <v>XXX</v>
          </cell>
          <cell r="B132" t="str">
            <v>Other</v>
          </cell>
          <cell r="F132">
            <v>0</v>
          </cell>
          <cell r="G132">
            <v>0</v>
          </cell>
          <cell r="H132">
            <v>0</v>
          </cell>
          <cell r="I132">
            <v>0</v>
          </cell>
          <cell r="J132">
            <v>0</v>
          </cell>
          <cell r="K132">
            <v>0</v>
          </cell>
          <cell r="L132">
            <v>0</v>
          </cell>
          <cell r="M132">
            <v>0</v>
          </cell>
          <cell r="N132">
            <v>0</v>
          </cell>
          <cell r="O132">
            <v>0</v>
          </cell>
          <cell r="P132">
            <v>0</v>
          </cell>
          <cell r="Q132">
            <v>0</v>
          </cell>
          <cell r="R132">
            <v>0</v>
          </cell>
        </row>
        <row r="133">
          <cell r="A133" t="str">
            <v>TOTAL SAFETY &amp; TRAINING COSTS</v>
          </cell>
          <cell r="F133">
            <v>0</v>
          </cell>
          <cell r="G133">
            <v>0</v>
          </cell>
          <cell r="H133">
            <v>0</v>
          </cell>
          <cell r="I133">
            <v>0</v>
          </cell>
          <cell r="J133">
            <v>0</v>
          </cell>
          <cell r="K133">
            <v>0</v>
          </cell>
          <cell r="L133">
            <v>44500</v>
          </cell>
          <cell r="M133">
            <v>7000</v>
          </cell>
          <cell r="N133">
            <v>2500</v>
          </cell>
          <cell r="O133">
            <v>7500</v>
          </cell>
          <cell r="P133">
            <v>2500</v>
          </cell>
          <cell r="Q133">
            <v>2500</v>
          </cell>
          <cell r="R133">
            <v>66500</v>
          </cell>
        </row>
        <row r="135">
          <cell r="F135" t="str">
            <v>Note:</v>
          </cell>
        </row>
        <row r="140">
          <cell r="A140" t="str">
            <v>Supervision - Mine</v>
          </cell>
        </row>
        <row r="141">
          <cell r="A141" t="str">
            <v>Cost Center</v>
          </cell>
        </row>
        <row r="142">
          <cell r="A142" t="str">
            <v>12-402, 404</v>
          </cell>
        </row>
        <row r="143">
          <cell r="A143" t="str">
            <v>300</v>
          </cell>
          <cell r="B143" t="str">
            <v>Other Operating Supplies</v>
          </cell>
          <cell r="F143">
            <v>0</v>
          </cell>
          <cell r="G143">
            <v>0</v>
          </cell>
          <cell r="H143">
            <v>0</v>
          </cell>
          <cell r="I143">
            <v>0</v>
          </cell>
          <cell r="J143">
            <v>0</v>
          </cell>
          <cell r="K143">
            <v>0</v>
          </cell>
          <cell r="L143">
            <v>1000</v>
          </cell>
          <cell r="M143">
            <v>1000</v>
          </cell>
          <cell r="N143">
            <v>1000</v>
          </cell>
          <cell r="O143">
            <v>1000</v>
          </cell>
          <cell r="P143">
            <v>1000</v>
          </cell>
          <cell r="Q143">
            <v>1000</v>
          </cell>
          <cell r="R143">
            <v>6000</v>
          </cell>
        </row>
        <row r="144">
          <cell r="A144" t="str">
            <v>306</v>
          </cell>
          <cell r="B144" t="str">
            <v>Hand Tools</v>
          </cell>
          <cell r="F144">
            <v>0</v>
          </cell>
          <cell r="G144">
            <v>0</v>
          </cell>
          <cell r="H144">
            <v>0</v>
          </cell>
          <cell r="I144">
            <v>0</v>
          </cell>
          <cell r="J144">
            <v>0</v>
          </cell>
          <cell r="K144">
            <v>0</v>
          </cell>
          <cell r="L144">
            <v>5000</v>
          </cell>
          <cell r="M144">
            <v>0</v>
          </cell>
          <cell r="N144">
            <v>0</v>
          </cell>
          <cell r="O144">
            <v>0</v>
          </cell>
          <cell r="P144">
            <v>0</v>
          </cell>
          <cell r="Q144">
            <v>0</v>
          </cell>
          <cell r="R144">
            <v>5000</v>
          </cell>
        </row>
        <row r="145">
          <cell r="A145" t="str">
            <v>458</v>
          </cell>
          <cell r="B145" t="str">
            <v>Office Supplies</v>
          </cell>
          <cell r="F145">
            <v>0</v>
          </cell>
          <cell r="G145">
            <v>0</v>
          </cell>
          <cell r="H145">
            <v>0</v>
          </cell>
          <cell r="I145">
            <v>0</v>
          </cell>
          <cell r="J145">
            <v>0</v>
          </cell>
          <cell r="K145">
            <v>0</v>
          </cell>
          <cell r="L145">
            <v>5000</v>
          </cell>
          <cell r="M145">
            <v>0</v>
          </cell>
          <cell r="N145">
            <v>0</v>
          </cell>
          <cell r="O145">
            <v>0</v>
          </cell>
          <cell r="P145">
            <v>0</v>
          </cell>
          <cell r="Q145">
            <v>0</v>
          </cell>
          <cell r="R145">
            <v>5000</v>
          </cell>
        </row>
        <row r="146">
          <cell r="A146" t="str">
            <v>480</v>
          </cell>
          <cell r="B146" t="str">
            <v>Outside Consulting Services</v>
          </cell>
          <cell r="F146">
            <v>0</v>
          </cell>
          <cell r="G146">
            <v>0</v>
          </cell>
          <cell r="H146">
            <v>0</v>
          </cell>
          <cell r="I146">
            <v>0</v>
          </cell>
          <cell r="J146">
            <v>0</v>
          </cell>
          <cell r="K146">
            <v>0</v>
          </cell>
          <cell r="L146">
            <v>0</v>
          </cell>
          <cell r="M146">
            <v>0</v>
          </cell>
          <cell r="N146">
            <v>0</v>
          </cell>
          <cell r="O146">
            <v>0</v>
          </cell>
          <cell r="P146">
            <v>0</v>
          </cell>
          <cell r="Q146">
            <v>0</v>
          </cell>
          <cell r="R146">
            <v>0</v>
          </cell>
        </row>
        <row r="147">
          <cell r="A147" t="str">
            <v>XXX</v>
          </cell>
          <cell r="B147" t="str">
            <v>Other</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A148" t="str">
            <v>TOTAL SUPERVISION - MINE COSTS</v>
          </cell>
          <cell r="F148">
            <v>0</v>
          </cell>
          <cell r="G148">
            <v>0</v>
          </cell>
          <cell r="H148">
            <v>0</v>
          </cell>
          <cell r="I148">
            <v>0</v>
          </cell>
          <cell r="J148">
            <v>0</v>
          </cell>
          <cell r="K148">
            <v>0</v>
          </cell>
          <cell r="L148">
            <v>11000</v>
          </cell>
          <cell r="M148">
            <v>1000</v>
          </cell>
          <cell r="N148">
            <v>1000</v>
          </cell>
          <cell r="O148">
            <v>1000</v>
          </cell>
          <cell r="P148">
            <v>1000</v>
          </cell>
          <cell r="Q148">
            <v>1000</v>
          </cell>
          <cell r="R148">
            <v>16000</v>
          </cell>
        </row>
        <row r="150">
          <cell r="F150" t="str">
            <v>Note:</v>
          </cell>
        </row>
        <row r="155">
          <cell r="A155" t="str">
            <v>TOTAL MINE GENERAL COSTS</v>
          </cell>
          <cell r="F155">
            <v>0</v>
          </cell>
          <cell r="G155">
            <v>0</v>
          </cell>
          <cell r="H155">
            <v>0</v>
          </cell>
          <cell r="I155">
            <v>0</v>
          </cell>
          <cell r="J155">
            <v>0</v>
          </cell>
          <cell r="K155">
            <v>0</v>
          </cell>
          <cell r="L155">
            <v>106500</v>
          </cell>
          <cell r="M155">
            <v>21500</v>
          </cell>
          <cell r="N155">
            <v>27855.489301999296</v>
          </cell>
          <cell r="O155">
            <v>11500</v>
          </cell>
          <cell r="P155">
            <v>6500</v>
          </cell>
          <cell r="Q155">
            <v>6500</v>
          </cell>
          <cell r="R155">
            <v>180355.4893019993</v>
          </cell>
        </row>
        <row r="156">
          <cell r="A156" t="str">
            <v>TOTAL MINE GENERAL COSTS without Equip.</v>
          </cell>
          <cell r="F156">
            <v>0</v>
          </cell>
          <cell r="G156">
            <v>0</v>
          </cell>
          <cell r="H156">
            <v>0</v>
          </cell>
          <cell r="I156">
            <v>0</v>
          </cell>
          <cell r="J156">
            <v>0</v>
          </cell>
          <cell r="K156">
            <v>0</v>
          </cell>
          <cell r="L156">
            <v>106500</v>
          </cell>
          <cell r="M156">
            <v>21500</v>
          </cell>
          <cell r="N156">
            <v>27855.489301999296</v>
          </cell>
          <cell r="O156">
            <v>11500</v>
          </cell>
          <cell r="P156">
            <v>6500</v>
          </cell>
          <cell r="Q156">
            <v>6500</v>
          </cell>
          <cell r="R156">
            <v>180355.4893019993</v>
          </cell>
        </row>
      </sheetData>
      <sheetData sheetId="1">
        <row r="1">
          <cell r="A1" t="str">
            <v>File:</v>
          </cell>
        </row>
      </sheetData>
      <sheetData sheetId="2">
        <row r="1">
          <cell r="A1" t="str">
            <v>File:</v>
          </cell>
        </row>
      </sheetData>
      <sheetData sheetId="3">
        <row r="1">
          <cell r="A1" t="str">
            <v>File:</v>
          </cell>
        </row>
      </sheetData>
      <sheetData sheetId="4">
        <row r="1">
          <cell r="A1" t="str">
            <v>File:</v>
          </cell>
        </row>
      </sheetData>
      <sheetData sheetId="5">
        <row r="1">
          <cell r="A1" t="str">
            <v>File:</v>
          </cell>
        </row>
      </sheetData>
      <sheetData sheetId="6">
        <row r="1">
          <cell r="A1" t="str">
            <v>File:</v>
          </cell>
        </row>
      </sheetData>
      <sheetData sheetId="7">
        <row r="1">
          <cell r="A1" t="str">
            <v>File:</v>
          </cell>
        </row>
      </sheetData>
      <sheetData sheetId="8">
        <row r="1">
          <cell r="A1" t="str">
            <v>File:</v>
          </cell>
        </row>
      </sheetData>
      <sheetData sheetId="9">
        <row r="1">
          <cell r="A1" t="str">
            <v>File:</v>
          </cell>
        </row>
      </sheetData>
      <sheetData sheetId="10">
        <row r="1">
          <cell r="A1" t="str">
            <v>File:</v>
          </cell>
        </row>
      </sheetData>
      <sheetData sheetId="11">
        <row r="1">
          <cell r="A1" t="str">
            <v>File:</v>
          </cell>
        </row>
      </sheetData>
      <sheetData sheetId="12">
        <row r="1">
          <cell r="A1" t="str">
            <v>File:</v>
          </cell>
        </row>
      </sheetData>
      <sheetData sheetId="13">
        <row r="1">
          <cell r="A1" t="str">
            <v>File:</v>
          </cell>
        </row>
      </sheetData>
      <sheetData sheetId="14">
        <row r="1">
          <cell r="A1" t="str">
            <v>File:</v>
          </cell>
        </row>
      </sheetData>
      <sheetData sheetId="15">
        <row r="1">
          <cell r="A1" t="str">
            <v>File:</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kWh"/>
      <sheetName val="Susc"/>
      <sheetName val="CLV-BDD"/>
      <sheetName val="EDC-BDD"/>
      <sheetName val="CLY-BDD"/>
      <sheetName val="EGG-BDD"/>
      <sheetName val="CON-BDD"/>
      <sheetName val="Variables"/>
      <sheetName val="Hoja1"/>
      <sheetName val="Анализ закл. работ"/>
      <sheetName val="X-rates"/>
      <sheetName val="Sum Statement"/>
      <sheetName val="Mine Gen"/>
      <sheetName val="BALANCE"/>
      <sheetName val="Project Proforma"/>
      <sheetName val="Capital"/>
      <sheetName val="Prod Stats"/>
      <sheetName val="Prod Value"/>
      <sheetName val="Tax"/>
      <sheetName val=""/>
      <sheetName val="data"/>
      <sheetName val="2.5_календарь"/>
      <sheetName val="Índices"/>
      <sheetName val="списки"/>
      <sheetName val="Data 100%"/>
      <sheetName val=" summary"/>
      <sheetName val="ао"/>
      <sheetName val="curve"/>
      <sheetName val="M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B2">
            <v>4</v>
          </cell>
        </row>
        <row r="3">
          <cell r="B3">
            <v>5</v>
          </cell>
        </row>
        <row r="4">
          <cell r="B4">
            <v>6</v>
          </cell>
        </row>
        <row r="5">
          <cell r="B5">
            <v>7</v>
          </cell>
        </row>
        <row r="6">
          <cell r="B6">
            <v>8</v>
          </cell>
        </row>
        <row r="22">
          <cell r="A22" t="str">
            <v>tCLY</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е начальные данные"/>
      <sheetName val="Запасы"/>
      <sheetName val="Стоимость_товарной_продукции"/>
      <sheetName val="Эксплуатационная_себестоимость"/>
      <sheetName val="Капзатраты"/>
      <sheetName val="Полная_себестоимость"/>
      <sheetName val="Изменение_оборотных_средств"/>
      <sheetName val="Финансирование"/>
      <sheetName val=" Налоги_из_прибыли"/>
      <sheetName val="Финансовая реализуемость"/>
      <sheetName val="Эффективность"/>
      <sheetName val="Чувствительность"/>
      <sheetName val="TEP"/>
      <sheetName val="Диаграмма_чу"/>
      <sheetName val="_RISK Correlations"/>
      <sheetName val="Анализ закл. работ"/>
      <sheetName val="Variables"/>
      <sheetName val="DEBT PYMTS"/>
      <sheetName val="Índices"/>
      <sheetName val="Master"/>
      <sheetName val="Эффективность_Ком"/>
      <sheetName val="Эффективность_Бю"/>
      <sheetName val="Коэффициенты"/>
      <sheetName val="ONO"/>
      <sheetName val="Fm"/>
      <sheetName val="const"/>
      <sheetName val="Статьи"/>
      <sheetName val="8_NPV_1"/>
      <sheetName val="Pump Sizing"/>
      <sheetName val="2.5_Календарь"/>
      <sheetName val="Inventory"/>
      <sheetName val="Major Maint"/>
      <sheetName val="KCC"/>
      <sheetName val="Concentrate"/>
      <sheetName val="ЯНВАРЬ"/>
      <sheetName val="Mine Gen"/>
      <sheetName val="Sum Statement"/>
      <sheetName val="2_5_Календарь"/>
      <sheetName val="Loan Amortization Table"/>
      <sheetName val="Customize Your Loan Manager"/>
      <sheetName val="data"/>
      <sheetName val="Дефл"/>
      <sheetName val="MJESEČNI"/>
      <sheetName val="Control"/>
      <sheetName val="altai income statement"/>
      <sheetName val="BALANCE"/>
      <sheetName val="Invoicing"/>
      <sheetName val="@RISK Correlations"/>
      <sheetName val="11"/>
      <sheetName val="X-rates"/>
    </sheetNames>
    <sheetDataSet>
      <sheetData sheetId="0" refreshError="1">
        <row r="9">
          <cell r="C9">
            <v>1</v>
          </cell>
        </row>
        <row r="25">
          <cell r="C25">
            <v>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9">
          <cell r="C9">
            <v>1</v>
          </cell>
        </row>
      </sheetData>
      <sheetData sheetId="18">
        <row r="9">
          <cell r="C9">
            <v>1</v>
          </cell>
        </row>
      </sheetData>
      <sheetData sheetId="19">
        <row r="9">
          <cell r="C9">
            <v>1</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n IC Input"/>
      <sheetName val="Instructions"/>
      <sheetName val="Index"/>
      <sheetName val="Notes"/>
      <sheetName val="Var Cost"/>
      <sheetName val="CY_ADJ"/>
      <sheetName val="IC"/>
      <sheetName val="Trial Balance"/>
      <sheetName val="Flash"/>
      <sheetName val="FX"/>
      <sheetName val="Deferred Tax"/>
      <sheetName val="Alliance"/>
      <sheetName val="BTA"/>
      <sheetName val="Provision"/>
      <sheetName val="LTC"/>
      <sheetName val="MR001 map"/>
      <sheetName val="MR001"/>
      <sheetName val="IS KZT"/>
      <sheetName val="Open Bal Reclasses"/>
      <sheetName val="2005 Tax"/>
      <sheetName val="FA summary"/>
      <sheetName val="Tax PP&amp;E"/>
      <sheetName val="Tax adj"/>
      <sheetName val="Acc 121"/>
      <sheetName val="Acc 844"/>
      <sheetName val="temp_perm_diff"/>
      <sheetName val="PY_ADJ"/>
      <sheetName val="списание ОС  ГААП КАЗ"/>
      <sheetName val="GAAP COA"/>
      <sheetName val="J C "/>
      <sheetName val="Sheet1"/>
      <sheetName val="balancete"/>
      <sheetName val="Variables"/>
      <sheetName val="Sum Statement"/>
      <sheetName val="Revenue"/>
      <sheetName val="Анализ закл. работ"/>
      <sheetName val="Общие начальные данные"/>
      <sheetName val=" summary"/>
      <sheetName val="X-rates"/>
      <sheetName val="Var_Cost"/>
      <sheetName val="Non_IC_Input"/>
      <sheetName val="Trial_Balance"/>
      <sheetName val="Deferred_Tax"/>
      <sheetName val="MR001_map"/>
      <sheetName val="IS_KZT"/>
      <sheetName val="Open_Bal_Reclasses"/>
      <sheetName val="2005_Tax"/>
      <sheetName val="FA_summary"/>
      <sheetName val="Tax_PP&amp;E"/>
      <sheetName val="Tax_adj"/>
      <sheetName val="Acc_121"/>
      <sheetName val="Acc_844"/>
      <sheetName val="списание_ОС__ГААП_КАЗ"/>
      <sheetName val="GAAP_COA"/>
      <sheetName val="J_C_"/>
      <sheetName val="Summary"/>
      <sheetName val="Thresholds for variances"/>
      <sheetName val="HBS initial"/>
    </sheetNames>
    <sheetDataSet>
      <sheetData sheetId="0" refreshError="1">
        <row r="4">
          <cell r="B4">
            <v>100505</v>
          </cell>
          <cell r="C4" t="str">
            <v>Cash And Cash Equivalents - Unrestricted</v>
          </cell>
          <cell r="D4">
            <v>6658250</v>
          </cell>
          <cell r="E4">
            <v>8990362.8690323085</v>
          </cell>
          <cell r="F4">
            <v>10711159.682732157</v>
          </cell>
          <cell r="G4">
            <v>17725271.642973922</v>
          </cell>
          <cell r="H4">
            <v>18958658.47018164</v>
          </cell>
          <cell r="I4">
            <v>15804601.992591374</v>
          </cell>
          <cell r="J4">
            <v>15340812.324795688</v>
          </cell>
          <cell r="K4">
            <v>13317890.449033022</v>
          </cell>
          <cell r="L4">
            <v>12987216.141248804</v>
          </cell>
        </row>
        <row r="5">
          <cell r="B5">
            <v>100510</v>
          </cell>
          <cell r="C5" t="str">
            <v>Cash And Cash Equivalents - Restricted</v>
          </cell>
          <cell r="D5">
            <v>122750</v>
          </cell>
          <cell r="E5">
            <v>96617.492623136874</v>
          </cell>
          <cell r="F5">
            <v>193644.2133537989</v>
          </cell>
          <cell r="G5">
            <v>99409.809264305179</v>
          </cell>
          <cell r="H5">
            <v>39868.059797460213</v>
          </cell>
          <cell r="I5">
            <v>2204.4451761606852</v>
          </cell>
          <cell r="J5">
            <v>2251.5628949363891</v>
          </cell>
          <cell r="K5">
            <v>2256.4141542099487</v>
          </cell>
          <cell r="L5">
            <v>252040.466304695</v>
          </cell>
        </row>
        <row r="6">
          <cell r="B6">
            <v>100515</v>
          </cell>
          <cell r="C6" t="str">
            <v>Debt Services Reserves - Cur</v>
          </cell>
          <cell r="E6">
            <v>0</v>
          </cell>
          <cell r="F6">
            <v>0</v>
          </cell>
          <cell r="G6">
            <v>0</v>
          </cell>
          <cell r="H6">
            <v>0</v>
          </cell>
          <cell r="I6">
            <v>0</v>
          </cell>
          <cell r="J6">
            <v>0</v>
          </cell>
          <cell r="K6">
            <v>0</v>
          </cell>
          <cell r="L6">
            <v>0</v>
          </cell>
        </row>
        <row r="7">
          <cell r="B7">
            <v>101005</v>
          </cell>
          <cell r="C7" t="str">
            <v>Short Term Investments Unrestricted</v>
          </cell>
          <cell r="E7">
            <v>0</v>
          </cell>
          <cell r="F7">
            <v>0</v>
          </cell>
          <cell r="G7">
            <v>0</v>
          </cell>
          <cell r="H7">
            <v>0</v>
          </cell>
          <cell r="I7">
            <v>0</v>
          </cell>
          <cell r="J7">
            <v>0</v>
          </cell>
          <cell r="K7">
            <v>0</v>
          </cell>
          <cell r="L7">
            <v>0</v>
          </cell>
        </row>
        <row r="8">
          <cell r="B8">
            <v>101010</v>
          </cell>
          <cell r="C8" t="str">
            <v>Short Term Investments Restricted</v>
          </cell>
          <cell r="E8">
            <v>0</v>
          </cell>
          <cell r="F8">
            <v>0</v>
          </cell>
          <cell r="G8">
            <v>0</v>
          </cell>
          <cell r="H8">
            <v>0</v>
          </cell>
          <cell r="I8">
            <v>0</v>
          </cell>
          <cell r="J8">
            <v>0</v>
          </cell>
          <cell r="K8">
            <v>0</v>
          </cell>
          <cell r="L8">
            <v>0</v>
          </cell>
        </row>
        <row r="9">
          <cell r="B9">
            <v>110505</v>
          </cell>
          <cell r="C9" t="str">
            <v>Accounts Receivable Trade</v>
          </cell>
          <cell r="D9">
            <v>4503527</v>
          </cell>
          <cell r="E9">
            <v>4988123.2307568518</v>
          </cell>
          <cell r="F9">
            <v>4796186.5058260402</v>
          </cell>
          <cell r="G9">
            <v>5149097.4137729323</v>
          </cell>
          <cell r="H9">
            <v>5978173.8747720057</v>
          </cell>
          <cell r="I9">
            <v>4792859.4122417923</v>
          </cell>
          <cell r="J9">
            <v>5117266.58757379</v>
          </cell>
          <cell r="K9">
            <v>5522887.3948073061</v>
          </cell>
          <cell r="L9">
            <v>5553991.5375210242</v>
          </cell>
        </row>
        <row r="10">
          <cell r="B10">
            <v>110510</v>
          </cell>
          <cell r="C10" t="str">
            <v>Allowance For Doubtful Accounts</v>
          </cell>
          <cell r="D10">
            <v>-526000</v>
          </cell>
          <cell r="E10">
            <v>-529009.74041007797</v>
          </cell>
          <cell r="F10">
            <v>-535934.46960859548</v>
          </cell>
          <cell r="G10">
            <v>-542299.32572985603</v>
          </cell>
          <cell r="H10">
            <v>-610744.11983603926</v>
          </cell>
          <cell r="I10">
            <v>-625525.05260125117</v>
          </cell>
          <cell r="J10">
            <v>-640028.9863509984</v>
          </cell>
          <cell r="K10">
            <v>-641542.44058778824</v>
          </cell>
          <cell r="L10">
            <v>-230006.38773554776</v>
          </cell>
        </row>
        <row r="11">
          <cell r="B11">
            <v>120505</v>
          </cell>
          <cell r="C11" t="str">
            <v>Inventory Fuel And Raw Materials</v>
          </cell>
          <cell r="D11">
            <v>1411000</v>
          </cell>
          <cell r="E11">
            <v>1149724.5421805251</v>
          </cell>
          <cell r="F11">
            <v>1157217.0911742132</v>
          </cell>
          <cell r="G11">
            <v>1947715.2780848583</v>
          </cell>
          <cell r="H11">
            <v>2087748.8354766113</v>
          </cell>
          <cell r="I11">
            <v>2434565.5899736579</v>
          </cell>
          <cell r="J11">
            <v>2847144.99646137</v>
          </cell>
          <cell r="K11">
            <v>2760807.8515328099</v>
          </cell>
          <cell r="L11">
            <v>2478751.4399552862</v>
          </cell>
        </row>
        <row r="12">
          <cell r="B12">
            <v>129595</v>
          </cell>
          <cell r="C12" t="str">
            <v>Inventory Spare Parts &amp; Supplies</v>
          </cell>
          <cell r="D12">
            <v>4218503</v>
          </cell>
          <cell r="E12">
            <v>4145458.6088371044</v>
          </cell>
          <cell r="F12">
            <v>4563434.7966999235</v>
          </cell>
          <cell r="G12">
            <v>5073842.051459712</v>
          </cell>
          <cell r="H12">
            <v>6706614.7161228098</v>
          </cell>
          <cell r="I12">
            <v>7836163.9133190643</v>
          </cell>
          <cell r="J12">
            <v>7901783.380655488</v>
          </cell>
          <cell r="K12">
            <v>8342164.300988093</v>
          </cell>
          <cell r="L12">
            <v>8898005.2935962938</v>
          </cell>
        </row>
        <row r="13">
          <cell r="B13">
            <v>130505</v>
          </cell>
          <cell r="C13" t="str">
            <v>Prepaid Insurance</v>
          </cell>
          <cell r="E13">
            <v>22358.373004463952</v>
          </cell>
          <cell r="F13">
            <v>41031.168917881812</v>
          </cell>
          <cell r="G13">
            <v>36129.376878162715</v>
          </cell>
          <cell r="H13">
            <v>31522.246021539944</v>
          </cell>
          <cell r="I13">
            <v>26284.47686862035</v>
          </cell>
          <cell r="J13">
            <v>24692.787766450416</v>
          </cell>
          <cell r="K13">
            <v>18649.127269656281</v>
          </cell>
          <cell r="L13">
            <v>42452.675822420955</v>
          </cell>
        </row>
        <row r="14">
          <cell r="B14">
            <v>130510</v>
          </cell>
          <cell r="C14" t="str">
            <v>Prepaid Non-Income Taxes</v>
          </cell>
          <cell r="E14">
            <v>10604.851479155634</v>
          </cell>
          <cell r="F14">
            <v>125231.9996418521</v>
          </cell>
          <cell r="G14">
            <v>86390.254729466731</v>
          </cell>
          <cell r="H14">
            <v>39305.451052885386</v>
          </cell>
          <cell r="I14">
            <v>60091.49012183075</v>
          </cell>
          <cell r="J14">
            <v>9212.8251748251751</v>
          </cell>
          <cell r="K14">
            <v>229396.23046554241</v>
          </cell>
          <cell r="L14">
            <v>543370.37175564561</v>
          </cell>
        </row>
        <row r="15">
          <cell r="B15">
            <v>130515</v>
          </cell>
          <cell r="C15" t="str">
            <v>Prepaid Contracts</v>
          </cell>
          <cell r="E15">
            <v>0</v>
          </cell>
          <cell r="F15">
            <v>0</v>
          </cell>
          <cell r="G15">
            <v>0</v>
          </cell>
          <cell r="H15">
            <v>0</v>
          </cell>
          <cell r="I15">
            <v>0</v>
          </cell>
          <cell r="J15">
            <v>0</v>
          </cell>
          <cell r="K15">
            <v>0</v>
          </cell>
          <cell r="L15">
            <v>0</v>
          </cell>
        </row>
        <row r="16">
          <cell r="B16">
            <v>130520</v>
          </cell>
          <cell r="C16" t="str">
            <v>Prepaid Leases</v>
          </cell>
          <cell r="E16">
            <v>0</v>
          </cell>
          <cell r="F16">
            <v>0</v>
          </cell>
          <cell r="G16">
            <v>0</v>
          </cell>
          <cell r="H16">
            <v>0</v>
          </cell>
          <cell r="I16">
            <v>0</v>
          </cell>
          <cell r="J16">
            <v>0</v>
          </cell>
          <cell r="K16">
            <v>0</v>
          </cell>
          <cell r="L16">
            <v>0</v>
          </cell>
        </row>
        <row r="17">
          <cell r="B17">
            <v>130525</v>
          </cell>
          <cell r="C17" t="str">
            <v>Prepaid Other</v>
          </cell>
          <cell r="D17">
            <v>3354776</v>
          </cell>
          <cell r="E17">
            <v>4208887.9832034511</v>
          </cell>
          <cell r="F17">
            <v>4469220.1017651577</v>
          </cell>
          <cell r="G17">
            <v>6604503.5700272489</v>
          </cell>
          <cell r="H17">
            <v>5923545.7387076039</v>
          </cell>
          <cell r="I17">
            <v>6296562.8680441231</v>
          </cell>
          <cell r="J17">
            <v>7205818.1375010535</v>
          </cell>
          <cell r="K17">
            <v>5848912.1550544724</v>
          </cell>
          <cell r="L17">
            <v>6405688.6462791432</v>
          </cell>
        </row>
        <row r="18">
          <cell r="B18">
            <v>145005</v>
          </cell>
          <cell r="C18" t="str">
            <v>UC Related Prty Int Receivable Cur</v>
          </cell>
          <cell r="E18">
            <v>0</v>
          </cell>
          <cell r="F18">
            <v>0</v>
          </cell>
          <cell r="G18">
            <v>0</v>
          </cell>
          <cell r="H18">
            <v>0</v>
          </cell>
          <cell r="I18">
            <v>0</v>
          </cell>
          <cell r="J18">
            <v>0</v>
          </cell>
          <cell r="K18">
            <v>0</v>
          </cell>
          <cell r="L18">
            <v>0</v>
          </cell>
        </row>
        <row r="19">
          <cell r="B19">
            <v>145010</v>
          </cell>
          <cell r="C19" t="str">
            <v>UC Related Prty Chgs Receivable</v>
          </cell>
          <cell r="E19">
            <v>0</v>
          </cell>
          <cell r="F19">
            <v>0</v>
          </cell>
          <cell r="G19">
            <v>0</v>
          </cell>
          <cell r="H19">
            <v>0</v>
          </cell>
          <cell r="I19">
            <v>0</v>
          </cell>
          <cell r="J19">
            <v>0</v>
          </cell>
          <cell r="K19">
            <v>0</v>
          </cell>
          <cell r="L19">
            <v>0</v>
          </cell>
        </row>
        <row r="20">
          <cell r="B20">
            <v>145015</v>
          </cell>
          <cell r="C20" t="str">
            <v>UC Related Prty Dividends Receivable</v>
          </cell>
          <cell r="E20">
            <v>0</v>
          </cell>
          <cell r="F20">
            <v>0</v>
          </cell>
          <cell r="G20">
            <v>0</v>
          </cell>
          <cell r="H20">
            <v>0</v>
          </cell>
          <cell r="I20">
            <v>0</v>
          </cell>
          <cell r="J20">
            <v>0</v>
          </cell>
          <cell r="K20">
            <v>0</v>
          </cell>
          <cell r="L20">
            <v>0</v>
          </cell>
        </row>
        <row r="21">
          <cell r="B21">
            <v>145020</v>
          </cell>
          <cell r="C21" t="str">
            <v>Unconsol Related Party Fees Receivable</v>
          </cell>
          <cell r="E21">
            <v>0</v>
          </cell>
          <cell r="F21">
            <v>0</v>
          </cell>
          <cell r="G21">
            <v>0</v>
          </cell>
          <cell r="H21">
            <v>0</v>
          </cell>
          <cell r="I21">
            <v>0</v>
          </cell>
          <cell r="J21">
            <v>0</v>
          </cell>
          <cell r="K21">
            <v>0</v>
          </cell>
          <cell r="L21">
            <v>0</v>
          </cell>
        </row>
        <row r="22">
          <cell r="B22">
            <v>150505</v>
          </cell>
          <cell r="C22" t="str">
            <v>Deferred Tax Asset - US Federal Current</v>
          </cell>
          <cell r="E22">
            <v>0</v>
          </cell>
          <cell r="F22">
            <v>0</v>
          </cell>
          <cell r="G22">
            <v>0</v>
          </cell>
          <cell r="H22">
            <v>0</v>
          </cell>
          <cell r="I22">
            <v>0</v>
          </cell>
          <cell r="J22">
            <v>0</v>
          </cell>
          <cell r="K22">
            <v>0</v>
          </cell>
          <cell r="L22">
            <v>0</v>
          </cell>
        </row>
        <row r="23">
          <cell r="B23">
            <v>150510</v>
          </cell>
          <cell r="C23" t="str">
            <v>Deferred Tax Asset - US State Current</v>
          </cell>
          <cell r="E23">
            <v>0</v>
          </cell>
          <cell r="F23">
            <v>0</v>
          </cell>
          <cell r="G23">
            <v>0</v>
          </cell>
          <cell r="H23">
            <v>0</v>
          </cell>
          <cell r="I23">
            <v>0</v>
          </cell>
          <cell r="J23">
            <v>0</v>
          </cell>
          <cell r="K23">
            <v>0</v>
          </cell>
          <cell r="L23">
            <v>0</v>
          </cell>
        </row>
        <row r="24">
          <cell r="B24">
            <v>150515</v>
          </cell>
          <cell r="C24" t="str">
            <v>Deferred Tax Asset Foreign Current</v>
          </cell>
          <cell r="D24">
            <v>0</v>
          </cell>
          <cell r="E24">
            <v>0</v>
          </cell>
          <cell r="F24">
            <v>0</v>
          </cell>
          <cell r="G24">
            <v>0</v>
          </cell>
          <cell r="H24">
            <v>0</v>
          </cell>
          <cell r="I24">
            <v>0</v>
          </cell>
          <cell r="J24">
            <v>1890.1547371591719</v>
          </cell>
          <cell r="K24">
            <v>1894.6243201876709</v>
          </cell>
          <cell r="L24">
            <v>31922.424014385502</v>
          </cell>
        </row>
        <row r="25">
          <cell r="B25">
            <v>159505</v>
          </cell>
          <cell r="C25" t="str">
            <v>Notes Receivable Current</v>
          </cell>
          <cell r="E25">
            <v>0</v>
          </cell>
          <cell r="F25">
            <v>0</v>
          </cell>
          <cell r="G25">
            <v>0</v>
          </cell>
          <cell r="H25">
            <v>0</v>
          </cell>
          <cell r="I25">
            <v>0</v>
          </cell>
          <cell r="J25">
            <v>0</v>
          </cell>
          <cell r="K25">
            <v>0</v>
          </cell>
          <cell r="L25">
            <v>0</v>
          </cell>
        </row>
        <row r="26">
          <cell r="B26">
            <v>159510</v>
          </cell>
          <cell r="C26" t="str">
            <v>Interest Receivable Current</v>
          </cell>
          <cell r="E26">
            <v>0</v>
          </cell>
          <cell r="F26">
            <v>0</v>
          </cell>
          <cell r="G26">
            <v>0</v>
          </cell>
          <cell r="H26">
            <v>0</v>
          </cell>
          <cell r="I26">
            <v>0</v>
          </cell>
          <cell r="J26">
            <v>0</v>
          </cell>
          <cell r="K26">
            <v>0</v>
          </cell>
          <cell r="L26">
            <v>0</v>
          </cell>
        </row>
        <row r="27">
          <cell r="B27">
            <v>159512</v>
          </cell>
          <cell r="C27" t="str">
            <v>Other Receivables</v>
          </cell>
          <cell r="D27">
            <v>159000</v>
          </cell>
          <cell r="E27">
            <v>84793.00469092837</v>
          </cell>
          <cell r="F27">
            <v>90116.178587874121</v>
          </cell>
          <cell r="G27">
            <v>95803.420085636433</v>
          </cell>
          <cell r="H27">
            <v>107757.31160585115</v>
          </cell>
          <cell r="I27">
            <v>106670.005350675</v>
          </cell>
          <cell r="J27">
            <v>100332.30221585644</v>
          </cell>
          <cell r="K27">
            <v>100677.13470146101</v>
          </cell>
          <cell r="L27">
            <v>105044.36593740019</v>
          </cell>
        </row>
        <row r="28">
          <cell r="B28">
            <v>159515</v>
          </cell>
          <cell r="C28" t="str">
            <v>Regulatory Assets Current</v>
          </cell>
          <cell r="E28">
            <v>0</v>
          </cell>
          <cell r="F28">
            <v>0</v>
          </cell>
          <cell r="G28">
            <v>0</v>
          </cell>
          <cell r="H28">
            <v>0</v>
          </cell>
          <cell r="I28">
            <v>0</v>
          </cell>
          <cell r="J28">
            <v>0</v>
          </cell>
          <cell r="K28">
            <v>0</v>
          </cell>
          <cell r="L28">
            <v>0</v>
          </cell>
        </row>
        <row r="29">
          <cell r="B29">
            <v>159520</v>
          </cell>
          <cell r="C29" t="str">
            <v>Accounts Receivable VAT</v>
          </cell>
          <cell r="D29">
            <v>418000</v>
          </cell>
          <cell r="E29">
            <v>463000</v>
          </cell>
          <cell r="F29">
            <v>409900.23023791244</v>
          </cell>
          <cell r="G29">
            <v>499857.06485013623</v>
          </cell>
          <cell r="H29">
            <v>562676.37839575636</v>
          </cell>
          <cell r="I29">
            <v>445726.67105696409</v>
          </cell>
          <cell r="J29">
            <v>410500.69930069929</v>
          </cell>
          <cell r="K29">
            <v>415696.40233088424</v>
          </cell>
          <cell r="L29">
            <v>354054.21590546152</v>
          </cell>
        </row>
        <row r="30">
          <cell r="B30">
            <v>159530</v>
          </cell>
          <cell r="C30" t="str">
            <v>Unrealized Mark To Market Gain ST</v>
          </cell>
          <cell r="E30">
            <v>0</v>
          </cell>
          <cell r="F30">
            <v>0</v>
          </cell>
          <cell r="G30">
            <v>0</v>
          </cell>
          <cell r="H30">
            <v>0</v>
          </cell>
          <cell r="I30">
            <v>0</v>
          </cell>
          <cell r="J30">
            <v>0</v>
          </cell>
          <cell r="K30">
            <v>0</v>
          </cell>
          <cell r="L30">
            <v>0</v>
          </cell>
        </row>
        <row r="31">
          <cell r="B31">
            <v>159535</v>
          </cell>
          <cell r="C31" t="str">
            <v>Derivative Asset Short-Term</v>
          </cell>
          <cell r="E31">
            <v>0</v>
          </cell>
          <cell r="F31">
            <v>0</v>
          </cell>
          <cell r="G31">
            <v>0</v>
          </cell>
          <cell r="H31">
            <v>0</v>
          </cell>
          <cell r="I31">
            <v>0</v>
          </cell>
          <cell r="J31">
            <v>0</v>
          </cell>
          <cell r="K31">
            <v>0</v>
          </cell>
          <cell r="L31">
            <v>0</v>
          </cell>
        </row>
        <row r="32">
          <cell r="B32">
            <v>159540</v>
          </cell>
          <cell r="C32" t="str">
            <v>Income Tax Receivable - Us</v>
          </cell>
          <cell r="E32">
            <v>0</v>
          </cell>
          <cell r="F32">
            <v>0</v>
          </cell>
          <cell r="G32">
            <v>0</v>
          </cell>
          <cell r="H32">
            <v>0</v>
          </cell>
          <cell r="I32">
            <v>0</v>
          </cell>
          <cell r="J32">
            <v>0</v>
          </cell>
          <cell r="K32">
            <v>0</v>
          </cell>
          <cell r="L32">
            <v>0</v>
          </cell>
        </row>
        <row r="33">
          <cell r="B33">
            <v>159541</v>
          </cell>
          <cell r="C33" t="str">
            <v>Income Tax Receivable - Foreign</v>
          </cell>
          <cell r="D33">
            <v>0</v>
          </cell>
          <cell r="E33">
            <v>0</v>
          </cell>
          <cell r="F33">
            <v>0</v>
          </cell>
          <cell r="G33">
            <v>0</v>
          </cell>
          <cell r="H33">
            <v>0</v>
          </cell>
          <cell r="I33">
            <v>0</v>
          </cell>
          <cell r="J33">
            <v>0</v>
          </cell>
          <cell r="K33">
            <v>0</v>
          </cell>
          <cell r="L33">
            <v>0</v>
          </cell>
        </row>
        <row r="34">
          <cell r="B34">
            <v>159595</v>
          </cell>
          <cell r="C34" t="str">
            <v>Other Current Assets</v>
          </cell>
          <cell r="D34">
            <v>392000</v>
          </cell>
          <cell r="E34">
            <v>338532.20859499136</v>
          </cell>
          <cell r="F34">
            <v>313635.01412125863</v>
          </cell>
          <cell r="G34">
            <v>287289.79641884007</v>
          </cell>
          <cell r="H34">
            <v>540372.73087619711</v>
          </cell>
          <cell r="I34">
            <v>234146.79803767239</v>
          </cell>
          <cell r="J34">
            <v>492037.75529207551</v>
          </cell>
          <cell r="K34">
            <v>556732.54040696775</v>
          </cell>
          <cell r="L34">
            <v>487466.76307188848</v>
          </cell>
        </row>
        <row r="35">
          <cell r="B35">
            <v>160505</v>
          </cell>
          <cell r="C35" t="str">
            <v>Current Assets Of Discontinued Ops</v>
          </cell>
          <cell r="E35">
            <v>0</v>
          </cell>
          <cell r="F35">
            <v>0</v>
          </cell>
          <cell r="G35">
            <v>0</v>
          </cell>
          <cell r="H35">
            <v>0</v>
          </cell>
          <cell r="I35">
            <v>0</v>
          </cell>
          <cell r="J35">
            <v>0</v>
          </cell>
          <cell r="K35">
            <v>0</v>
          </cell>
          <cell r="L35">
            <v>0</v>
          </cell>
        </row>
        <row r="36">
          <cell r="B36">
            <v>170105</v>
          </cell>
          <cell r="C36" t="str">
            <v>Land</v>
          </cell>
          <cell r="D36">
            <v>6506241</v>
          </cell>
          <cell r="E36">
            <v>6585003.071271847</v>
          </cell>
          <cell r="F36">
            <v>6679507.7201074436</v>
          </cell>
          <cell r="G36">
            <v>6775709.2715453487</v>
          </cell>
          <cell r="H36">
            <v>6995176.4662433686</v>
          </cell>
          <cell r="I36">
            <v>7164470.331988804</v>
          </cell>
          <cell r="J36">
            <v>7332882.7696520342</v>
          </cell>
          <cell r="K36">
            <v>7350222.5819609826</v>
          </cell>
          <cell r="L36">
            <v>6949376.0454327688</v>
          </cell>
        </row>
        <row r="37">
          <cell r="B37">
            <v>170505</v>
          </cell>
          <cell r="C37" t="str">
            <v>PP&amp;E Generation</v>
          </cell>
          <cell r="D37">
            <v>58712571</v>
          </cell>
          <cell r="E37">
            <v>59435200.606264666</v>
          </cell>
          <cell r="F37">
            <v>60635202.764696844</v>
          </cell>
          <cell r="G37">
            <v>61526597.185597517</v>
          </cell>
          <cell r="H37">
            <v>63485055.092348486</v>
          </cell>
          <cell r="I37">
            <v>65151354.7272802</v>
          </cell>
          <cell r="J37">
            <v>66713065.34720701</v>
          </cell>
          <cell r="K37">
            <v>67704096.523351058</v>
          </cell>
          <cell r="L37">
            <v>64097692.904423513</v>
          </cell>
        </row>
        <row r="38">
          <cell r="B38">
            <v>170510</v>
          </cell>
          <cell r="C38" t="str">
            <v>PP&amp;E Distribution</v>
          </cell>
          <cell r="E38">
            <v>0</v>
          </cell>
          <cell r="F38">
            <v>0</v>
          </cell>
          <cell r="G38">
            <v>0</v>
          </cell>
          <cell r="H38">
            <v>0</v>
          </cell>
          <cell r="I38">
            <v>0</v>
          </cell>
          <cell r="J38">
            <v>0</v>
          </cell>
          <cell r="K38">
            <v>0</v>
          </cell>
          <cell r="L38">
            <v>0</v>
          </cell>
        </row>
        <row r="39">
          <cell r="B39">
            <v>170515</v>
          </cell>
          <cell r="C39" t="str">
            <v>PP&amp;E Buildings</v>
          </cell>
          <cell r="D39">
            <v>2758711</v>
          </cell>
          <cell r="E39">
            <v>2792106.5847015213</v>
          </cell>
          <cell r="F39">
            <v>2832177.4927091328</v>
          </cell>
          <cell r="G39">
            <v>2925849.6247567153</v>
          </cell>
          <cell r="H39">
            <v>3020618.7453785567</v>
          </cell>
          <cell r="I39">
            <v>3093722.2942048074</v>
          </cell>
          <cell r="J39">
            <v>3166445.2295896877</v>
          </cell>
          <cell r="K39">
            <v>3173932.8122624778</v>
          </cell>
          <cell r="L39">
            <v>3000841.4587991056</v>
          </cell>
        </row>
        <row r="40">
          <cell r="B40">
            <v>170520</v>
          </cell>
          <cell r="C40" t="str">
            <v>PP&amp;E Office Furniture And Equip</v>
          </cell>
          <cell r="D40">
            <v>1126477</v>
          </cell>
          <cell r="E40">
            <v>1133510.1553302566</v>
          </cell>
          <cell r="F40">
            <v>1291023.3967766692</v>
          </cell>
          <cell r="G40">
            <v>1316442.9869209812</v>
          </cell>
          <cell r="H40">
            <v>1366233.2630606012</v>
          </cell>
          <cell r="I40">
            <v>1449617.8079519263</v>
          </cell>
          <cell r="J40">
            <v>1516751.2269778415</v>
          </cell>
          <cell r="K40">
            <v>1551391.3630605524</v>
          </cell>
          <cell r="L40">
            <v>1488549.0682689238</v>
          </cell>
        </row>
        <row r="41">
          <cell r="B41">
            <v>170525</v>
          </cell>
          <cell r="C41" t="str">
            <v>PP&amp;E Spare Parts</v>
          </cell>
          <cell r="D41">
            <v>1802000</v>
          </cell>
          <cell r="E41">
            <v>1824007.1908905199</v>
          </cell>
          <cell r="F41">
            <v>1667808.1772064466</v>
          </cell>
          <cell r="G41">
            <v>1691828.7698715455</v>
          </cell>
          <cell r="H41">
            <v>1746627.595965279</v>
          </cell>
          <cell r="I41">
            <v>1788898.629321699</v>
          </cell>
          <cell r="J41">
            <v>1830949.5780604936</v>
          </cell>
          <cell r="K41">
            <v>1835279.1607127776</v>
          </cell>
          <cell r="L41">
            <v>1620394.9384381985</v>
          </cell>
        </row>
        <row r="42">
          <cell r="B42">
            <v>170530</v>
          </cell>
          <cell r="C42" t="str">
            <v>PP&amp;E Natural Resources</v>
          </cell>
          <cell r="E42">
            <v>0</v>
          </cell>
          <cell r="F42">
            <v>0</v>
          </cell>
          <cell r="G42">
            <v>0</v>
          </cell>
          <cell r="H42">
            <v>0</v>
          </cell>
          <cell r="I42">
            <v>0</v>
          </cell>
          <cell r="J42">
            <v>0</v>
          </cell>
          <cell r="K42">
            <v>0</v>
          </cell>
          <cell r="L42">
            <v>0</v>
          </cell>
        </row>
        <row r="43">
          <cell r="B43">
            <v>170535</v>
          </cell>
          <cell r="C43" t="str">
            <v>PP&amp;E Asset Retirement Costs</v>
          </cell>
          <cell r="E43">
            <v>0</v>
          </cell>
          <cell r="F43">
            <v>0</v>
          </cell>
          <cell r="G43">
            <v>0</v>
          </cell>
          <cell r="H43">
            <v>0</v>
          </cell>
          <cell r="I43">
            <v>0</v>
          </cell>
          <cell r="J43">
            <v>0</v>
          </cell>
          <cell r="K43">
            <v>0</v>
          </cell>
          <cell r="L43">
            <v>0</v>
          </cell>
        </row>
        <row r="44">
          <cell r="B44">
            <v>170605</v>
          </cell>
          <cell r="C44" t="str">
            <v>Accum Dep &amp; Amort Generation</v>
          </cell>
          <cell r="D44">
            <v>-13825279.68</v>
          </cell>
          <cell r="E44">
            <v>-14306898.093440264</v>
          </cell>
          <cell r="F44">
            <v>-14820085.929316958</v>
          </cell>
          <cell r="G44">
            <v>-15369218.213001169</v>
          </cell>
          <cell r="H44">
            <v>-16175438.045973314</v>
          </cell>
          <cell r="I44">
            <v>-16921949.061656237</v>
          </cell>
          <cell r="J44">
            <v>-17683598.989215605</v>
          </cell>
          <cell r="K44">
            <v>-18086933.209610671</v>
          </cell>
          <cell r="L44">
            <v>-17447000.878553178</v>
          </cell>
        </row>
        <row r="45">
          <cell r="B45">
            <v>170610</v>
          </cell>
          <cell r="C45" t="str">
            <v>Accum Dep &amp; Amort Distribution</v>
          </cell>
          <cell r="E45">
            <v>0</v>
          </cell>
          <cell r="F45">
            <v>0</v>
          </cell>
          <cell r="G45">
            <v>0</v>
          </cell>
          <cell r="H45">
            <v>0</v>
          </cell>
          <cell r="I45">
            <v>0</v>
          </cell>
          <cell r="J45">
            <v>0</v>
          </cell>
          <cell r="K45">
            <v>0</v>
          </cell>
          <cell r="L45">
            <v>0</v>
          </cell>
        </row>
        <row r="46">
          <cell r="B46">
            <v>170615</v>
          </cell>
          <cell r="C46" t="str">
            <v>Accum Dep &amp; Amort Buildings</v>
          </cell>
          <cell r="D46">
            <v>-572534</v>
          </cell>
          <cell r="E46">
            <v>-587977.92668532964</v>
          </cell>
          <cell r="F46">
            <v>-605544.16392939363</v>
          </cell>
          <cell r="G46">
            <v>-623274.75772674195</v>
          </cell>
          <cell r="H46">
            <v>-652877.60866420192</v>
          </cell>
          <cell r="I46">
            <v>-678320.88738887059</v>
          </cell>
          <cell r="J46">
            <v>-704135.23422360781</v>
          </cell>
          <cell r="K46">
            <v>-715692.93463389936</v>
          </cell>
          <cell r="L46">
            <v>-686015.56874800369</v>
          </cell>
        </row>
        <row r="47">
          <cell r="B47">
            <v>170620</v>
          </cell>
          <cell r="C47" t="str">
            <v>Accum Dep &amp; Amort Office Furn &amp; Equip</v>
          </cell>
          <cell r="D47">
            <v>-587822</v>
          </cell>
          <cell r="E47">
            <v>-597492.34243776964</v>
          </cell>
          <cell r="F47">
            <v>-606790.39508825773</v>
          </cell>
          <cell r="G47">
            <v>-627589.56076294277</v>
          </cell>
          <cell r="H47">
            <v>-646605.54902748764</v>
          </cell>
          <cell r="I47">
            <v>-675022.83322357596</v>
          </cell>
          <cell r="J47">
            <v>-704712.64285112475</v>
          </cell>
          <cell r="K47">
            <v>-720330.8829490752</v>
          </cell>
          <cell r="L47">
            <v>-694375.77882465674</v>
          </cell>
        </row>
        <row r="48">
          <cell r="B48">
            <v>170625</v>
          </cell>
          <cell r="C48" t="str">
            <v>Accum Dep &amp; Amort Spare Parts</v>
          </cell>
          <cell r="E48">
            <v>0</v>
          </cell>
          <cell r="F48">
            <v>0</v>
          </cell>
          <cell r="G48">
            <v>0</v>
          </cell>
          <cell r="H48">
            <v>0</v>
          </cell>
          <cell r="I48">
            <v>0</v>
          </cell>
          <cell r="J48">
            <v>0</v>
          </cell>
          <cell r="K48">
            <v>0</v>
          </cell>
          <cell r="L48">
            <v>0</v>
          </cell>
        </row>
        <row r="49">
          <cell r="B49">
            <v>170630</v>
          </cell>
          <cell r="C49" t="str">
            <v>Accum Dep &amp; Amort Natural Resources</v>
          </cell>
          <cell r="E49">
            <v>0</v>
          </cell>
          <cell r="F49">
            <v>0</v>
          </cell>
          <cell r="G49">
            <v>0</v>
          </cell>
          <cell r="H49">
            <v>0</v>
          </cell>
          <cell r="I49">
            <v>0</v>
          </cell>
          <cell r="J49">
            <v>0</v>
          </cell>
          <cell r="K49">
            <v>0</v>
          </cell>
          <cell r="L49">
            <v>0</v>
          </cell>
        </row>
        <row r="50">
          <cell r="B50">
            <v>170635</v>
          </cell>
          <cell r="C50" t="str">
            <v>Accum Dep &amp; Amort Asset Retirement</v>
          </cell>
          <cell r="E50">
            <v>0</v>
          </cell>
          <cell r="F50">
            <v>0</v>
          </cell>
          <cell r="G50">
            <v>0</v>
          </cell>
          <cell r="H50">
            <v>0</v>
          </cell>
          <cell r="I50">
            <v>0</v>
          </cell>
          <cell r="J50">
            <v>0</v>
          </cell>
          <cell r="K50">
            <v>0</v>
          </cell>
          <cell r="L50">
            <v>0</v>
          </cell>
        </row>
        <row r="51">
          <cell r="B51">
            <v>170705</v>
          </cell>
          <cell r="C51" t="str">
            <v>CWIP - Generation Assets</v>
          </cell>
          <cell r="D51">
            <v>23000</v>
          </cell>
          <cell r="E51">
            <v>43574.829008095636</v>
          </cell>
          <cell r="F51">
            <v>93924.830237912509</v>
          </cell>
          <cell r="G51">
            <v>208588.75398987936</v>
          </cell>
          <cell r="H51">
            <v>382220.01977174089</v>
          </cell>
          <cell r="I51">
            <v>1054315.6427395456</v>
          </cell>
          <cell r="J51">
            <v>2165988.5326480749</v>
          </cell>
          <cell r="K51">
            <v>4035769.4095093319</v>
          </cell>
          <cell r="L51">
            <v>5484881.3768763989</v>
          </cell>
        </row>
        <row r="52">
          <cell r="B52">
            <v>170710</v>
          </cell>
          <cell r="C52" t="str">
            <v>CWIP - Distribution Assets</v>
          </cell>
          <cell r="E52">
            <v>0</v>
          </cell>
          <cell r="F52">
            <v>0</v>
          </cell>
          <cell r="G52">
            <v>0</v>
          </cell>
          <cell r="H52">
            <v>0</v>
          </cell>
          <cell r="I52">
            <v>0</v>
          </cell>
          <cell r="J52">
            <v>0</v>
          </cell>
          <cell r="K52">
            <v>0</v>
          </cell>
          <cell r="L52">
            <v>0</v>
          </cell>
        </row>
        <row r="53">
          <cell r="B53">
            <v>170715</v>
          </cell>
          <cell r="C53" t="str">
            <v>CWIP - Buildings</v>
          </cell>
          <cell r="E53">
            <v>19347.541953544678</v>
          </cell>
          <cell r="F53">
            <v>134844.55855717574</v>
          </cell>
          <cell r="G53">
            <v>498142.75951732195</v>
          </cell>
          <cell r="H53">
            <v>666714.1734447839</v>
          </cell>
          <cell r="I53">
            <v>951282.06791241351</v>
          </cell>
          <cell r="J53">
            <v>1112322.2732327913</v>
          </cell>
          <cell r="K53">
            <v>1417858.699856431</v>
          </cell>
          <cell r="L53">
            <v>1540051.7246885977</v>
          </cell>
        </row>
        <row r="54">
          <cell r="B54">
            <v>170720</v>
          </cell>
          <cell r="C54" t="str">
            <v>CWIP - Management Fees</v>
          </cell>
          <cell r="E54">
            <v>0</v>
          </cell>
          <cell r="F54">
            <v>0</v>
          </cell>
          <cell r="G54">
            <v>0</v>
          </cell>
          <cell r="H54">
            <v>0</v>
          </cell>
          <cell r="I54">
            <v>0</v>
          </cell>
          <cell r="J54">
            <v>0</v>
          </cell>
          <cell r="K54">
            <v>0</v>
          </cell>
          <cell r="L54">
            <v>0</v>
          </cell>
        </row>
        <row r="55">
          <cell r="B55">
            <v>170725</v>
          </cell>
          <cell r="C55" t="str">
            <v>CWIP - Capitalized Interest</v>
          </cell>
          <cell r="E55">
            <v>0</v>
          </cell>
          <cell r="F55">
            <v>0</v>
          </cell>
          <cell r="G55">
            <v>0</v>
          </cell>
          <cell r="H55">
            <v>0</v>
          </cell>
          <cell r="I55">
            <v>0</v>
          </cell>
          <cell r="J55">
            <v>0</v>
          </cell>
          <cell r="K55">
            <v>0</v>
          </cell>
          <cell r="L55">
            <v>0</v>
          </cell>
        </row>
        <row r="56">
          <cell r="B56">
            <v>170730</v>
          </cell>
          <cell r="C56" t="str">
            <v>CWIP - SAP - ERP</v>
          </cell>
          <cell r="E56">
            <v>0</v>
          </cell>
          <cell r="F56">
            <v>0</v>
          </cell>
          <cell r="G56">
            <v>0</v>
          </cell>
          <cell r="H56">
            <v>0</v>
          </cell>
          <cell r="I56">
            <v>0</v>
          </cell>
          <cell r="J56">
            <v>0</v>
          </cell>
          <cell r="K56">
            <v>0</v>
          </cell>
          <cell r="L56">
            <v>0</v>
          </cell>
        </row>
        <row r="57">
          <cell r="B57">
            <v>170735</v>
          </cell>
          <cell r="C57" t="str">
            <v>CWIP - SAP - CCS</v>
          </cell>
          <cell r="E57">
            <v>0</v>
          </cell>
          <cell r="F57">
            <v>0</v>
          </cell>
          <cell r="G57">
            <v>0</v>
          </cell>
          <cell r="H57">
            <v>0</v>
          </cell>
          <cell r="I57">
            <v>0</v>
          </cell>
          <cell r="J57">
            <v>0</v>
          </cell>
          <cell r="K57">
            <v>0</v>
          </cell>
          <cell r="L57">
            <v>0</v>
          </cell>
        </row>
        <row r="58">
          <cell r="B58">
            <v>185005</v>
          </cell>
          <cell r="C58" t="str">
            <v>Unconsol Related Party Loans</v>
          </cell>
          <cell r="E58">
            <v>0</v>
          </cell>
          <cell r="F58">
            <v>0</v>
          </cell>
          <cell r="G58">
            <v>0</v>
          </cell>
          <cell r="H58">
            <v>0</v>
          </cell>
          <cell r="I58">
            <v>0</v>
          </cell>
          <cell r="J58">
            <v>0</v>
          </cell>
          <cell r="K58">
            <v>0</v>
          </cell>
          <cell r="L58">
            <v>0</v>
          </cell>
        </row>
        <row r="59">
          <cell r="B59">
            <v>185010</v>
          </cell>
          <cell r="C59" t="str">
            <v>UC Related Prty Cap Cont. Inv</v>
          </cell>
          <cell r="E59">
            <v>0</v>
          </cell>
          <cell r="F59">
            <v>0</v>
          </cell>
          <cell r="G59">
            <v>0</v>
          </cell>
          <cell r="H59">
            <v>0</v>
          </cell>
          <cell r="I59">
            <v>0</v>
          </cell>
          <cell r="J59">
            <v>0</v>
          </cell>
          <cell r="K59">
            <v>0</v>
          </cell>
          <cell r="L59">
            <v>0</v>
          </cell>
        </row>
        <row r="60">
          <cell r="B60">
            <v>185016</v>
          </cell>
          <cell r="C60" t="str">
            <v>UC Related Prty Inv - Eq Earn Adjust</v>
          </cell>
          <cell r="E60">
            <v>0</v>
          </cell>
          <cell r="F60">
            <v>0</v>
          </cell>
          <cell r="G60">
            <v>0</v>
          </cell>
          <cell r="H60">
            <v>0</v>
          </cell>
          <cell r="I60">
            <v>0</v>
          </cell>
          <cell r="J60">
            <v>0</v>
          </cell>
          <cell r="K60">
            <v>0</v>
          </cell>
          <cell r="L60">
            <v>0</v>
          </cell>
        </row>
        <row r="61">
          <cell r="B61">
            <v>185018</v>
          </cell>
          <cell r="C61" t="str">
            <v>UC Related Prty Inv - CY Eq Earn Adj</v>
          </cell>
          <cell r="E61">
            <v>0</v>
          </cell>
          <cell r="F61">
            <v>0</v>
          </cell>
          <cell r="G61">
            <v>0</v>
          </cell>
          <cell r="H61">
            <v>0</v>
          </cell>
          <cell r="I61">
            <v>0</v>
          </cell>
          <cell r="J61">
            <v>0</v>
          </cell>
          <cell r="K61">
            <v>0</v>
          </cell>
          <cell r="L61">
            <v>0</v>
          </cell>
        </row>
        <row r="62">
          <cell r="B62">
            <v>185025</v>
          </cell>
          <cell r="C62" t="str">
            <v>Unconsol Related Party Dividends Inv</v>
          </cell>
          <cell r="E62">
            <v>0</v>
          </cell>
          <cell r="F62">
            <v>0</v>
          </cell>
          <cell r="G62">
            <v>0</v>
          </cell>
          <cell r="H62">
            <v>0</v>
          </cell>
          <cell r="I62">
            <v>0</v>
          </cell>
          <cell r="J62">
            <v>0</v>
          </cell>
          <cell r="K62">
            <v>0</v>
          </cell>
          <cell r="L62">
            <v>0</v>
          </cell>
        </row>
        <row r="63">
          <cell r="B63">
            <v>185030</v>
          </cell>
          <cell r="C63" t="str">
            <v>Unconsol Related Party Other Inv</v>
          </cell>
          <cell r="E63">
            <v>0</v>
          </cell>
          <cell r="F63">
            <v>0</v>
          </cell>
          <cell r="G63">
            <v>0</v>
          </cell>
          <cell r="H63">
            <v>0</v>
          </cell>
          <cell r="I63">
            <v>0</v>
          </cell>
          <cell r="J63">
            <v>0</v>
          </cell>
          <cell r="K63">
            <v>0</v>
          </cell>
          <cell r="L63">
            <v>0</v>
          </cell>
        </row>
        <row r="64">
          <cell r="B64">
            <v>185035</v>
          </cell>
          <cell r="C64" t="str">
            <v>Unconsol Related Party Inv - FAS 133 Adj</v>
          </cell>
          <cell r="E64">
            <v>0</v>
          </cell>
          <cell r="F64">
            <v>0</v>
          </cell>
          <cell r="G64">
            <v>0</v>
          </cell>
          <cell r="H64">
            <v>0</v>
          </cell>
          <cell r="I64">
            <v>0</v>
          </cell>
          <cell r="J64">
            <v>0</v>
          </cell>
          <cell r="K64">
            <v>0</v>
          </cell>
          <cell r="L64">
            <v>0</v>
          </cell>
        </row>
        <row r="65">
          <cell r="B65">
            <v>185040</v>
          </cell>
          <cell r="C65" t="str">
            <v>Unconsol Related Party Inv - TLA</v>
          </cell>
          <cell r="E65">
            <v>0</v>
          </cell>
          <cell r="F65">
            <v>0</v>
          </cell>
          <cell r="G65">
            <v>0</v>
          </cell>
          <cell r="H65">
            <v>0</v>
          </cell>
          <cell r="I65">
            <v>0</v>
          </cell>
          <cell r="J65">
            <v>0</v>
          </cell>
          <cell r="K65">
            <v>0</v>
          </cell>
          <cell r="L65">
            <v>0</v>
          </cell>
        </row>
        <row r="66">
          <cell r="B66">
            <v>185045</v>
          </cell>
          <cell r="C66" t="str">
            <v>Unconsol Related Party Interest Inv</v>
          </cell>
          <cell r="E66">
            <v>0</v>
          </cell>
          <cell r="F66">
            <v>0</v>
          </cell>
          <cell r="G66">
            <v>0</v>
          </cell>
          <cell r="H66">
            <v>0</v>
          </cell>
          <cell r="I66">
            <v>0</v>
          </cell>
          <cell r="J66">
            <v>0</v>
          </cell>
          <cell r="K66">
            <v>0</v>
          </cell>
          <cell r="L66">
            <v>0</v>
          </cell>
        </row>
        <row r="67">
          <cell r="B67">
            <v>190505</v>
          </cell>
          <cell r="C67" t="str">
            <v>Deferred Financing Costs</v>
          </cell>
          <cell r="D67">
            <v>226921</v>
          </cell>
          <cell r="E67">
            <v>229667.9772262995</v>
          </cell>
          <cell r="F67">
            <v>232964.05640828854</v>
          </cell>
          <cell r="G67">
            <v>236319.31919034646</v>
          </cell>
          <cell r="H67">
            <v>243973.77069602959</v>
          </cell>
          <cell r="I67">
            <v>249878.30548238393</v>
          </cell>
          <cell r="J67">
            <v>255752.0983233634</v>
          </cell>
          <cell r="K67">
            <v>256356.86639641924</v>
          </cell>
          <cell r="L67">
            <v>242376.36977004155</v>
          </cell>
        </row>
        <row r="68">
          <cell r="B68">
            <v>190510</v>
          </cell>
          <cell r="C68" t="str">
            <v>Accum Amort Defd Financing Costs</v>
          </cell>
          <cell r="D68">
            <v>-49128</v>
          </cell>
          <cell r="E68">
            <v>-58434.338648203833</v>
          </cell>
          <cell r="F68">
            <v>-67254.010277306981</v>
          </cell>
          <cell r="G68">
            <v>-76147.236583363963</v>
          </cell>
          <cell r="H68">
            <v>-86531.036321597014</v>
          </cell>
          <cell r="I68">
            <v>-97004.499005046921</v>
          </cell>
          <cell r="J68">
            <v>-107584.34189176089</v>
          </cell>
          <cell r="K68">
            <v>-116435.27184471836</v>
          </cell>
          <cell r="L68">
            <v>-118213.15505535851</v>
          </cell>
        </row>
        <row r="69">
          <cell r="B69">
            <v>199525</v>
          </cell>
          <cell r="C69" t="str">
            <v>Unrealized Mark To Market Gain</v>
          </cell>
          <cell r="E69">
            <v>0</v>
          </cell>
          <cell r="F69">
            <v>0</v>
          </cell>
          <cell r="G69">
            <v>0</v>
          </cell>
          <cell r="H69">
            <v>0</v>
          </cell>
          <cell r="I69">
            <v>0</v>
          </cell>
          <cell r="J69">
            <v>0</v>
          </cell>
          <cell r="K69">
            <v>0</v>
          </cell>
          <cell r="L69">
            <v>0</v>
          </cell>
        </row>
        <row r="70">
          <cell r="B70">
            <v>199530</v>
          </cell>
          <cell r="C70" t="str">
            <v>Derivative Asset</v>
          </cell>
          <cell r="E70">
            <v>0</v>
          </cell>
          <cell r="F70">
            <v>0</v>
          </cell>
          <cell r="G70">
            <v>0</v>
          </cell>
          <cell r="H70">
            <v>0</v>
          </cell>
          <cell r="I70">
            <v>0</v>
          </cell>
          <cell r="J70">
            <v>0</v>
          </cell>
          <cell r="K70">
            <v>0</v>
          </cell>
          <cell r="L70">
            <v>0</v>
          </cell>
        </row>
        <row r="71">
          <cell r="B71">
            <v>199535</v>
          </cell>
          <cell r="C71" t="str">
            <v>Sales Concessions</v>
          </cell>
          <cell r="E71">
            <v>0</v>
          </cell>
          <cell r="F71">
            <v>0</v>
          </cell>
          <cell r="G71">
            <v>0</v>
          </cell>
          <cell r="H71">
            <v>0</v>
          </cell>
          <cell r="I71">
            <v>0</v>
          </cell>
          <cell r="J71">
            <v>0</v>
          </cell>
          <cell r="K71">
            <v>0</v>
          </cell>
          <cell r="L71">
            <v>0</v>
          </cell>
        </row>
        <row r="72">
          <cell r="B72">
            <v>199536</v>
          </cell>
          <cell r="C72" t="str">
            <v>Amortization Of Sales Concessions</v>
          </cell>
          <cell r="E72">
            <v>0</v>
          </cell>
          <cell r="F72">
            <v>0</v>
          </cell>
          <cell r="G72">
            <v>0</v>
          </cell>
          <cell r="H72">
            <v>0</v>
          </cell>
          <cell r="I72">
            <v>0</v>
          </cell>
          <cell r="J72">
            <v>0</v>
          </cell>
          <cell r="K72">
            <v>0</v>
          </cell>
          <cell r="L72">
            <v>0</v>
          </cell>
        </row>
        <row r="73">
          <cell r="B73">
            <v>199537</v>
          </cell>
          <cell r="C73" t="str">
            <v>Contracts</v>
          </cell>
          <cell r="E73">
            <v>0</v>
          </cell>
          <cell r="F73">
            <v>0</v>
          </cell>
          <cell r="G73">
            <v>0</v>
          </cell>
          <cell r="H73">
            <v>0</v>
          </cell>
          <cell r="I73">
            <v>0</v>
          </cell>
          <cell r="J73">
            <v>0</v>
          </cell>
          <cell r="K73">
            <v>0</v>
          </cell>
          <cell r="L73">
            <v>0</v>
          </cell>
        </row>
        <row r="74">
          <cell r="B74">
            <v>199538</v>
          </cell>
          <cell r="C74" t="str">
            <v>Amortization Of Contracts</v>
          </cell>
          <cell r="E74">
            <v>0</v>
          </cell>
          <cell r="F74">
            <v>0</v>
          </cell>
          <cell r="G74">
            <v>0</v>
          </cell>
          <cell r="H74">
            <v>0</v>
          </cell>
          <cell r="I74">
            <v>0</v>
          </cell>
          <cell r="J74">
            <v>0</v>
          </cell>
          <cell r="K74">
            <v>0</v>
          </cell>
          <cell r="L74">
            <v>0</v>
          </cell>
        </row>
        <row r="75">
          <cell r="B75">
            <v>199539</v>
          </cell>
          <cell r="C75" t="str">
            <v>Other Intangible Assets</v>
          </cell>
          <cell r="D75">
            <v>11288000</v>
          </cell>
          <cell r="E75">
            <v>11424608.898993721</v>
          </cell>
          <cell r="F75">
            <v>11588569.134151956</v>
          </cell>
          <cell r="G75">
            <v>11759787.038847802</v>
          </cell>
          <cell r="H75">
            <v>12140689.962546214</v>
          </cell>
          <cell r="I75">
            <v>12434668.021320382</v>
          </cell>
          <cell r="J75">
            <v>12726964.961075069</v>
          </cell>
          <cell r="K75">
            <v>12757059.971539566</v>
          </cell>
          <cell r="L75">
            <v>12113648.979559248</v>
          </cell>
        </row>
        <row r="76">
          <cell r="B76">
            <v>199540</v>
          </cell>
          <cell r="C76" t="str">
            <v>Amortization Of Other Intangibles</v>
          </cell>
          <cell r="D76">
            <v>-4187938</v>
          </cell>
          <cell r="E76">
            <v>-4303196.5274267998</v>
          </cell>
          <cell r="F76">
            <v>-4430085.7117421329</v>
          </cell>
          <cell r="G76">
            <v>-4561888.1639548466</v>
          </cell>
          <cell r="H76">
            <v>-4775942.5257997112</v>
          </cell>
          <cell r="I76">
            <v>-4961464.3351168921</v>
          </cell>
          <cell r="J76">
            <v>-5149674.9447299689</v>
          </cell>
          <cell r="K76">
            <v>-5233604.8555865213</v>
          </cell>
          <cell r="L76">
            <v>-5016028.2873682538</v>
          </cell>
        </row>
        <row r="77">
          <cell r="B77">
            <v>192505</v>
          </cell>
          <cell r="C77" t="str">
            <v>Goodwill</v>
          </cell>
          <cell r="D77">
            <v>2184163</v>
          </cell>
          <cell r="E77">
            <v>2383294.2422637516</v>
          </cell>
          <cell r="F77">
            <v>2417498.0813507289</v>
          </cell>
          <cell r="G77">
            <v>2452316.0762942783</v>
          </cell>
          <cell r="H77">
            <v>2531747.3075068318</v>
          </cell>
          <cell r="I77">
            <v>2593019.4270661836</v>
          </cell>
          <cell r="J77">
            <v>2653972.5334906057</v>
          </cell>
          <cell r="K77">
            <v>2660248.2898403853</v>
          </cell>
          <cell r="L77">
            <v>2515170.8719259026</v>
          </cell>
        </row>
        <row r="78">
          <cell r="B78">
            <v>192510</v>
          </cell>
          <cell r="C78" t="str">
            <v>Amortization Of Goodwill</v>
          </cell>
          <cell r="E78">
            <v>0</v>
          </cell>
          <cell r="F78">
            <v>0</v>
          </cell>
          <cell r="G78">
            <v>0</v>
          </cell>
          <cell r="H78">
            <v>0</v>
          </cell>
          <cell r="I78">
            <v>0</v>
          </cell>
          <cell r="J78">
            <v>0</v>
          </cell>
          <cell r="K78">
            <v>0</v>
          </cell>
          <cell r="L78">
            <v>0</v>
          </cell>
        </row>
        <row r="79">
          <cell r="B79">
            <v>193505</v>
          </cell>
          <cell r="C79" t="str">
            <v>Deferred Tax Asset - US State</v>
          </cell>
          <cell r="E79">
            <v>0</v>
          </cell>
          <cell r="F79">
            <v>0</v>
          </cell>
          <cell r="G79">
            <v>0</v>
          </cell>
          <cell r="H79">
            <v>0</v>
          </cell>
          <cell r="I79">
            <v>0</v>
          </cell>
          <cell r="J79">
            <v>0</v>
          </cell>
          <cell r="K79">
            <v>0</v>
          </cell>
          <cell r="L79">
            <v>0</v>
          </cell>
        </row>
        <row r="80">
          <cell r="B80">
            <v>193510</v>
          </cell>
          <cell r="C80" t="str">
            <v>Deferred Tax Asset - US Federal</v>
          </cell>
          <cell r="E80">
            <v>0</v>
          </cell>
          <cell r="F80">
            <v>0</v>
          </cell>
          <cell r="G80">
            <v>0</v>
          </cell>
          <cell r="H80">
            <v>0</v>
          </cell>
          <cell r="I80">
            <v>0</v>
          </cell>
          <cell r="J80">
            <v>0</v>
          </cell>
          <cell r="K80">
            <v>0</v>
          </cell>
          <cell r="L80">
            <v>0</v>
          </cell>
        </row>
        <row r="81">
          <cell r="B81">
            <v>193515</v>
          </cell>
          <cell r="C81" t="str">
            <v>Deferred Tax Asset Foreign</v>
          </cell>
          <cell r="D81">
            <v>0</v>
          </cell>
          <cell r="E81">
            <v>0</v>
          </cell>
          <cell r="F81">
            <v>0</v>
          </cell>
          <cell r="G81">
            <v>0</v>
          </cell>
          <cell r="H81">
            <v>0</v>
          </cell>
          <cell r="I81">
            <v>0</v>
          </cell>
          <cell r="J81">
            <v>0</v>
          </cell>
          <cell r="K81">
            <v>0</v>
          </cell>
          <cell r="L81">
            <v>0</v>
          </cell>
        </row>
        <row r="82">
          <cell r="B82">
            <v>194005</v>
          </cell>
          <cell r="C82" t="str">
            <v>Proj Dev Office Costs</v>
          </cell>
          <cell r="E82">
            <v>0</v>
          </cell>
          <cell r="F82">
            <v>0</v>
          </cell>
          <cell r="G82">
            <v>0</v>
          </cell>
          <cell r="H82">
            <v>0</v>
          </cell>
          <cell r="I82">
            <v>0</v>
          </cell>
          <cell r="J82">
            <v>0</v>
          </cell>
          <cell r="K82">
            <v>0</v>
          </cell>
          <cell r="L82">
            <v>0</v>
          </cell>
        </row>
        <row r="83">
          <cell r="B83">
            <v>194010</v>
          </cell>
          <cell r="C83" t="str">
            <v>Proj Dev Consultants</v>
          </cell>
          <cell r="E83">
            <v>0</v>
          </cell>
          <cell r="F83">
            <v>0</v>
          </cell>
          <cell r="G83">
            <v>0</v>
          </cell>
          <cell r="H83">
            <v>0</v>
          </cell>
          <cell r="I83">
            <v>0</v>
          </cell>
          <cell r="J83">
            <v>0</v>
          </cell>
          <cell r="K83">
            <v>0</v>
          </cell>
          <cell r="L83">
            <v>0</v>
          </cell>
        </row>
        <row r="84">
          <cell r="B84">
            <v>194015</v>
          </cell>
          <cell r="C84" t="str">
            <v>Proj Dev Options &amp; Permits</v>
          </cell>
          <cell r="E84">
            <v>0</v>
          </cell>
          <cell r="F84">
            <v>0</v>
          </cell>
          <cell r="G84">
            <v>0</v>
          </cell>
          <cell r="H84">
            <v>0</v>
          </cell>
          <cell r="I84">
            <v>0</v>
          </cell>
          <cell r="J84">
            <v>0</v>
          </cell>
          <cell r="K84">
            <v>0</v>
          </cell>
          <cell r="L84">
            <v>0</v>
          </cell>
        </row>
        <row r="85">
          <cell r="B85">
            <v>194020</v>
          </cell>
          <cell r="C85" t="str">
            <v>Proj Dev New Projects</v>
          </cell>
          <cell r="E85">
            <v>0</v>
          </cell>
          <cell r="F85">
            <v>0</v>
          </cell>
          <cell r="G85">
            <v>0</v>
          </cell>
          <cell r="H85">
            <v>0</v>
          </cell>
          <cell r="I85">
            <v>0</v>
          </cell>
          <cell r="J85">
            <v>0</v>
          </cell>
          <cell r="K85">
            <v>0</v>
          </cell>
          <cell r="L85">
            <v>0</v>
          </cell>
        </row>
        <row r="86">
          <cell r="B86">
            <v>194095</v>
          </cell>
          <cell r="C86" t="str">
            <v>Proj Dev Other Costs</v>
          </cell>
          <cell r="E86">
            <v>0</v>
          </cell>
          <cell r="F86">
            <v>0</v>
          </cell>
          <cell r="G86">
            <v>0</v>
          </cell>
          <cell r="H86">
            <v>0</v>
          </cell>
          <cell r="I86">
            <v>0</v>
          </cell>
          <cell r="J86">
            <v>0</v>
          </cell>
          <cell r="K86">
            <v>0</v>
          </cell>
          <cell r="L86">
            <v>0</v>
          </cell>
        </row>
        <row r="87">
          <cell r="B87">
            <v>194505</v>
          </cell>
          <cell r="C87" t="str">
            <v>Long-Term Debt Service Reserves</v>
          </cell>
          <cell r="E87">
            <v>0</v>
          </cell>
          <cell r="F87">
            <v>0</v>
          </cell>
          <cell r="G87">
            <v>0</v>
          </cell>
          <cell r="H87">
            <v>0</v>
          </cell>
          <cell r="I87">
            <v>0</v>
          </cell>
          <cell r="J87">
            <v>0</v>
          </cell>
          <cell r="K87">
            <v>0</v>
          </cell>
          <cell r="L87">
            <v>0</v>
          </cell>
        </row>
        <row r="88">
          <cell r="B88">
            <v>194510</v>
          </cell>
          <cell r="C88" t="str">
            <v>Other Long Term Restricted Cash Deposits</v>
          </cell>
          <cell r="E88">
            <v>0</v>
          </cell>
          <cell r="F88">
            <v>0</v>
          </cell>
          <cell r="G88">
            <v>0</v>
          </cell>
          <cell r="H88">
            <v>0</v>
          </cell>
          <cell r="I88">
            <v>0</v>
          </cell>
          <cell r="J88">
            <v>0</v>
          </cell>
          <cell r="K88">
            <v>0</v>
          </cell>
          <cell r="L88">
            <v>0</v>
          </cell>
        </row>
        <row r="89">
          <cell r="B89">
            <v>199005</v>
          </cell>
          <cell r="C89" t="str">
            <v>Noncurrent Assets Of Discontinued Ops</v>
          </cell>
          <cell r="E89">
            <v>0</v>
          </cell>
          <cell r="F89">
            <v>0</v>
          </cell>
          <cell r="G89">
            <v>0</v>
          </cell>
          <cell r="H89">
            <v>0</v>
          </cell>
          <cell r="I89">
            <v>0</v>
          </cell>
          <cell r="J89">
            <v>0</v>
          </cell>
          <cell r="K89">
            <v>0</v>
          </cell>
          <cell r="L89">
            <v>0</v>
          </cell>
        </row>
        <row r="90">
          <cell r="B90">
            <v>199505</v>
          </cell>
          <cell r="C90" t="str">
            <v>Notes Receivable</v>
          </cell>
          <cell r="E90">
            <v>0</v>
          </cell>
          <cell r="F90">
            <v>0</v>
          </cell>
          <cell r="G90">
            <v>0</v>
          </cell>
          <cell r="H90">
            <v>0</v>
          </cell>
          <cell r="I90">
            <v>0</v>
          </cell>
          <cell r="J90">
            <v>0</v>
          </cell>
          <cell r="K90">
            <v>0</v>
          </cell>
          <cell r="L90">
            <v>0</v>
          </cell>
        </row>
        <row r="91">
          <cell r="B91">
            <v>199510</v>
          </cell>
          <cell r="C91" t="str">
            <v>Long Term Receivables From Customers</v>
          </cell>
          <cell r="E91">
            <v>0</v>
          </cell>
          <cell r="F91">
            <v>0</v>
          </cell>
          <cell r="G91">
            <v>0</v>
          </cell>
          <cell r="H91">
            <v>0</v>
          </cell>
          <cell r="I91">
            <v>0</v>
          </cell>
          <cell r="J91">
            <v>0</v>
          </cell>
          <cell r="K91">
            <v>0</v>
          </cell>
          <cell r="L91">
            <v>0</v>
          </cell>
        </row>
        <row r="92">
          <cell r="B92">
            <v>199515</v>
          </cell>
          <cell r="C92" t="str">
            <v>Regulatory Assets</v>
          </cell>
          <cell r="E92">
            <v>0</v>
          </cell>
          <cell r="F92">
            <v>0</v>
          </cell>
          <cell r="G92">
            <v>0</v>
          </cell>
          <cell r="H92">
            <v>0</v>
          </cell>
          <cell r="I92">
            <v>0</v>
          </cell>
          <cell r="J92">
            <v>0</v>
          </cell>
          <cell r="K92">
            <v>0</v>
          </cell>
          <cell r="L92">
            <v>0</v>
          </cell>
        </row>
        <row r="93">
          <cell r="B93">
            <v>199520</v>
          </cell>
          <cell r="C93" t="str">
            <v>Other Long Term Investments</v>
          </cell>
          <cell r="E93">
            <v>0</v>
          </cell>
          <cell r="F93">
            <v>0</v>
          </cell>
          <cell r="G93">
            <v>0</v>
          </cell>
          <cell r="H93">
            <v>0</v>
          </cell>
          <cell r="I93">
            <v>0</v>
          </cell>
          <cell r="J93">
            <v>0</v>
          </cell>
          <cell r="K93">
            <v>0</v>
          </cell>
          <cell r="L93">
            <v>0</v>
          </cell>
        </row>
        <row r="94">
          <cell r="B94">
            <v>199545</v>
          </cell>
          <cell r="C94" t="str">
            <v>Income Tax Receivable - LT - Foreign</v>
          </cell>
          <cell r="E94">
            <v>0</v>
          </cell>
          <cell r="F94">
            <v>0</v>
          </cell>
          <cell r="G94">
            <v>0</v>
          </cell>
          <cell r="H94">
            <v>0</v>
          </cell>
          <cell r="I94">
            <v>0</v>
          </cell>
          <cell r="J94">
            <v>0</v>
          </cell>
          <cell r="K94">
            <v>0</v>
          </cell>
          <cell r="L94">
            <v>0</v>
          </cell>
        </row>
        <row r="95">
          <cell r="B95">
            <v>199595</v>
          </cell>
          <cell r="C95" t="str">
            <v>Other Assets</v>
          </cell>
          <cell r="E95">
            <v>0</v>
          </cell>
          <cell r="F95">
            <v>0</v>
          </cell>
          <cell r="G95">
            <v>0</v>
          </cell>
          <cell r="H95">
            <v>0</v>
          </cell>
          <cell r="I95">
            <v>0</v>
          </cell>
          <cell r="J95">
            <v>0</v>
          </cell>
          <cell r="K95">
            <v>0</v>
          </cell>
          <cell r="L95">
            <v>0</v>
          </cell>
        </row>
        <row r="96">
          <cell r="B96">
            <v>200505</v>
          </cell>
          <cell r="C96" t="str">
            <v>Accounts Payable</v>
          </cell>
          <cell r="D96">
            <v>1262203</v>
          </cell>
          <cell r="E96">
            <v>1906174.0834531286</v>
          </cell>
          <cell r="F96">
            <v>1431908.2930161126</v>
          </cell>
          <cell r="G96">
            <v>1964585.2762319939</v>
          </cell>
          <cell r="H96">
            <v>2971839.4419868155</v>
          </cell>
          <cell r="I96">
            <v>2332591.7444188283</v>
          </cell>
          <cell r="J96">
            <v>3423055.1182787069</v>
          </cell>
          <cell r="K96">
            <v>4704317.3229456963</v>
          </cell>
          <cell r="L96">
            <v>6046898.0302618938</v>
          </cell>
        </row>
        <row r="97">
          <cell r="B97">
            <v>210505</v>
          </cell>
          <cell r="C97" t="str">
            <v>Accrued Interest</v>
          </cell>
          <cell r="E97">
            <v>0</v>
          </cell>
          <cell r="F97">
            <v>0</v>
          </cell>
          <cell r="G97">
            <v>36871.242584663298</v>
          </cell>
          <cell r="H97">
            <v>36837.593955955635</v>
          </cell>
          <cell r="I97">
            <v>38986.759548896938</v>
          </cell>
          <cell r="J97">
            <v>38616.007077260088</v>
          </cell>
          <cell r="K97">
            <v>74195.19043999663</v>
          </cell>
          <cell r="L97">
            <v>37816.289524113701</v>
          </cell>
        </row>
        <row r="98">
          <cell r="B98">
            <v>220505</v>
          </cell>
          <cell r="C98" t="str">
            <v>Current Liab Of Discontinued Ops</v>
          </cell>
          <cell r="E98">
            <v>0</v>
          </cell>
          <cell r="F98">
            <v>0</v>
          </cell>
          <cell r="G98">
            <v>0</v>
          </cell>
          <cell r="H98">
            <v>0</v>
          </cell>
          <cell r="I98">
            <v>0</v>
          </cell>
          <cell r="J98">
            <v>0</v>
          </cell>
          <cell r="K98">
            <v>0</v>
          </cell>
          <cell r="L98">
            <v>0</v>
          </cell>
        </row>
        <row r="99">
          <cell r="B99">
            <v>231005</v>
          </cell>
          <cell r="C99" t="str">
            <v>Proj Fin Debt - Cur - US$ Denom</v>
          </cell>
          <cell r="E99">
            <v>0</v>
          </cell>
          <cell r="F99">
            <v>0</v>
          </cell>
          <cell r="G99">
            <v>0</v>
          </cell>
          <cell r="H99">
            <v>0</v>
          </cell>
          <cell r="I99">
            <v>0</v>
          </cell>
          <cell r="J99">
            <v>0</v>
          </cell>
          <cell r="K99">
            <v>0</v>
          </cell>
          <cell r="L99">
            <v>0</v>
          </cell>
        </row>
        <row r="100">
          <cell r="B100">
            <v>231010</v>
          </cell>
          <cell r="C100" t="str">
            <v>Proj Fin Debt - Cur - Foreign Denom</v>
          </cell>
          <cell r="D100">
            <v>8223069</v>
          </cell>
          <cell r="E100">
            <v>10830156.245744118</v>
          </cell>
          <cell r="F100">
            <v>10601855.341519568</v>
          </cell>
          <cell r="G100">
            <v>4845634.4959128071</v>
          </cell>
          <cell r="H100">
            <v>5002586.0070728175</v>
          </cell>
          <cell r="I100">
            <v>2848205.4659203161</v>
          </cell>
          <cell r="J100">
            <v>2468615.72162777</v>
          </cell>
          <cell r="K100">
            <v>2474453.1711848662</v>
          </cell>
          <cell r="L100">
            <v>2339508.1443628236</v>
          </cell>
        </row>
        <row r="101">
          <cell r="B101">
            <v>231015</v>
          </cell>
          <cell r="C101" t="str">
            <v>Proj Fin Debt Capital Leases - Current</v>
          </cell>
          <cell r="E101">
            <v>0</v>
          </cell>
          <cell r="F101">
            <v>0</v>
          </cell>
          <cell r="G101">
            <v>0</v>
          </cell>
          <cell r="H101">
            <v>0</v>
          </cell>
          <cell r="I101">
            <v>0</v>
          </cell>
          <cell r="J101">
            <v>0</v>
          </cell>
          <cell r="K101">
            <v>0</v>
          </cell>
          <cell r="L101">
            <v>0</v>
          </cell>
        </row>
        <row r="102">
          <cell r="B102">
            <v>231020</v>
          </cell>
          <cell r="C102" t="str">
            <v>Other Notes Payable - Current Portion</v>
          </cell>
          <cell r="E102">
            <v>0</v>
          </cell>
          <cell r="F102">
            <v>0</v>
          </cell>
          <cell r="G102">
            <v>0</v>
          </cell>
          <cell r="H102">
            <v>0</v>
          </cell>
          <cell r="I102">
            <v>0</v>
          </cell>
          <cell r="J102">
            <v>0</v>
          </cell>
          <cell r="K102">
            <v>0</v>
          </cell>
          <cell r="L102">
            <v>0</v>
          </cell>
        </row>
        <row r="103">
          <cell r="B103">
            <v>231505</v>
          </cell>
          <cell r="C103" t="str">
            <v>Recourse Debt - Current (Corp Use Only)</v>
          </cell>
          <cell r="E103">
            <v>0</v>
          </cell>
          <cell r="F103">
            <v>0</v>
          </cell>
          <cell r="G103">
            <v>0</v>
          </cell>
          <cell r="H103">
            <v>0</v>
          </cell>
          <cell r="I103">
            <v>0</v>
          </cell>
          <cell r="J103">
            <v>0</v>
          </cell>
          <cell r="K103">
            <v>0</v>
          </cell>
          <cell r="L103">
            <v>0</v>
          </cell>
        </row>
        <row r="104">
          <cell r="B104">
            <v>245005</v>
          </cell>
          <cell r="C104" t="str">
            <v>Unconsol Related Party Int Pay - Current</v>
          </cell>
          <cell r="E104">
            <v>0</v>
          </cell>
          <cell r="F104">
            <v>0</v>
          </cell>
          <cell r="G104">
            <v>0</v>
          </cell>
          <cell r="H104">
            <v>0</v>
          </cell>
          <cell r="I104">
            <v>0</v>
          </cell>
          <cell r="J104">
            <v>0</v>
          </cell>
          <cell r="K104">
            <v>0</v>
          </cell>
          <cell r="L104">
            <v>0</v>
          </cell>
        </row>
        <row r="105">
          <cell r="B105">
            <v>245010</v>
          </cell>
          <cell r="C105" t="str">
            <v>UC Related Prty Loans Pay - Current</v>
          </cell>
          <cell r="E105">
            <v>0</v>
          </cell>
          <cell r="F105">
            <v>0</v>
          </cell>
          <cell r="G105">
            <v>0</v>
          </cell>
          <cell r="H105">
            <v>0</v>
          </cell>
          <cell r="I105">
            <v>0</v>
          </cell>
          <cell r="J105">
            <v>0</v>
          </cell>
          <cell r="K105">
            <v>0</v>
          </cell>
          <cell r="L105">
            <v>0</v>
          </cell>
        </row>
        <row r="106">
          <cell r="B106">
            <v>245015</v>
          </cell>
          <cell r="C106" t="str">
            <v>Unconsol Related Party Charges Payable</v>
          </cell>
          <cell r="E106">
            <v>0</v>
          </cell>
          <cell r="F106">
            <v>0</v>
          </cell>
          <cell r="G106">
            <v>0</v>
          </cell>
          <cell r="H106">
            <v>0</v>
          </cell>
          <cell r="I106">
            <v>0</v>
          </cell>
          <cell r="J106">
            <v>0</v>
          </cell>
          <cell r="K106">
            <v>0</v>
          </cell>
          <cell r="L106">
            <v>0</v>
          </cell>
        </row>
        <row r="107">
          <cell r="B107">
            <v>245020</v>
          </cell>
          <cell r="C107" t="str">
            <v>Unconsol Related Party Dividends Payable</v>
          </cell>
          <cell r="E107">
            <v>0</v>
          </cell>
          <cell r="F107">
            <v>0</v>
          </cell>
          <cell r="G107">
            <v>0</v>
          </cell>
          <cell r="H107">
            <v>0</v>
          </cell>
          <cell r="I107">
            <v>0</v>
          </cell>
          <cell r="J107">
            <v>0</v>
          </cell>
          <cell r="K107">
            <v>0</v>
          </cell>
          <cell r="L107">
            <v>0</v>
          </cell>
        </row>
        <row r="108">
          <cell r="B108">
            <v>245025</v>
          </cell>
          <cell r="C108" t="str">
            <v>Unconsol Related Party Fees Payable</v>
          </cell>
          <cell r="E108">
            <v>0</v>
          </cell>
          <cell r="F108">
            <v>0</v>
          </cell>
          <cell r="G108">
            <v>0</v>
          </cell>
          <cell r="H108">
            <v>0</v>
          </cell>
          <cell r="I108">
            <v>0</v>
          </cell>
          <cell r="J108">
            <v>0</v>
          </cell>
          <cell r="K108">
            <v>0</v>
          </cell>
          <cell r="L108">
            <v>0</v>
          </cell>
        </row>
        <row r="109">
          <cell r="B109">
            <v>259005</v>
          </cell>
          <cell r="C109" t="str">
            <v>Deferred Tax Liability - US State Current</v>
          </cell>
          <cell r="E109">
            <v>0</v>
          </cell>
          <cell r="F109">
            <v>0</v>
          </cell>
          <cell r="G109">
            <v>0</v>
          </cell>
          <cell r="H109">
            <v>0</v>
          </cell>
          <cell r="I109">
            <v>0</v>
          </cell>
          <cell r="J109">
            <v>0</v>
          </cell>
          <cell r="K109">
            <v>0</v>
          </cell>
          <cell r="L109">
            <v>0</v>
          </cell>
        </row>
        <row r="110">
          <cell r="B110">
            <v>259010</v>
          </cell>
          <cell r="C110" t="str">
            <v>Deferred Tax Liability - US Federal Current</v>
          </cell>
          <cell r="E110">
            <v>0</v>
          </cell>
          <cell r="F110">
            <v>0</v>
          </cell>
          <cell r="G110">
            <v>0</v>
          </cell>
          <cell r="H110">
            <v>0</v>
          </cell>
          <cell r="I110">
            <v>0</v>
          </cell>
          <cell r="J110">
            <v>0</v>
          </cell>
          <cell r="K110">
            <v>0</v>
          </cell>
          <cell r="L110">
            <v>0</v>
          </cell>
        </row>
        <row r="111">
          <cell r="B111">
            <v>259015</v>
          </cell>
          <cell r="C111" t="str">
            <v>Deferred Tax Liability - Foreign Current</v>
          </cell>
          <cell r="E111">
            <v>0</v>
          </cell>
          <cell r="F111">
            <v>0</v>
          </cell>
          <cell r="G111">
            <v>0</v>
          </cell>
          <cell r="H111">
            <v>0</v>
          </cell>
          <cell r="I111">
            <v>0</v>
          </cell>
          <cell r="J111">
            <v>0</v>
          </cell>
          <cell r="K111">
            <v>0</v>
          </cell>
          <cell r="L111">
            <v>0</v>
          </cell>
        </row>
        <row r="112">
          <cell r="B112">
            <v>259505</v>
          </cell>
          <cell r="C112" t="str">
            <v>Accrued ST Regulatory Liabilities</v>
          </cell>
          <cell r="E112">
            <v>0</v>
          </cell>
          <cell r="F112">
            <v>0</v>
          </cell>
          <cell r="G112">
            <v>0</v>
          </cell>
          <cell r="H112">
            <v>0</v>
          </cell>
          <cell r="I112">
            <v>0</v>
          </cell>
          <cell r="J112">
            <v>0</v>
          </cell>
          <cell r="K112">
            <v>0</v>
          </cell>
          <cell r="L112">
            <v>0</v>
          </cell>
        </row>
        <row r="113">
          <cell r="B113">
            <v>259510</v>
          </cell>
          <cell r="C113" t="str">
            <v>Accrued ST Asset Retirement Obligations</v>
          </cell>
          <cell r="E113">
            <v>0</v>
          </cell>
          <cell r="F113">
            <v>0</v>
          </cell>
          <cell r="G113">
            <v>0</v>
          </cell>
          <cell r="H113">
            <v>0</v>
          </cell>
          <cell r="I113">
            <v>0</v>
          </cell>
          <cell r="J113">
            <v>0</v>
          </cell>
          <cell r="K113">
            <v>0</v>
          </cell>
          <cell r="L113">
            <v>0</v>
          </cell>
        </row>
        <row r="114">
          <cell r="B114">
            <v>259515</v>
          </cell>
          <cell r="C114" t="str">
            <v>Short Term Contingencies</v>
          </cell>
          <cell r="E114">
            <v>0</v>
          </cell>
          <cell r="F114">
            <v>0</v>
          </cell>
          <cell r="G114">
            <v>0</v>
          </cell>
          <cell r="H114">
            <v>0</v>
          </cell>
          <cell r="I114">
            <v>0</v>
          </cell>
          <cell r="J114">
            <v>0</v>
          </cell>
          <cell r="K114">
            <v>0</v>
          </cell>
          <cell r="L114">
            <v>0</v>
          </cell>
        </row>
        <row r="115">
          <cell r="B115">
            <v>259520</v>
          </cell>
          <cell r="C115" t="str">
            <v>Short Term Deferred Income</v>
          </cell>
          <cell r="E115">
            <v>0</v>
          </cell>
          <cell r="F115">
            <v>0</v>
          </cell>
          <cell r="G115">
            <v>0</v>
          </cell>
          <cell r="H115">
            <v>0</v>
          </cell>
          <cell r="I115">
            <v>0</v>
          </cell>
          <cell r="J115">
            <v>0</v>
          </cell>
          <cell r="K115">
            <v>0</v>
          </cell>
          <cell r="L115">
            <v>0</v>
          </cell>
        </row>
        <row r="116">
          <cell r="B116">
            <v>259530</v>
          </cell>
          <cell r="C116" t="str">
            <v>Accrued ST Pension Liabilities</v>
          </cell>
          <cell r="E116">
            <v>0</v>
          </cell>
          <cell r="F116">
            <v>0</v>
          </cell>
          <cell r="G116">
            <v>0</v>
          </cell>
          <cell r="H116">
            <v>0</v>
          </cell>
          <cell r="I116">
            <v>0</v>
          </cell>
          <cell r="J116">
            <v>0</v>
          </cell>
          <cell r="K116">
            <v>0</v>
          </cell>
          <cell r="L116">
            <v>0</v>
          </cell>
        </row>
        <row r="117">
          <cell r="B117">
            <v>259535</v>
          </cell>
          <cell r="C117" t="str">
            <v>ST Unrealized Mark To Market Loss</v>
          </cell>
          <cell r="E117">
            <v>0</v>
          </cell>
          <cell r="F117">
            <v>0</v>
          </cell>
          <cell r="G117">
            <v>0</v>
          </cell>
          <cell r="H117">
            <v>0</v>
          </cell>
          <cell r="I117">
            <v>0</v>
          </cell>
          <cell r="J117">
            <v>0</v>
          </cell>
          <cell r="K117">
            <v>0</v>
          </cell>
          <cell r="L117">
            <v>0</v>
          </cell>
        </row>
        <row r="118">
          <cell r="B118">
            <v>259536</v>
          </cell>
          <cell r="C118" t="str">
            <v>ST Portion of LT Incentive Compensatn Payable</v>
          </cell>
          <cell r="D118">
            <v>79269</v>
          </cell>
          <cell r="E118">
            <v>79269</v>
          </cell>
          <cell r="F118">
            <v>79269</v>
          </cell>
          <cell r="G118">
            <v>96411.857142857101</v>
          </cell>
          <cell r="H118">
            <v>126676.60563144412</v>
          </cell>
          <cell r="I118">
            <v>15674.384411024284</v>
          </cell>
          <cell r="J118">
            <v>149235.92994285727</v>
          </cell>
          <cell r="K118">
            <v>149236.26562947116</v>
          </cell>
          <cell r="L118">
            <v>149235.57750039609</v>
          </cell>
          <cell r="M118">
            <v>-0.35244246118236333</v>
          </cell>
        </row>
        <row r="119">
          <cell r="B119">
            <v>259540</v>
          </cell>
          <cell r="C119" t="str">
            <v>ST Unreal Loss On Adverse Commitment</v>
          </cell>
          <cell r="E119">
            <v>0</v>
          </cell>
          <cell r="F119">
            <v>0</v>
          </cell>
          <cell r="G119">
            <v>0</v>
          </cell>
          <cell r="H119">
            <v>0</v>
          </cell>
          <cell r="I119">
            <v>0</v>
          </cell>
          <cell r="J119">
            <v>0</v>
          </cell>
          <cell r="K119">
            <v>0</v>
          </cell>
          <cell r="L119">
            <v>0</v>
          </cell>
        </row>
        <row r="120">
          <cell r="B120">
            <v>259545</v>
          </cell>
          <cell r="C120" t="str">
            <v>VAT Payable</v>
          </cell>
          <cell r="D120">
            <v>576646</v>
          </cell>
          <cell r="E120">
            <v>580178.00000000466</v>
          </cell>
          <cell r="F120">
            <v>591441.11742135067</v>
          </cell>
          <cell r="G120">
            <v>381946.01952511445</v>
          </cell>
          <cell r="H120">
            <v>246523.10929112046</v>
          </cell>
          <cell r="I120">
            <v>183887.26356602192</v>
          </cell>
          <cell r="J120">
            <v>104483.1940475376</v>
          </cell>
          <cell r="K120">
            <v>0</v>
          </cell>
          <cell r="L120">
            <v>0</v>
          </cell>
        </row>
        <row r="121">
          <cell r="B121">
            <v>259549</v>
          </cell>
          <cell r="C121" t="str">
            <v>Other Income Tax Payable - Short Term</v>
          </cell>
          <cell r="I121">
            <v>0</v>
          </cell>
          <cell r="J121">
            <v>0</v>
          </cell>
          <cell r="K121">
            <v>0</v>
          </cell>
          <cell r="L121">
            <v>0</v>
          </cell>
        </row>
        <row r="122">
          <cell r="B122">
            <v>259550</v>
          </cell>
          <cell r="C122" t="str">
            <v>Income Taxes Payable - US State</v>
          </cell>
          <cell r="E122">
            <v>0</v>
          </cell>
          <cell r="F122">
            <v>0</v>
          </cell>
          <cell r="G122">
            <v>0</v>
          </cell>
          <cell r="H122">
            <v>0</v>
          </cell>
          <cell r="I122">
            <v>0</v>
          </cell>
          <cell r="J122">
            <v>0</v>
          </cell>
          <cell r="K122">
            <v>0</v>
          </cell>
          <cell r="L122">
            <v>0</v>
          </cell>
        </row>
        <row r="123">
          <cell r="B123">
            <v>259551</v>
          </cell>
          <cell r="C123" t="str">
            <v>Income Taxes Payable - US Federal</v>
          </cell>
          <cell r="E123">
            <v>0</v>
          </cell>
          <cell r="F123">
            <v>0</v>
          </cell>
          <cell r="G123">
            <v>0</v>
          </cell>
          <cell r="H123">
            <v>0</v>
          </cell>
          <cell r="I123">
            <v>0</v>
          </cell>
          <cell r="J123">
            <v>0</v>
          </cell>
          <cell r="K123">
            <v>0</v>
          </cell>
          <cell r="L123">
            <v>0</v>
          </cell>
        </row>
        <row r="124">
          <cell r="B124">
            <v>259552</v>
          </cell>
          <cell r="C124" t="str">
            <v>Income Taxes Payable Foreign</v>
          </cell>
          <cell r="D124">
            <v>42534.2</v>
          </cell>
          <cell r="E124">
            <v>1322005.9695846259</v>
          </cell>
          <cell r="F124">
            <v>2313619.268610897</v>
          </cell>
          <cell r="G124">
            <v>3567903.7690385398</v>
          </cell>
          <cell r="H124">
            <v>5539165.7138723666</v>
          </cell>
          <cell r="I124">
            <v>7052635.706124465</v>
          </cell>
          <cell r="J124">
            <v>9276073.2807228919</v>
          </cell>
          <cell r="K124">
            <v>8960158.8101427276</v>
          </cell>
          <cell r="L124">
            <v>4635849.9889580114</v>
          </cell>
          <cell r="M124">
            <v>158845</v>
          </cell>
          <cell r="N124">
            <v>4794694.9889580114</v>
          </cell>
        </row>
        <row r="125">
          <cell r="B125">
            <v>259553</v>
          </cell>
          <cell r="C125" t="str">
            <v>Other Non-Income Tax Payable - Current</v>
          </cell>
          <cell r="E125">
            <v>0</v>
          </cell>
          <cell r="F125">
            <v>0</v>
          </cell>
          <cell r="G125">
            <v>0</v>
          </cell>
          <cell r="H125">
            <v>0</v>
          </cell>
          <cell r="I125">
            <v>0</v>
          </cell>
          <cell r="J125">
            <v>0</v>
          </cell>
          <cell r="K125">
            <v>555359.50198462966</v>
          </cell>
          <cell r="L125">
            <v>570944.25910252321</v>
          </cell>
        </row>
        <row r="126">
          <cell r="B126">
            <v>259554</v>
          </cell>
          <cell r="C126" t="str">
            <v>Withholding Tax Payable-Affiliate Payments</v>
          </cell>
          <cell r="I126">
            <v>0</v>
          </cell>
          <cell r="J126">
            <v>0</v>
          </cell>
          <cell r="K126">
            <v>0</v>
          </cell>
          <cell r="L126">
            <v>0</v>
          </cell>
        </row>
        <row r="127">
          <cell r="B127">
            <v>259555</v>
          </cell>
          <cell r="C127" t="str">
            <v>Accrued Consulting Expenses</v>
          </cell>
          <cell r="E127">
            <v>0</v>
          </cell>
          <cell r="F127">
            <v>0</v>
          </cell>
          <cell r="G127">
            <v>0</v>
          </cell>
          <cell r="H127">
            <v>0</v>
          </cell>
          <cell r="I127">
            <v>0</v>
          </cell>
          <cell r="J127">
            <v>0</v>
          </cell>
          <cell r="K127">
            <v>0</v>
          </cell>
          <cell r="L127">
            <v>0</v>
          </cell>
        </row>
        <row r="128">
          <cell r="B128">
            <v>259556</v>
          </cell>
          <cell r="C128" t="str">
            <v>Accrued Vacation</v>
          </cell>
          <cell r="E128">
            <v>0</v>
          </cell>
          <cell r="F128">
            <v>0</v>
          </cell>
          <cell r="G128">
            <v>0</v>
          </cell>
          <cell r="H128">
            <v>0</v>
          </cell>
          <cell r="I128">
            <v>0</v>
          </cell>
          <cell r="J128">
            <v>0</v>
          </cell>
          <cell r="K128">
            <v>0</v>
          </cell>
          <cell r="L128">
            <v>0</v>
          </cell>
        </row>
        <row r="129">
          <cell r="B129">
            <v>259557</v>
          </cell>
          <cell r="C129" t="str">
            <v>Accrued Bonus</v>
          </cell>
          <cell r="E129">
            <v>0</v>
          </cell>
          <cell r="F129">
            <v>0</v>
          </cell>
          <cell r="G129">
            <v>0</v>
          </cell>
          <cell r="H129">
            <v>0</v>
          </cell>
          <cell r="I129">
            <v>0</v>
          </cell>
          <cell r="J129">
            <v>0</v>
          </cell>
          <cell r="K129">
            <v>0</v>
          </cell>
          <cell r="L129">
            <v>0</v>
          </cell>
        </row>
        <row r="130">
          <cell r="B130">
            <v>259558</v>
          </cell>
          <cell r="C130" t="str">
            <v>Accrued O&amp;M</v>
          </cell>
          <cell r="E130">
            <v>0</v>
          </cell>
          <cell r="F130">
            <v>0</v>
          </cell>
          <cell r="G130">
            <v>0</v>
          </cell>
          <cell r="H130">
            <v>0</v>
          </cell>
          <cell r="I130">
            <v>0</v>
          </cell>
          <cell r="J130">
            <v>0</v>
          </cell>
          <cell r="K130">
            <v>0</v>
          </cell>
          <cell r="L130">
            <v>0</v>
          </cell>
        </row>
        <row r="131">
          <cell r="B131">
            <v>259559</v>
          </cell>
          <cell r="C131" t="str">
            <v>Accrued Legal Costs</v>
          </cell>
          <cell r="E131">
            <v>0</v>
          </cell>
          <cell r="F131">
            <v>0</v>
          </cell>
          <cell r="G131">
            <v>0</v>
          </cell>
          <cell r="H131">
            <v>0</v>
          </cell>
          <cell r="I131">
            <v>0</v>
          </cell>
          <cell r="J131">
            <v>0</v>
          </cell>
          <cell r="K131">
            <v>0</v>
          </cell>
          <cell r="L131">
            <v>0</v>
          </cell>
        </row>
        <row r="132">
          <cell r="B132">
            <v>259560</v>
          </cell>
          <cell r="C132" t="str">
            <v>Accrued Purchased Power</v>
          </cell>
          <cell r="E132">
            <v>0</v>
          </cell>
          <cell r="F132">
            <v>0</v>
          </cell>
          <cell r="G132">
            <v>0</v>
          </cell>
          <cell r="H132">
            <v>0</v>
          </cell>
          <cell r="I132">
            <v>0</v>
          </cell>
          <cell r="J132">
            <v>0</v>
          </cell>
          <cell r="K132">
            <v>0</v>
          </cell>
          <cell r="L132">
            <v>0</v>
          </cell>
        </row>
        <row r="133">
          <cell r="B133">
            <v>259561</v>
          </cell>
          <cell r="C133" t="str">
            <v>Accrued Other</v>
          </cell>
          <cell r="D133">
            <v>796143</v>
          </cell>
          <cell r="E133">
            <v>363650.50616630097</v>
          </cell>
          <cell r="F133">
            <v>593547.48349961627</v>
          </cell>
          <cell r="G133">
            <v>849437.57804593234</v>
          </cell>
          <cell r="H133">
            <v>1260552.0003214916</v>
          </cell>
          <cell r="I133">
            <v>643086.41725191846</v>
          </cell>
          <cell r="J133">
            <v>697739.2096397588</v>
          </cell>
          <cell r="K133">
            <v>0</v>
          </cell>
          <cell r="L133">
            <v>0</v>
          </cell>
        </row>
        <row r="134">
          <cell r="B134">
            <v>259565</v>
          </cell>
          <cell r="C134" t="str">
            <v>Current Deferred Mark To Market Gain</v>
          </cell>
          <cell r="E134">
            <v>0</v>
          </cell>
          <cell r="F134">
            <v>0</v>
          </cell>
          <cell r="G134">
            <v>0</v>
          </cell>
          <cell r="H134">
            <v>0</v>
          </cell>
          <cell r="I134">
            <v>0</v>
          </cell>
          <cell r="J134">
            <v>0</v>
          </cell>
          <cell r="K134">
            <v>0</v>
          </cell>
          <cell r="L134">
            <v>0</v>
          </cell>
        </row>
        <row r="135">
          <cell r="B135">
            <v>259570</v>
          </cell>
          <cell r="C135" t="str">
            <v>Derivative Liability - Short Term</v>
          </cell>
          <cell r="E135">
            <v>0</v>
          </cell>
          <cell r="F135">
            <v>0</v>
          </cell>
          <cell r="G135">
            <v>0</v>
          </cell>
          <cell r="H135">
            <v>0</v>
          </cell>
          <cell r="I135">
            <v>0</v>
          </cell>
          <cell r="J135">
            <v>0</v>
          </cell>
          <cell r="K135">
            <v>0</v>
          </cell>
          <cell r="L135">
            <v>0</v>
          </cell>
        </row>
        <row r="136">
          <cell r="B136">
            <v>259575</v>
          </cell>
          <cell r="C136" t="str">
            <v>Environmental Reserves Accrual - ST</v>
          </cell>
          <cell r="E136">
            <v>0</v>
          </cell>
          <cell r="F136">
            <v>0</v>
          </cell>
          <cell r="G136">
            <v>0</v>
          </cell>
          <cell r="H136">
            <v>0</v>
          </cell>
          <cell r="I136">
            <v>0</v>
          </cell>
          <cell r="J136">
            <v>0</v>
          </cell>
          <cell r="K136">
            <v>0</v>
          </cell>
          <cell r="L136">
            <v>0</v>
          </cell>
        </row>
        <row r="137">
          <cell r="B137">
            <v>259576</v>
          </cell>
          <cell r="C137" t="str">
            <v>Environmental Settlement Reserves - ST</v>
          </cell>
          <cell r="E137">
            <v>0</v>
          </cell>
          <cell r="F137">
            <v>0</v>
          </cell>
          <cell r="G137">
            <v>0</v>
          </cell>
          <cell r="H137">
            <v>0</v>
          </cell>
          <cell r="I137">
            <v>0</v>
          </cell>
          <cell r="J137">
            <v>0</v>
          </cell>
          <cell r="K137">
            <v>0</v>
          </cell>
          <cell r="L137">
            <v>0</v>
          </cell>
        </row>
        <row r="138">
          <cell r="B138">
            <v>259580</v>
          </cell>
          <cell r="C138" t="str">
            <v>Legal Reserves Accrual - ST</v>
          </cell>
          <cell r="E138">
            <v>0</v>
          </cell>
          <cell r="F138">
            <v>0</v>
          </cell>
          <cell r="G138">
            <v>0</v>
          </cell>
          <cell r="H138">
            <v>0</v>
          </cell>
          <cell r="I138">
            <v>0</v>
          </cell>
          <cell r="J138">
            <v>0</v>
          </cell>
          <cell r="K138">
            <v>0</v>
          </cell>
          <cell r="L138">
            <v>0</v>
          </cell>
        </row>
        <row r="139">
          <cell r="B139">
            <v>259581</v>
          </cell>
          <cell r="C139" t="str">
            <v>Litigation Settlement Reserves - ST</v>
          </cell>
          <cell r="E139">
            <v>0</v>
          </cell>
          <cell r="F139">
            <v>0</v>
          </cell>
          <cell r="G139">
            <v>0</v>
          </cell>
          <cell r="H139">
            <v>0</v>
          </cell>
          <cell r="I139">
            <v>0</v>
          </cell>
          <cell r="J139">
            <v>0</v>
          </cell>
          <cell r="K139">
            <v>0</v>
          </cell>
          <cell r="L139">
            <v>0</v>
          </cell>
        </row>
        <row r="140">
          <cell r="B140">
            <v>259582</v>
          </cell>
          <cell r="C140" t="str">
            <v>PIS/COFINS Reserve Accrual - ST</v>
          </cell>
          <cell r="E140">
            <v>0</v>
          </cell>
          <cell r="F140">
            <v>0</v>
          </cell>
          <cell r="G140">
            <v>0</v>
          </cell>
          <cell r="H140">
            <v>0</v>
          </cell>
          <cell r="I140">
            <v>0</v>
          </cell>
          <cell r="J140">
            <v>0</v>
          </cell>
          <cell r="K140">
            <v>0</v>
          </cell>
          <cell r="L140">
            <v>0</v>
          </cell>
        </row>
        <row r="141">
          <cell r="B141">
            <v>259585</v>
          </cell>
          <cell r="C141" t="str">
            <v>Dividends Payable to Minority - Current</v>
          </cell>
          <cell r="E141">
            <v>0</v>
          </cell>
          <cell r="F141">
            <v>0</v>
          </cell>
          <cell r="G141">
            <v>0</v>
          </cell>
          <cell r="H141">
            <v>0</v>
          </cell>
          <cell r="I141">
            <v>0</v>
          </cell>
          <cell r="J141">
            <v>0</v>
          </cell>
          <cell r="K141">
            <v>0</v>
          </cell>
          <cell r="L141">
            <v>0</v>
          </cell>
        </row>
        <row r="142">
          <cell r="B142">
            <v>259595</v>
          </cell>
          <cell r="C142" t="str">
            <v>Other Current Liabilities - Other</v>
          </cell>
          <cell r="E142">
            <v>0</v>
          </cell>
          <cell r="F142">
            <v>0</v>
          </cell>
          <cell r="G142">
            <v>0</v>
          </cell>
          <cell r="H142">
            <v>0</v>
          </cell>
          <cell r="I142">
            <v>0</v>
          </cell>
          <cell r="J142">
            <v>0</v>
          </cell>
          <cell r="K142">
            <v>0</v>
          </cell>
          <cell r="L142">
            <v>0</v>
          </cell>
        </row>
        <row r="143">
          <cell r="B143">
            <v>261005</v>
          </cell>
          <cell r="C143" t="str">
            <v>Proj Fin Debt - LT - US$ Denominated</v>
          </cell>
          <cell r="E143">
            <v>0</v>
          </cell>
          <cell r="F143">
            <v>0</v>
          </cell>
          <cell r="G143">
            <v>0</v>
          </cell>
          <cell r="H143">
            <v>0</v>
          </cell>
          <cell r="I143">
            <v>0</v>
          </cell>
          <cell r="J143">
            <v>0</v>
          </cell>
          <cell r="K143">
            <v>0</v>
          </cell>
          <cell r="L143">
            <v>0</v>
          </cell>
        </row>
        <row r="144">
          <cell r="B144">
            <v>261010</v>
          </cell>
          <cell r="C144" t="str">
            <v>Proj Fin Debt - LT - Foreign Denominated</v>
          </cell>
          <cell r="D144">
            <v>2477551</v>
          </cell>
          <cell r="E144">
            <v>0</v>
          </cell>
          <cell r="F144">
            <v>0</v>
          </cell>
          <cell r="G144">
            <v>13694044.375243286</v>
          </cell>
          <cell r="H144">
            <v>14137598.456839737</v>
          </cell>
          <cell r="I144">
            <v>16755200.452749424</v>
          </cell>
          <cell r="J144">
            <v>16753068.927458085</v>
          </cell>
          <cell r="K144">
            <v>16792684.325648174</v>
          </cell>
          <cell r="L144">
            <v>15876890.378473332</v>
          </cell>
        </row>
        <row r="145">
          <cell r="B145">
            <v>261015</v>
          </cell>
          <cell r="C145" t="str">
            <v>Proj Fin Debt Capital Leases - LT</v>
          </cell>
          <cell r="E145">
            <v>0</v>
          </cell>
          <cell r="F145">
            <v>0</v>
          </cell>
          <cell r="G145">
            <v>0</v>
          </cell>
          <cell r="H145">
            <v>0</v>
          </cell>
          <cell r="I145">
            <v>0</v>
          </cell>
          <cell r="J145">
            <v>0</v>
          </cell>
          <cell r="K145">
            <v>0</v>
          </cell>
          <cell r="L145">
            <v>0</v>
          </cell>
        </row>
        <row r="146">
          <cell r="B146">
            <v>261505</v>
          </cell>
          <cell r="C146" t="str">
            <v>Recourse Debt - Long Term</v>
          </cell>
          <cell r="E146">
            <v>0</v>
          </cell>
          <cell r="F146">
            <v>0</v>
          </cell>
          <cell r="G146">
            <v>0</v>
          </cell>
          <cell r="H146">
            <v>0</v>
          </cell>
          <cell r="I146">
            <v>0</v>
          </cell>
          <cell r="J146">
            <v>0</v>
          </cell>
          <cell r="K146">
            <v>0</v>
          </cell>
          <cell r="L146">
            <v>0</v>
          </cell>
        </row>
        <row r="147">
          <cell r="B147">
            <v>261510</v>
          </cell>
          <cell r="C147" t="str">
            <v>Redeemable Securities</v>
          </cell>
          <cell r="E147">
            <v>0</v>
          </cell>
          <cell r="F147">
            <v>0</v>
          </cell>
          <cell r="G147">
            <v>0</v>
          </cell>
          <cell r="H147">
            <v>0</v>
          </cell>
          <cell r="I147">
            <v>0</v>
          </cell>
          <cell r="J147">
            <v>0</v>
          </cell>
          <cell r="K147">
            <v>0</v>
          </cell>
          <cell r="L147">
            <v>0</v>
          </cell>
        </row>
        <row r="148">
          <cell r="B148">
            <v>272005</v>
          </cell>
          <cell r="C148" t="str">
            <v>Deferred Tax Liability - US State</v>
          </cell>
          <cell r="E148">
            <v>0</v>
          </cell>
          <cell r="F148">
            <v>0</v>
          </cell>
          <cell r="G148">
            <v>0</v>
          </cell>
          <cell r="H148">
            <v>0</v>
          </cell>
          <cell r="I148">
            <v>0</v>
          </cell>
          <cell r="J148">
            <v>0</v>
          </cell>
          <cell r="K148">
            <v>0</v>
          </cell>
          <cell r="L148">
            <v>0</v>
          </cell>
        </row>
        <row r="149">
          <cell r="B149">
            <v>272010</v>
          </cell>
          <cell r="C149" t="str">
            <v>Deferred Tax Liability - US Federal</v>
          </cell>
          <cell r="E149">
            <v>0</v>
          </cell>
          <cell r="F149">
            <v>0</v>
          </cell>
          <cell r="G149">
            <v>0</v>
          </cell>
          <cell r="H149">
            <v>0</v>
          </cell>
          <cell r="I149">
            <v>0</v>
          </cell>
          <cell r="J149">
            <v>0</v>
          </cell>
          <cell r="K149">
            <v>0</v>
          </cell>
          <cell r="L149">
            <v>0</v>
          </cell>
        </row>
        <row r="150">
          <cell r="B150">
            <v>272015</v>
          </cell>
          <cell r="C150" t="str">
            <v>Deferred Tax Liability Foreign</v>
          </cell>
          <cell r="D150">
            <v>4349328.3</v>
          </cell>
          <cell r="E150">
            <v>4194541.3843033286</v>
          </cell>
          <cell r="F150">
            <v>4279848.2439422971</v>
          </cell>
          <cell r="G150">
            <v>4998820.6804253291</v>
          </cell>
          <cell r="H150">
            <v>5423282.8419997804</v>
          </cell>
          <cell r="I150">
            <v>5918046.4437016128</v>
          </cell>
          <cell r="J150">
            <v>6059049.8310441086</v>
          </cell>
          <cell r="K150">
            <v>6073377.4550006352</v>
          </cell>
          <cell r="L150">
            <v>7428123.7887130752</v>
          </cell>
        </row>
        <row r="151">
          <cell r="B151">
            <v>285005</v>
          </cell>
          <cell r="C151" t="str">
            <v>Unconsol Related Party Int Payable - LT</v>
          </cell>
          <cell r="E151">
            <v>0</v>
          </cell>
          <cell r="F151">
            <v>0</v>
          </cell>
          <cell r="G151">
            <v>0</v>
          </cell>
          <cell r="H151">
            <v>0</v>
          </cell>
          <cell r="I151">
            <v>0</v>
          </cell>
          <cell r="J151">
            <v>0</v>
          </cell>
          <cell r="K151">
            <v>0</v>
          </cell>
          <cell r="L151">
            <v>0</v>
          </cell>
        </row>
        <row r="152">
          <cell r="B152">
            <v>285010</v>
          </cell>
          <cell r="C152" t="str">
            <v>UC Related Prty Loans Pay - LT</v>
          </cell>
          <cell r="E152">
            <v>0</v>
          </cell>
          <cell r="F152">
            <v>0</v>
          </cell>
          <cell r="G152">
            <v>0</v>
          </cell>
          <cell r="H152">
            <v>0</v>
          </cell>
          <cell r="I152">
            <v>0</v>
          </cell>
          <cell r="J152">
            <v>0</v>
          </cell>
          <cell r="K152">
            <v>0</v>
          </cell>
          <cell r="L152">
            <v>0</v>
          </cell>
        </row>
        <row r="153">
          <cell r="B153">
            <v>261020</v>
          </cell>
          <cell r="C153" t="str">
            <v>Other Notes Payable - LT</v>
          </cell>
          <cell r="E153">
            <v>0</v>
          </cell>
          <cell r="F153">
            <v>0</v>
          </cell>
          <cell r="G153">
            <v>0</v>
          </cell>
          <cell r="H153">
            <v>0</v>
          </cell>
          <cell r="I153">
            <v>0</v>
          </cell>
          <cell r="J153">
            <v>0</v>
          </cell>
          <cell r="K153">
            <v>0</v>
          </cell>
          <cell r="L153">
            <v>0</v>
          </cell>
        </row>
        <row r="154">
          <cell r="B154">
            <v>298505</v>
          </cell>
          <cell r="C154" t="str">
            <v>LT Accrued Pension Liabilities</v>
          </cell>
          <cell r="E154">
            <v>0</v>
          </cell>
          <cell r="F154">
            <v>0</v>
          </cell>
          <cell r="G154">
            <v>0</v>
          </cell>
          <cell r="H154">
            <v>0</v>
          </cell>
          <cell r="I154">
            <v>0</v>
          </cell>
          <cell r="J154">
            <v>0</v>
          </cell>
          <cell r="K154">
            <v>0</v>
          </cell>
          <cell r="L154">
            <v>0</v>
          </cell>
        </row>
        <row r="155">
          <cell r="B155">
            <v>299005</v>
          </cell>
          <cell r="C155" t="str">
            <v>Discontinued Operations - Long Term</v>
          </cell>
          <cell r="E155">
            <v>0</v>
          </cell>
          <cell r="F155">
            <v>0</v>
          </cell>
          <cell r="G155">
            <v>0</v>
          </cell>
          <cell r="H155">
            <v>0</v>
          </cell>
          <cell r="I155">
            <v>0</v>
          </cell>
          <cell r="J155">
            <v>0</v>
          </cell>
          <cell r="K155">
            <v>0</v>
          </cell>
          <cell r="L155">
            <v>0</v>
          </cell>
        </row>
        <row r="156">
          <cell r="B156">
            <v>299505</v>
          </cell>
          <cell r="C156" t="str">
            <v>LT Unrealized Loss On Adverse Commitment</v>
          </cell>
          <cell r="E156">
            <v>0</v>
          </cell>
          <cell r="F156">
            <v>0</v>
          </cell>
          <cell r="G156">
            <v>0</v>
          </cell>
          <cell r="H156">
            <v>0</v>
          </cell>
          <cell r="I156">
            <v>0</v>
          </cell>
          <cell r="J156">
            <v>0</v>
          </cell>
          <cell r="K156">
            <v>0</v>
          </cell>
          <cell r="L156">
            <v>0</v>
          </cell>
        </row>
        <row r="157">
          <cell r="B157">
            <v>299515</v>
          </cell>
          <cell r="C157" t="str">
            <v>LT Unrealized Mark To Market Loss</v>
          </cell>
          <cell r="E157">
            <v>0</v>
          </cell>
          <cell r="F157">
            <v>0</v>
          </cell>
          <cell r="G157">
            <v>0</v>
          </cell>
          <cell r="H157">
            <v>0</v>
          </cell>
          <cell r="I157">
            <v>0</v>
          </cell>
          <cell r="J157">
            <v>0</v>
          </cell>
          <cell r="K157">
            <v>0</v>
          </cell>
          <cell r="L157">
            <v>0</v>
          </cell>
        </row>
        <row r="158">
          <cell r="B158">
            <v>299520</v>
          </cell>
          <cell r="C158" t="str">
            <v>LT Derivative Liability</v>
          </cell>
          <cell r="E158">
            <v>0</v>
          </cell>
          <cell r="F158">
            <v>0</v>
          </cell>
          <cell r="G158">
            <v>0</v>
          </cell>
          <cell r="H158">
            <v>0</v>
          </cell>
          <cell r="I158">
            <v>0</v>
          </cell>
          <cell r="J158">
            <v>0</v>
          </cell>
          <cell r="K158">
            <v>0</v>
          </cell>
          <cell r="L158">
            <v>0</v>
          </cell>
        </row>
        <row r="159">
          <cell r="B159">
            <v>299525</v>
          </cell>
          <cell r="C159" t="str">
            <v>LT Regulatory Liabilities</v>
          </cell>
          <cell r="E159">
            <v>0</v>
          </cell>
          <cell r="F159">
            <v>0</v>
          </cell>
          <cell r="G159">
            <v>0</v>
          </cell>
          <cell r="H159">
            <v>0</v>
          </cell>
          <cell r="I159">
            <v>0</v>
          </cell>
          <cell r="J159">
            <v>0</v>
          </cell>
          <cell r="K159">
            <v>0</v>
          </cell>
          <cell r="L159">
            <v>0</v>
          </cell>
        </row>
        <row r="160">
          <cell r="B160">
            <v>299530</v>
          </cell>
          <cell r="C160" t="str">
            <v>LT Accrued Asset Retirement Obligations</v>
          </cell>
          <cell r="E160">
            <v>0</v>
          </cell>
          <cell r="F160">
            <v>0</v>
          </cell>
          <cell r="G160">
            <v>0</v>
          </cell>
          <cell r="H160">
            <v>0</v>
          </cell>
          <cell r="I160">
            <v>0</v>
          </cell>
          <cell r="J160">
            <v>0</v>
          </cell>
          <cell r="K160">
            <v>0</v>
          </cell>
          <cell r="L160">
            <v>0</v>
          </cell>
        </row>
        <row r="161">
          <cell r="B161">
            <v>299535</v>
          </cell>
          <cell r="C161" t="str">
            <v>LT Contingencies</v>
          </cell>
          <cell r="E161">
            <v>0</v>
          </cell>
          <cell r="F161">
            <v>0</v>
          </cell>
          <cell r="G161">
            <v>0</v>
          </cell>
          <cell r="H161">
            <v>0</v>
          </cell>
          <cell r="I161">
            <v>0</v>
          </cell>
          <cell r="J161">
            <v>0</v>
          </cell>
          <cell r="K161">
            <v>0</v>
          </cell>
          <cell r="L161">
            <v>0</v>
          </cell>
        </row>
        <row r="162">
          <cell r="B162">
            <v>299536</v>
          </cell>
          <cell r="C162" t="str">
            <v>Other Income Tax Payable - Long Term</v>
          </cell>
          <cell r="I162">
            <v>0</v>
          </cell>
          <cell r="J162">
            <v>0</v>
          </cell>
          <cell r="K162">
            <v>0</v>
          </cell>
          <cell r="L162">
            <v>0</v>
          </cell>
        </row>
        <row r="163">
          <cell r="B163">
            <v>299540</v>
          </cell>
          <cell r="C163" t="str">
            <v>LT Deferred Income</v>
          </cell>
          <cell r="E163">
            <v>0</v>
          </cell>
          <cell r="F163">
            <v>0</v>
          </cell>
          <cell r="G163">
            <v>0</v>
          </cell>
          <cell r="H163">
            <v>0</v>
          </cell>
          <cell r="I163">
            <v>0</v>
          </cell>
          <cell r="J163">
            <v>0</v>
          </cell>
          <cell r="K163">
            <v>0</v>
          </cell>
          <cell r="L163">
            <v>0</v>
          </cell>
        </row>
        <row r="164">
          <cell r="B164">
            <v>299550</v>
          </cell>
          <cell r="C164" t="str">
            <v>LT Construction Retainage</v>
          </cell>
          <cell r="E164">
            <v>0</v>
          </cell>
          <cell r="F164">
            <v>0</v>
          </cell>
          <cell r="G164">
            <v>0</v>
          </cell>
          <cell r="H164">
            <v>0</v>
          </cell>
          <cell r="I164">
            <v>0</v>
          </cell>
          <cell r="J164">
            <v>0</v>
          </cell>
          <cell r="K164">
            <v>0</v>
          </cell>
          <cell r="L164">
            <v>0</v>
          </cell>
        </row>
        <row r="165">
          <cell r="B165">
            <v>299551</v>
          </cell>
          <cell r="C165" t="str">
            <v>LT Incentive Compensation Payable</v>
          </cell>
          <cell r="D165">
            <v>58633</v>
          </cell>
          <cell r="E165">
            <v>63184.070273853657</v>
          </cell>
          <cell r="F165">
            <v>67020.848659010342</v>
          </cell>
          <cell r="G165">
            <v>53714.769674322073</v>
          </cell>
          <cell r="H165">
            <v>43420.312648728235</v>
          </cell>
          <cell r="I165">
            <v>48396.321801570361</v>
          </cell>
          <cell r="J165">
            <v>53473.861062953154</v>
          </cell>
          <cell r="K165">
            <v>58551.418927696795</v>
          </cell>
          <cell r="L165">
            <v>63629.028288676251</v>
          </cell>
          <cell r="M165">
            <v>58551.714285714297</v>
          </cell>
          <cell r="N165">
            <v>5077.3140029619535</v>
          </cell>
        </row>
        <row r="166">
          <cell r="B166">
            <v>299553</v>
          </cell>
          <cell r="C166" t="str">
            <v>PIS/COFINS Reserve Accrual - LT</v>
          </cell>
          <cell r="E166">
            <v>0</v>
          </cell>
          <cell r="F166">
            <v>0</v>
          </cell>
          <cell r="G166">
            <v>0</v>
          </cell>
          <cell r="H166">
            <v>0</v>
          </cell>
          <cell r="I166">
            <v>0</v>
          </cell>
          <cell r="J166">
            <v>0</v>
          </cell>
          <cell r="K166">
            <v>0</v>
          </cell>
          <cell r="L166">
            <v>0</v>
          </cell>
        </row>
        <row r="167">
          <cell r="B167">
            <v>299555</v>
          </cell>
          <cell r="C167" t="str">
            <v>Other Long Term Liabilities - Other</v>
          </cell>
          <cell r="E167">
            <v>0</v>
          </cell>
          <cell r="F167">
            <v>0</v>
          </cell>
          <cell r="G167">
            <v>0</v>
          </cell>
          <cell r="H167">
            <v>0</v>
          </cell>
          <cell r="I167">
            <v>0</v>
          </cell>
          <cell r="J167">
            <v>0</v>
          </cell>
          <cell r="K167">
            <v>0</v>
          </cell>
          <cell r="L167">
            <v>0</v>
          </cell>
        </row>
        <row r="168">
          <cell r="B168">
            <v>299556</v>
          </cell>
          <cell r="C168" t="str">
            <v>Contingent Legal Reserves - LT</v>
          </cell>
          <cell r="E168">
            <v>0</v>
          </cell>
          <cell r="F168">
            <v>0</v>
          </cell>
          <cell r="G168">
            <v>0</v>
          </cell>
          <cell r="H168">
            <v>0</v>
          </cell>
          <cell r="I168">
            <v>0</v>
          </cell>
          <cell r="J168">
            <v>0</v>
          </cell>
          <cell r="K168">
            <v>107460.96613461702</v>
          </cell>
          <cell r="L168">
            <v>101600.550942191</v>
          </cell>
        </row>
        <row r="169">
          <cell r="B169">
            <v>299557</v>
          </cell>
          <cell r="C169" t="str">
            <v>Litigation Settlement Reserves - LT</v>
          </cell>
          <cell r="E169">
            <v>0</v>
          </cell>
          <cell r="F169">
            <v>0</v>
          </cell>
          <cell r="G169">
            <v>0</v>
          </cell>
          <cell r="H169">
            <v>0</v>
          </cell>
          <cell r="I169">
            <v>0</v>
          </cell>
          <cell r="J169">
            <v>0</v>
          </cell>
          <cell r="K169">
            <v>0</v>
          </cell>
          <cell r="L169">
            <v>0</v>
          </cell>
        </row>
        <row r="170">
          <cell r="B170">
            <v>299558</v>
          </cell>
          <cell r="C170" t="str">
            <v>Environmental Reserves Accrual - LT</v>
          </cell>
          <cell r="E170">
            <v>0</v>
          </cell>
          <cell r="F170">
            <v>0</v>
          </cell>
          <cell r="G170">
            <v>0</v>
          </cell>
          <cell r="H170">
            <v>0</v>
          </cell>
          <cell r="I170">
            <v>0</v>
          </cell>
          <cell r="J170">
            <v>0</v>
          </cell>
          <cell r="K170">
            <v>0</v>
          </cell>
          <cell r="L170">
            <v>0</v>
          </cell>
        </row>
        <row r="171">
          <cell r="B171">
            <v>299559</v>
          </cell>
          <cell r="C171" t="str">
            <v>Environmental Settlement Reserves - LT</v>
          </cell>
          <cell r="E171">
            <v>0</v>
          </cell>
          <cell r="F171">
            <v>0</v>
          </cell>
          <cell r="G171">
            <v>0</v>
          </cell>
          <cell r="H171">
            <v>0</v>
          </cell>
          <cell r="I171">
            <v>0</v>
          </cell>
          <cell r="J171">
            <v>0</v>
          </cell>
          <cell r="K171">
            <v>0</v>
          </cell>
          <cell r="L171">
            <v>0</v>
          </cell>
        </row>
        <row r="172">
          <cell r="B172">
            <v>300505</v>
          </cell>
          <cell r="C172" t="str">
            <v>Minority Interest Capital Contributions</v>
          </cell>
          <cell r="E172">
            <v>0</v>
          </cell>
          <cell r="F172">
            <v>0</v>
          </cell>
          <cell r="G172">
            <v>0</v>
          </cell>
          <cell r="H172">
            <v>0</v>
          </cell>
          <cell r="I172">
            <v>0</v>
          </cell>
          <cell r="J172">
            <v>0</v>
          </cell>
          <cell r="K172">
            <v>0</v>
          </cell>
          <cell r="L172">
            <v>0</v>
          </cell>
        </row>
        <row r="173">
          <cell r="B173">
            <v>300510</v>
          </cell>
          <cell r="C173" t="str">
            <v>Minority Earnings Bal Sheet Adj</v>
          </cell>
          <cell r="E173">
            <v>0</v>
          </cell>
          <cell r="F173">
            <v>0</v>
          </cell>
          <cell r="G173">
            <v>0</v>
          </cell>
          <cell r="H173">
            <v>0</v>
          </cell>
          <cell r="I173">
            <v>0</v>
          </cell>
          <cell r="J173">
            <v>0</v>
          </cell>
          <cell r="K173">
            <v>0</v>
          </cell>
          <cell r="L173">
            <v>0</v>
          </cell>
        </row>
        <row r="174">
          <cell r="B174">
            <v>300515</v>
          </cell>
          <cell r="C174" t="str">
            <v>Minority Int - Beg Earnings Adj</v>
          </cell>
          <cell r="E174">
            <v>0</v>
          </cell>
          <cell r="F174">
            <v>0</v>
          </cell>
          <cell r="G174">
            <v>0</v>
          </cell>
          <cell r="H174">
            <v>0</v>
          </cell>
          <cell r="I174">
            <v>0</v>
          </cell>
          <cell r="J174">
            <v>0</v>
          </cell>
          <cell r="K174">
            <v>0</v>
          </cell>
          <cell r="L174">
            <v>0</v>
          </cell>
        </row>
        <row r="175">
          <cell r="B175">
            <v>300520</v>
          </cell>
          <cell r="C175" t="str">
            <v>Minority Int FAS 133 Bal Sheet Adj</v>
          </cell>
          <cell r="E175">
            <v>0</v>
          </cell>
          <cell r="F175">
            <v>0</v>
          </cell>
          <cell r="G175">
            <v>0</v>
          </cell>
          <cell r="H175">
            <v>0</v>
          </cell>
          <cell r="I175">
            <v>0</v>
          </cell>
          <cell r="J175">
            <v>0</v>
          </cell>
          <cell r="K175">
            <v>0</v>
          </cell>
          <cell r="L175">
            <v>0</v>
          </cell>
        </row>
        <row r="176">
          <cell r="B176">
            <v>300525</v>
          </cell>
          <cell r="C176" t="str">
            <v>Minority Capital Contrib TLA</v>
          </cell>
          <cell r="E176">
            <v>0</v>
          </cell>
          <cell r="F176">
            <v>0</v>
          </cell>
          <cell r="G176">
            <v>0</v>
          </cell>
          <cell r="H176">
            <v>0</v>
          </cell>
          <cell r="I176">
            <v>0</v>
          </cell>
          <cell r="J176">
            <v>0</v>
          </cell>
          <cell r="K176">
            <v>0</v>
          </cell>
          <cell r="L176">
            <v>0</v>
          </cell>
        </row>
        <row r="177">
          <cell r="B177">
            <v>300530</v>
          </cell>
          <cell r="C177" t="str">
            <v>Min Cap Contrib TLA Bal Sheet Adj</v>
          </cell>
          <cell r="E177">
            <v>0</v>
          </cell>
          <cell r="F177">
            <v>0</v>
          </cell>
          <cell r="G177">
            <v>0</v>
          </cell>
          <cell r="H177">
            <v>0</v>
          </cell>
          <cell r="I177">
            <v>0</v>
          </cell>
          <cell r="J177">
            <v>0</v>
          </cell>
          <cell r="K177">
            <v>0</v>
          </cell>
          <cell r="L177">
            <v>0</v>
          </cell>
        </row>
        <row r="178">
          <cell r="B178">
            <v>300535</v>
          </cell>
          <cell r="C178" t="str">
            <v>Minority Dividends</v>
          </cell>
          <cell r="E178">
            <v>0</v>
          </cell>
          <cell r="F178">
            <v>0</v>
          </cell>
          <cell r="G178">
            <v>0</v>
          </cell>
          <cell r="H178">
            <v>0</v>
          </cell>
          <cell r="I178">
            <v>0</v>
          </cell>
          <cell r="J178">
            <v>0</v>
          </cell>
          <cell r="K178">
            <v>0</v>
          </cell>
          <cell r="L178">
            <v>0</v>
          </cell>
        </row>
        <row r="179">
          <cell r="B179">
            <v>300540</v>
          </cell>
          <cell r="C179" t="str">
            <v>Minority Div TLA Balance Sheet Adj</v>
          </cell>
          <cell r="E179">
            <v>0</v>
          </cell>
          <cell r="F179">
            <v>0</v>
          </cell>
          <cell r="G179">
            <v>0</v>
          </cell>
          <cell r="H179">
            <v>0</v>
          </cell>
          <cell r="I179">
            <v>0</v>
          </cell>
          <cell r="J179">
            <v>0</v>
          </cell>
          <cell r="K179">
            <v>0</v>
          </cell>
          <cell r="L179">
            <v>0</v>
          </cell>
        </row>
        <row r="180">
          <cell r="B180">
            <v>300550</v>
          </cell>
          <cell r="C180" t="str">
            <v>Unconsol Dividends</v>
          </cell>
          <cell r="E180">
            <v>0</v>
          </cell>
          <cell r="F180">
            <v>0</v>
          </cell>
          <cell r="G180">
            <v>0</v>
          </cell>
          <cell r="H180">
            <v>0</v>
          </cell>
          <cell r="I180">
            <v>0</v>
          </cell>
          <cell r="J180">
            <v>0</v>
          </cell>
          <cell r="K180">
            <v>0</v>
          </cell>
          <cell r="L180">
            <v>0</v>
          </cell>
        </row>
        <row r="181">
          <cell r="B181">
            <v>300560</v>
          </cell>
          <cell r="C181" t="str">
            <v>Preferred Stock - Subs</v>
          </cell>
          <cell r="E181">
            <v>0</v>
          </cell>
          <cell r="F181">
            <v>0</v>
          </cell>
          <cell r="G181">
            <v>0</v>
          </cell>
          <cell r="H181">
            <v>0</v>
          </cell>
          <cell r="I181">
            <v>0</v>
          </cell>
          <cell r="J181">
            <v>0</v>
          </cell>
          <cell r="K181">
            <v>0</v>
          </cell>
          <cell r="L181">
            <v>0</v>
          </cell>
        </row>
        <row r="182">
          <cell r="B182">
            <v>330505</v>
          </cell>
          <cell r="C182" t="str">
            <v>Common Stock</v>
          </cell>
          <cell r="E182">
            <v>0</v>
          </cell>
          <cell r="F182">
            <v>0</v>
          </cell>
          <cell r="G182">
            <v>0</v>
          </cell>
          <cell r="H182">
            <v>0</v>
          </cell>
          <cell r="I182">
            <v>0</v>
          </cell>
          <cell r="J182">
            <v>0</v>
          </cell>
          <cell r="K182">
            <v>0</v>
          </cell>
          <cell r="L182">
            <v>0</v>
          </cell>
        </row>
        <row r="183">
          <cell r="B183">
            <v>341005</v>
          </cell>
          <cell r="C183" t="str">
            <v>Unconsol Contributed Capital</v>
          </cell>
          <cell r="E183">
            <v>0</v>
          </cell>
          <cell r="F183">
            <v>0</v>
          </cell>
          <cell r="G183">
            <v>0</v>
          </cell>
          <cell r="H183">
            <v>0</v>
          </cell>
          <cell r="I183">
            <v>0</v>
          </cell>
          <cell r="J183">
            <v>0</v>
          </cell>
          <cell r="K183">
            <v>0</v>
          </cell>
          <cell r="L183">
            <v>0</v>
          </cell>
        </row>
        <row r="184">
          <cell r="B184">
            <v>341010</v>
          </cell>
          <cell r="C184" t="str">
            <v>Additional Paid In Capital</v>
          </cell>
          <cell r="E184">
            <v>0</v>
          </cell>
          <cell r="F184">
            <v>0</v>
          </cell>
          <cell r="G184">
            <v>0</v>
          </cell>
          <cell r="H184">
            <v>0</v>
          </cell>
          <cell r="I184">
            <v>0</v>
          </cell>
          <cell r="J184">
            <v>0</v>
          </cell>
          <cell r="K184">
            <v>0</v>
          </cell>
          <cell r="L184">
            <v>0</v>
          </cell>
        </row>
        <row r="185">
          <cell r="B185">
            <v>360505</v>
          </cell>
          <cell r="C185" t="str">
            <v>Unrealized Gain/Loss On Investment</v>
          </cell>
          <cell r="E185">
            <v>0</v>
          </cell>
          <cell r="F185">
            <v>0</v>
          </cell>
          <cell r="G185">
            <v>0</v>
          </cell>
          <cell r="H185">
            <v>0</v>
          </cell>
          <cell r="I185">
            <v>0</v>
          </cell>
          <cell r="J185">
            <v>0</v>
          </cell>
          <cell r="K185">
            <v>0</v>
          </cell>
          <cell r="L185">
            <v>0</v>
          </cell>
        </row>
        <row r="186">
          <cell r="B186">
            <v>360520</v>
          </cell>
          <cell r="C186" t="str">
            <v>Change In Acctg Principle OCI - FAS133</v>
          </cell>
          <cell r="E186">
            <v>0</v>
          </cell>
          <cell r="F186">
            <v>0</v>
          </cell>
          <cell r="G186">
            <v>0</v>
          </cell>
          <cell r="H186">
            <v>0</v>
          </cell>
          <cell r="I186">
            <v>0</v>
          </cell>
          <cell r="J186">
            <v>0</v>
          </cell>
          <cell r="K186">
            <v>0</v>
          </cell>
          <cell r="L186">
            <v>0</v>
          </cell>
        </row>
        <row r="187">
          <cell r="B187">
            <v>360525</v>
          </cell>
          <cell r="C187" t="str">
            <v>Other Comp Inc - FAS133 - Unrealized</v>
          </cell>
          <cell r="E187">
            <v>0</v>
          </cell>
          <cell r="F187">
            <v>0</v>
          </cell>
          <cell r="G187">
            <v>0</v>
          </cell>
          <cell r="H187">
            <v>0</v>
          </cell>
          <cell r="I187">
            <v>0</v>
          </cell>
          <cell r="J187">
            <v>0</v>
          </cell>
          <cell r="K187">
            <v>0</v>
          </cell>
          <cell r="L187">
            <v>0</v>
          </cell>
        </row>
        <row r="188">
          <cell r="B188">
            <v>360526</v>
          </cell>
          <cell r="C188" t="str">
            <v>OCI - FAS133 - Adjustment</v>
          </cell>
          <cell r="E188">
            <v>0</v>
          </cell>
          <cell r="F188">
            <v>0</v>
          </cell>
          <cell r="G188">
            <v>0</v>
          </cell>
          <cell r="H188">
            <v>0</v>
          </cell>
          <cell r="I188">
            <v>0</v>
          </cell>
          <cell r="J188">
            <v>0</v>
          </cell>
          <cell r="K188">
            <v>0</v>
          </cell>
          <cell r="L188">
            <v>0</v>
          </cell>
        </row>
        <row r="189">
          <cell r="B189">
            <v>360527</v>
          </cell>
          <cell r="C189" t="str">
            <v>Other Comp Inc - FAS133 - Realized</v>
          </cell>
          <cell r="E189">
            <v>0</v>
          </cell>
          <cell r="F189">
            <v>0</v>
          </cell>
          <cell r="G189">
            <v>0</v>
          </cell>
          <cell r="H189">
            <v>0</v>
          </cell>
          <cell r="I189">
            <v>0</v>
          </cell>
          <cell r="J189">
            <v>0</v>
          </cell>
          <cell r="K189">
            <v>0</v>
          </cell>
          <cell r="L189">
            <v>0</v>
          </cell>
        </row>
        <row r="190">
          <cell r="B190">
            <v>360528</v>
          </cell>
          <cell r="C190" t="str">
            <v>Accum Amort Oth Comp Inc - FAS133 Realized</v>
          </cell>
          <cell r="E190">
            <v>0</v>
          </cell>
          <cell r="F190">
            <v>0</v>
          </cell>
          <cell r="G190">
            <v>0</v>
          </cell>
          <cell r="H190">
            <v>0</v>
          </cell>
          <cell r="I190">
            <v>0</v>
          </cell>
          <cell r="J190">
            <v>0</v>
          </cell>
          <cell r="K190">
            <v>0</v>
          </cell>
          <cell r="L190">
            <v>0</v>
          </cell>
        </row>
        <row r="191">
          <cell r="B191">
            <v>360530</v>
          </cell>
          <cell r="C191" t="str">
            <v>Other Comprehensive Income - FAS 143</v>
          </cell>
          <cell r="E191">
            <v>0</v>
          </cell>
          <cell r="F191">
            <v>0</v>
          </cell>
          <cell r="G191">
            <v>0</v>
          </cell>
          <cell r="H191">
            <v>0</v>
          </cell>
          <cell r="I191">
            <v>0</v>
          </cell>
          <cell r="J191">
            <v>0</v>
          </cell>
          <cell r="K191">
            <v>0</v>
          </cell>
          <cell r="L191">
            <v>0</v>
          </cell>
        </row>
        <row r="192">
          <cell r="B192">
            <v>360531</v>
          </cell>
          <cell r="C192" t="str">
            <v>Taxes - Other Comp Inc - FAS133</v>
          </cell>
          <cell r="I192">
            <v>0</v>
          </cell>
          <cell r="J192">
            <v>0</v>
          </cell>
          <cell r="K192">
            <v>0</v>
          </cell>
          <cell r="L192">
            <v>0</v>
          </cell>
        </row>
        <row r="193">
          <cell r="B193">
            <v>360535</v>
          </cell>
          <cell r="C193" t="str">
            <v>Oth Comp Inc - Minimum Pension Liability</v>
          </cell>
          <cell r="E193">
            <v>0</v>
          </cell>
          <cell r="F193">
            <v>0</v>
          </cell>
          <cell r="G193">
            <v>0</v>
          </cell>
          <cell r="H193">
            <v>0</v>
          </cell>
          <cell r="I193">
            <v>0</v>
          </cell>
          <cell r="J193">
            <v>0</v>
          </cell>
          <cell r="K193">
            <v>0</v>
          </cell>
          <cell r="L193">
            <v>0</v>
          </cell>
        </row>
        <row r="194">
          <cell r="B194">
            <v>360536</v>
          </cell>
          <cell r="C194" t="str">
            <v>Taxes - Other Comp Inc - Minimum Pension Liability</v>
          </cell>
          <cell r="I194">
            <v>0</v>
          </cell>
          <cell r="J194">
            <v>0</v>
          </cell>
          <cell r="K194">
            <v>0</v>
          </cell>
          <cell r="L194">
            <v>0</v>
          </cell>
        </row>
        <row r="195">
          <cell r="B195">
            <v>360540</v>
          </cell>
          <cell r="C195" t="str">
            <v>Oth Comp Inc - Other</v>
          </cell>
          <cell r="E195">
            <v>0</v>
          </cell>
          <cell r="F195">
            <v>0</v>
          </cell>
          <cell r="G195">
            <v>0</v>
          </cell>
          <cell r="H195">
            <v>0</v>
          </cell>
          <cell r="I195">
            <v>0</v>
          </cell>
          <cell r="J195">
            <v>0</v>
          </cell>
          <cell r="K195">
            <v>0</v>
          </cell>
          <cell r="L195">
            <v>0</v>
          </cell>
        </row>
        <row r="196">
          <cell r="B196">
            <v>370505</v>
          </cell>
          <cell r="C196" t="str">
            <v>Cumulative Translation Adjustment</v>
          </cell>
          <cell r="D196">
            <v>-25113427.68</v>
          </cell>
          <cell r="E196">
            <v>-25127973.530499324</v>
          </cell>
          <cell r="F196">
            <v>-25305717.809479415</v>
          </cell>
          <cell r="G196">
            <v>-25455067.21478761</v>
          </cell>
          <cell r="H196">
            <v>-25815536.527977303</v>
          </cell>
          <cell r="I196">
            <v>-26402043.956031203</v>
          </cell>
          <cell r="J196">
            <v>-26937033.484661028</v>
          </cell>
          <cell r="K196">
            <v>-26893839.782702617</v>
          </cell>
          <cell r="L196">
            <v>-25652084.57976906</v>
          </cell>
          <cell r="M196">
            <v>80060</v>
          </cell>
          <cell r="N196">
            <v>-25572024.57976906</v>
          </cell>
        </row>
        <row r="197">
          <cell r="B197">
            <v>380505</v>
          </cell>
          <cell r="C197" t="str">
            <v>Treasury Stock</v>
          </cell>
          <cell r="E197">
            <v>0</v>
          </cell>
          <cell r="F197">
            <v>0</v>
          </cell>
          <cell r="H197">
            <v>0</v>
          </cell>
          <cell r="I197">
            <v>0</v>
          </cell>
          <cell r="J197">
            <v>0</v>
          </cell>
          <cell r="K197">
            <v>0</v>
          </cell>
          <cell r="L197">
            <v>0</v>
          </cell>
        </row>
        <row r="198">
          <cell r="B198" t="str">
            <v>GAAP067</v>
          </cell>
          <cell r="C198" t="str">
            <v>Beginning Retained Earnings</v>
          </cell>
          <cell r="D198">
            <v>-86860876</v>
          </cell>
          <cell r="E198">
            <v>-84324634.982768953</v>
          </cell>
          <cell r="F198">
            <v>-84324634.982768953</v>
          </cell>
          <cell r="G198">
            <v>-84324634.982768953</v>
          </cell>
          <cell r="H198">
            <v>-84324634.982768953</v>
          </cell>
          <cell r="I198">
            <v>-84324634.982768953</v>
          </cell>
          <cell r="J198">
            <v>-84324634.982768953</v>
          </cell>
          <cell r="K198">
            <v>-84324634.982768953</v>
          </cell>
          <cell r="L198">
            <v>-84324634.982768953</v>
          </cell>
        </row>
        <row r="199">
          <cell r="B199" t="str">
            <v>GAAP041</v>
          </cell>
          <cell r="C199" t="str">
            <v>IC02 Consol - Receivable Charges - Maikuben West CJSC</v>
          </cell>
          <cell r="D199">
            <v>2091430.8066083575</v>
          </cell>
          <cell r="E199">
            <v>2766096.7844442767</v>
          </cell>
          <cell r="F199">
            <v>3324796.7583269374</v>
          </cell>
          <cell r="G199">
            <v>4028630.2121448037</v>
          </cell>
          <cell r="H199">
            <v>4510934.6809194665</v>
          </cell>
          <cell r="I199">
            <v>7538348.2960158046</v>
          </cell>
          <cell r="J199">
            <v>8188826.025781448</v>
          </cell>
          <cell r="K199">
            <v>8800697.3653407656</v>
          </cell>
          <cell r="L199">
            <v>8352382.3519642288</v>
          </cell>
        </row>
        <row r="200">
          <cell r="B200" t="str">
            <v>GAAP042</v>
          </cell>
          <cell r="C200" t="str">
            <v>IC02 Consol - Receivable Charges - AES Kazakstan LLP</v>
          </cell>
          <cell r="D200">
            <v>0</v>
          </cell>
          <cell r="E200">
            <v>0</v>
          </cell>
          <cell r="F200">
            <v>0</v>
          </cell>
          <cell r="G200">
            <v>0</v>
          </cell>
          <cell r="H200">
            <v>0</v>
          </cell>
          <cell r="I200">
            <v>0</v>
          </cell>
          <cell r="J200">
            <v>0</v>
          </cell>
          <cell r="K200">
            <v>0</v>
          </cell>
          <cell r="L200">
            <v>0</v>
          </cell>
        </row>
        <row r="201">
          <cell r="B201" t="str">
            <v>GAAP043</v>
          </cell>
          <cell r="C201" t="str">
            <v>IC09 Consol - Loans Rec - LT - Maikuben West CJSC</v>
          </cell>
          <cell r="D201">
            <v>3291522.135007849</v>
          </cell>
          <cell r="E201">
            <v>3331368.0588635849</v>
          </cell>
          <cell r="F201">
            <v>3379178.1760552567</v>
          </cell>
          <cell r="G201">
            <v>3427846.7601401326</v>
          </cell>
          <cell r="H201">
            <v>3538875.7140331133</v>
          </cell>
          <cell r="I201">
            <v>3624521.8664800785</v>
          </cell>
          <cell r="J201">
            <v>3709722.102451765</v>
          </cell>
          <cell r="K201">
            <v>3718494.3530107252</v>
          </cell>
          <cell r="L201">
            <v>3515705.176780581</v>
          </cell>
        </row>
        <row r="202">
          <cell r="B202" t="str">
            <v>GAAP044</v>
          </cell>
          <cell r="C202" t="str">
            <v>IC01 Consol - Cap Contribution Inv - Shygys Energy LLP (Kaz)Op</v>
          </cell>
          <cell r="D202">
            <v>25080999.999999996</v>
          </cell>
          <cell r="E202">
            <v>25081000.000000004</v>
          </cell>
          <cell r="F202">
            <v>25080999.999999996</v>
          </cell>
          <cell r="G202">
            <v>25081000.000000004</v>
          </cell>
          <cell r="H202">
            <v>25081000</v>
          </cell>
          <cell r="I202">
            <v>25081000</v>
          </cell>
          <cell r="J202">
            <v>25081000</v>
          </cell>
          <cell r="K202">
            <v>25081000</v>
          </cell>
          <cell r="L202">
            <v>25081000</v>
          </cell>
        </row>
        <row r="203">
          <cell r="B203" t="str">
            <v>GAAP045</v>
          </cell>
          <cell r="C203" t="str">
            <v>IC02 Consol - Charges Payable - AES Corp</v>
          </cell>
          <cell r="D203">
            <v>2864151.9997009789</v>
          </cell>
          <cell r="E203">
            <v>2947330.9979571765</v>
          </cell>
          <cell r="F203">
            <v>2998328.5188027625</v>
          </cell>
          <cell r="G203">
            <v>3301961.0927209035</v>
          </cell>
          <cell r="H203">
            <v>3398219.9967850829</v>
          </cell>
          <cell r="I203">
            <v>3455263.5660190978</v>
          </cell>
          <cell r="J203">
            <v>3516376.7629960403</v>
          </cell>
          <cell r="K203">
            <v>3699370.9990710244</v>
          </cell>
          <cell r="L203">
            <v>3757651.9961673589</v>
          </cell>
        </row>
        <row r="204">
          <cell r="B204" t="str">
            <v>GAAP046</v>
          </cell>
          <cell r="C204" t="str">
            <v>IC02 Consol - Charges Payable - Silk Road Inc</v>
          </cell>
          <cell r="D204">
            <v>13422950.003737757</v>
          </cell>
          <cell r="E204">
            <v>13459663.002194146</v>
          </cell>
          <cell r="F204">
            <v>13481849.999999998</v>
          </cell>
          <cell r="G204">
            <v>13519860.996496692</v>
          </cell>
          <cell r="H204">
            <v>13632730.999839254</v>
          </cell>
          <cell r="I204">
            <v>13748389.998353638</v>
          </cell>
          <cell r="J204">
            <v>13879600</v>
          </cell>
          <cell r="K204">
            <v>13952980.001689047</v>
          </cell>
          <cell r="L204">
            <v>14000037.000958161</v>
          </cell>
        </row>
        <row r="205">
          <cell r="B205" t="str">
            <v>GAAP047</v>
          </cell>
          <cell r="C205" t="str">
            <v>IC02 Consol - Charges Payable - Shulbinsk GES LSC</v>
          </cell>
          <cell r="D205">
            <v>6588902.0258652903</v>
          </cell>
          <cell r="E205">
            <v>6687487.3496254832</v>
          </cell>
          <cell r="F205">
            <v>6783462.8012279347</v>
          </cell>
          <cell r="G205">
            <v>6881161.5648112111</v>
          </cell>
          <cell r="H205">
            <v>7104044.3899694579</v>
          </cell>
          <cell r="I205">
            <v>7275973.0243661506</v>
          </cell>
          <cell r="J205">
            <v>7447006.512764344</v>
          </cell>
          <cell r="K205">
            <v>7464616.1895110216</v>
          </cell>
          <cell r="L205">
            <v>7057531.1641648039</v>
          </cell>
        </row>
        <row r="206">
          <cell r="B206" t="str">
            <v>GAAP048</v>
          </cell>
          <cell r="C206" t="str">
            <v>IC02 Consol - Charges Payable - UstKamenogorsk GES LLP</v>
          </cell>
          <cell r="D206">
            <v>2985726.9118636465</v>
          </cell>
          <cell r="E206">
            <v>3019241.0808050241</v>
          </cell>
          <cell r="F206">
            <v>3062571.70874904</v>
          </cell>
          <cell r="G206">
            <v>3106680.3709614635</v>
          </cell>
          <cell r="H206">
            <v>2509696.4555537696</v>
          </cell>
          <cell r="I206">
            <v>2570434.9110964765</v>
          </cell>
          <cell r="J206">
            <v>2630857.132024602</v>
          </cell>
          <cell r="K206">
            <v>2637078.2281901869</v>
          </cell>
          <cell r="L206">
            <v>2493264.396358991</v>
          </cell>
        </row>
        <row r="207">
          <cell r="B207" t="str">
            <v>GAAP049</v>
          </cell>
          <cell r="C207" t="str">
            <v>IC02 Consol - Charges Payable - Maikuben West CJSC</v>
          </cell>
          <cell r="D207">
            <v>0</v>
          </cell>
          <cell r="E207">
            <v>0</v>
          </cell>
          <cell r="F207">
            <v>0</v>
          </cell>
          <cell r="G207">
            <v>0</v>
          </cell>
          <cell r="H207">
            <v>0</v>
          </cell>
          <cell r="I207">
            <v>0</v>
          </cell>
          <cell r="J207">
            <v>0</v>
          </cell>
          <cell r="K207">
            <v>0</v>
          </cell>
          <cell r="L207">
            <v>0</v>
          </cell>
        </row>
        <row r="208">
          <cell r="B208" t="str">
            <v>GAAP050</v>
          </cell>
          <cell r="C208" t="str">
            <v>IC02 Consol - Charges Payable - Borsod Energetikia Kft</v>
          </cell>
          <cell r="D208">
            <v>875.00186887941982</v>
          </cell>
          <cell r="E208">
            <v>875.00189150336701</v>
          </cell>
          <cell r="F208">
            <v>875.00383729854173</v>
          </cell>
          <cell r="G208">
            <v>875.00194628260033</v>
          </cell>
          <cell r="H208">
            <v>875.00401864651985</v>
          </cell>
          <cell r="I208">
            <v>875</v>
          </cell>
          <cell r="J208">
            <v>875.00210632740755</v>
          </cell>
          <cell r="K208">
            <v>875.0021113081666</v>
          </cell>
          <cell r="L208">
            <v>875</v>
          </cell>
        </row>
        <row r="209">
          <cell r="B209" t="str">
            <v>GAAP051</v>
          </cell>
          <cell r="C209" t="str">
            <v>IC09 Consol - Loans Payable - LT - AES Corp</v>
          </cell>
          <cell r="D209">
            <v>37789000</v>
          </cell>
          <cell r="E209">
            <v>37789000</v>
          </cell>
          <cell r="F209">
            <v>37789000</v>
          </cell>
          <cell r="G209">
            <v>37789000</v>
          </cell>
          <cell r="H209">
            <v>37789000</v>
          </cell>
          <cell r="I209">
            <v>37789000</v>
          </cell>
          <cell r="J209">
            <v>37789000</v>
          </cell>
          <cell r="K209">
            <v>37789000</v>
          </cell>
          <cell r="L209">
            <v>37789000</v>
          </cell>
        </row>
        <row r="210">
          <cell r="B210" t="str">
            <v>GAAP052</v>
          </cell>
          <cell r="C210" t="str">
            <v>IC09 Consol - Loans Payable - LT - AES Global Power Holdings BV</v>
          </cell>
          <cell r="D210">
            <v>52598666</v>
          </cell>
          <cell r="E210">
            <v>42500000.000000007</v>
          </cell>
          <cell r="F210">
            <v>42499999.999999993</v>
          </cell>
          <cell r="G210">
            <v>42500300.000000007</v>
          </cell>
          <cell r="H210">
            <v>42500300</v>
          </cell>
          <cell r="I210">
            <v>42500000</v>
          </cell>
          <cell r="J210">
            <v>42500000</v>
          </cell>
          <cell r="K210">
            <v>42500000</v>
          </cell>
          <cell r="L210">
            <v>42500000</v>
          </cell>
          <cell r="M210">
            <v>52598666</v>
          </cell>
        </row>
        <row r="211">
          <cell r="B211" t="str">
            <v>GAAP053</v>
          </cell>
          <cell r="C211" t="str">
            <v>IC07 Consol - Int Payable - LT - AES Corp</v>
          </cell>
          <cell r="D211">
            <v>43557000</v>
          </cell>
          <cell r="E211">
            <v>43888000.000000007</v>
          </cell>
          <cell r="F211">
            <v>44201999.999999993</v>
          </cell>
          <cell r="G211">
            <v>44557000.000000007</v>
          </cell>
          <cell r="H211">
            <v>44910000</v>
          </cell>
          <cell r="I211">
            <v>45268000</v>
          </cell>
          <cell r="J211">
            <v>45639000</v>
          </cell>
          <cell r="K211">
            <v>46026000</v>
          </cell>
          <cell r="L211">
            <v>46402065.00319387</v>
          </cell>
        </row>
        <row r="212">
          <cell r="B212" t="str">
            <v>GAAP054</v>
          </cell>
          <cell r="C212" t="str">
            <v>IC07 Consol - Int Payable - LT - AES Global Power Holdings BV</v>
          </cell>
          <cell r="D212">
            <v>476000.00134559907</v>
          </cell>
          <cell r="E212">
            <v>11051665.998335479</v>
          </cell>
          <cell r="F212">
            <v>11503666.001534918</v>
          </cell>
          <cell r="G212">
            <v>12014666.002335541</v>
          </cell>
          <cell r="H212">
            <v>12522666.002250442</v>
          </cell>
          <cell r="I212">
            <v>13054666.002634179</v>
          </cell>
          <cell r="J212">
            <v>13588666.003875643</v>
          </cell>
          <cell r="K212">
            <v>14146665.999493286</v>
          </cell>
          <cell r="L212">
            <v>14688045.001596935</v>
          </cell>
          <cell r="M212">
            <v>3490000</v>
          </cell>
        </row>
        <row r="213">
          <cell r="B213" t="str">
            <v>GAAP055</v>
          </cell>
          <cell r="C213" t="str">
            <v>IC07 Consol - Int Payable - LT - AES Electric LTD</v>
          </cell>
          <cell r="D213">
            <v>39228000</v>
          </cell>
          <cell r="E213">
            <v>39228000</v>
          </cell>
          <cell r="F213">
            <v>39228000</v>
          </cell>
          <cell r="G213">
            <v>39228000</v>
          </cell>
          <cell r="H213">
            <v>39228000</v>
          </cell>
          <cell r="I213">
            <v>39228000</v>
          </cell>
          <cell r="J213">
            <v>39228000</v>
          </cell>
          <cell r="K213">
            <v>39228000</v>
          </cell>
          <cell r="L213">
            <v>39228000</v>
          </cell>
          <cell r="M213">
            <v>56088666</v>
          </cell>
          <cell r="N213">
            <v>-1099379.0015969351</v>
          </cell>
        </row>
        <row r="214">
          <cell r="B214" t="str">
            <v>GAAP056</v>
          </cell>
          <cell r="C214" t="str">
            <v>IC01 Consol - Contributed Capital - Suntree Power LTD</v>
          </cell>
          <cell r="D214">
            <v>8985000</v>
          </cell>
          <cell r="E214">
            <v>8985000</v>
          </cell>
          <cell r="F214">
            <v>8985000</v>
          </cell>
          <cell r="G214">
            <v>8985000.0000000019</v>
          </cell>
          <cell r="H214">
            <v>8985000</v>
          </cell>
          <cell r="I214">
            <v>8985000</v>
          </cell>
          <cell r="J214">
            <v>8985000</v>
          </cell>
          <cell r="K214">
            <v>8985000.0000000019</v>
          </cell>
          <cell r="L214">
            <v>8985000</v>
          </cell>
          <cell r="M214">
            <v>-1099379.0015969351</v>
          </cell>
        </row>
        <row r="215">
          <cell r="B215" t="str">
            <v>GAAP057</v>
          </cell>
          <cell r="C215" t="str">
            <v>IC01 Consol - Contributed Capital - AES Corp</v>
          </cell>
          <cell r="D215">
            <v>100028</v>
          </cell>
          <cell r="E215">
            <v>105371.33842172958</v>
          </cell>
          <cell r="F215">
            <v>98710.222709900219</v>
          </cell>
          <cell r="G215">
            <v>102440.39653639548</v>
          </cell>
          <cell r="H215">
            <v>91972.13682607298</v>
          </cell>
          <cell r="I215">
            <v>96168.470766381302</v>
          </cell>
          <cell r="J215">
            <v>100737.88494649928</v>
          </cell>
          <cell r="K215">
            <v>105307.34022886581</v>
          </cell>
          <cell r="L215">
            <v>109876.90928696902</v>
          </cell>
        </row>
        <row r="216">
          <cell r="B216" t="str">
            <v>GAAP058</v>
          </cell>
          <cell r="C216" t="str">
            <v>IC02 Consol - Receivable Charges - Sogrinsk TETS LLP</v>
          </cell>
          <cell r="D216">
            <v>0</v>
          </cell>
          <cell r="E216">
            <v>0</v>
          </cell>
          <cell r="F216">
            <v>0</v>
          </cell>
          <cell r="G216">
            <v>0</v>
          </cell>
          <cell r="H216">
            <v>0</v>
          </cell>
          <cell r="I216">
            <v>0</v>
          </cell>
          <cell r="J216">
            <v>0</v>
          </cell>
          <cell r="K216">
            <v>0</v>
          </cell>
          <cell r="L216">
            <v>0</v>
          </cell>
        </row>
        <row r="217">
          <cell r="B217" t="str">
            <v>GAAP059</v>
          </cell>
          <cell r="C217" t="str">
            <v>IC02 Consol - Receivable Charges - UstKamenogorsk TETS LLP</v>
          </cell>
          <cell r="D217">
            <v>0</v>
          </cell>
          <cell r="E217">
            <v>0</v>
          </cell>
          <cell r="F217">
            <v>0</v>
          </cell>
          <cell r="G217">
            <v>0</v>
          </cell>
          <cell r="H217">
            <v>0</v>
          </cell>
          <cell r="I217">
            <v>0</v>
          </cell>
          <cell r="J217">
            <v>0</v>
          </cell>
          <cell r="K217">
            <v>0</v>
          </cell>
          <cell r="L217">
            <v>0</v>
          </cell>
        </row>
        <row r="218">
          <cell r="B218" t="str">
            <v>GAAP060</v>
          </cell>
          <cell r="C218" t="str">
            <v>IC02 Consol - Receivable Charges - NurEnergoService LLP</v>
          </cell>
          <cell r="D218">
            <v>442472.51999700977</v>
          </cell>
          <cell r="E218">
            <v>370776.6512824393</v>
          </cell>
          <cell r="F218">
            <v>0</v>
          </cell>
          <cell r="G218">
            <v>398440.96535616973</v>
          </cell>
          <cell r="H218">
            <v>0</v>
          </cell>
          <cell r="I218">
            <v>0</v>
          </cell>
          <cell r="J218">
            <v>0</v>
          </cell>
          <cell r="K218">
            <v>0</v>
          </cell>
          <cell r="L218">
            <v>0</v>
          </cell>
        </row>
        <row r="219">
          <cell r="B219" t="str">
            <v>GAAP061</v>
          </cell>
          <cell r="C219" t="str">
            <v>IC02 Consol - Charges Payable - NurEnergoService LLP</v>
          </cell>
          <cell r="F219">
            <v>84700.153491941659</v>
          </cell>
          <cell r="G219">
            <v>0</v>
          </cell>
          <cell r="H219">
            <v>730916.82205433212</v>
          </cell>
          <cell r="I219">
            <v>168444.0484030293</v>
          </cell>
          <cell r="J219">
            <v>377049.70090150816</v>
          </cell>
          <cell r="K219">
            <v>685454.24372941477</v>
          </cell>
          <cell r="L219">
            <v>1477043.5613222613</v>
          </cell>
        </row>
        <row r="220">
          <cell r="B220" t="str">
            <v>GAAP062</v>
          </cell>
          <cell r="C220" t="str">
            <v>IC02 Consol - Receivable Charges - AES Tisza ii</v>
          </cell>
          <cell r="H220">
            <v>-7666.0022504420513</v>
          </cell>
          <cell r="I220">
            <v>-7666</v>
          </cell>
          <cell r="J220">
            <v>-7666</v>
          </cell>
          <cell r="K220">
            <v>-7666</v>
          </cell>
          <cell r="L220">
            <v>-7666</v>
          </cell>
        </row>
        <row r="221">
          <cell r="B221" t="str">
            <v>GAAP063</v>
          </cell>
          <cell r="C221" t="str">
            <v>IC02 Consol - Receivable Charges - AES Electric Ltd.</v>
          </cell>
          <cell r="H221">
            <v>-4258</v>
          </cell>
          <cell r="I221">
            <v>24725</v>
          </cell>
          <cell r="J221">
            <v>23988.240000000002</v>
          </cell>
          <cell r="K221">
            <v>24612.94</v>
          </cell>
          <cell r="L221">
            <v>25109.539999999997</v>
          </cell>
        </row>
        <row r="222">
          <cell r="B222" t="str">
            <v>GAAP064</v>
          </cell>
          <cell r="C222" t="str">
            <v>IC03 Consol - Dividends - Suntree Power Ltd.</v>
          </cell>
          <cell r="H222">
            <v>-815815.78947368416</v>
          </cell>
          <cell r="I222">
            <v>-815815.78947368416</v>
          </cell>
          <cell r="J222">
            <v>-815815.78947368416</v>
          </cell>
          <cell r="K222">
            <v>-2721152.789473684</v>
          </cell>
          <cell r="L222">
            <v>-2721152.789473684</v>
          </cell>
        </row>
        <row r="223">
          <cell r="B223" t="str">
            <v>GAAP065</v>
          </cell>
          <cell r="C223" t="str">
            <v>IC02 Consol - Receivable Charges - AES Rivnooblenergo</v>
          </cell>
          <cell r="H223">
            <v>-8119.8975</v>
          </cell>
          <cell r="I223">
            <v>-8119.8975</v>
          </cell>
          <cell r="J223">
            <v>-8119.8975</v>
          </cell>
          <cell r="K223">
            <v>-8119.8975</v>
          </cell>
          <cell r="L223">
            <v>-8119.8975</v>
          </cell>
        </row>
        <row r="224">
          <cell r="B224" t="str">
            <v>GAAP070</v>
          </cell>
          <cell r="C224" t="str">
            <v>IC02 Consol - Charges Payable - Lal Pir</v>
          </cell>
          <cell r="I224">
            <v>26739.35</v>
          </cell>
          <cell r="J224">
            <v>26739.35</v>
          </cell>
          <cell r="K224">
            <v>26739.35</v>
          </cell>
          <cell r="L224">
            <v>26985.85</v>
          </cell>
        </row>
        <row r="225">
          <cell r="B225" t="str">
            <v>GAAP071</v>
          </cell>
          <cell r="C225" t="str">
            <v>IC02 Consol - Charges Payable - Tau Power BV</v>
          </cell>
          <cell r="J225">
            <v>300</v>
          </cell>
          <cell r="K225">
            <v>300</v>
          </cell>
          <cell r="L225">
            <v>300</v>
          </cell>
        </row>
        <row r="227">
          <cell r="C227" t="str">
            <v>Total: Balance Sheet</v>
          </cell>
          <cell r="D227">
            <v>2536241.0172310472</v>
          </cell>
          <cell r="E227">
            <v>1986831.2723613679</v>
          </cell>
          <cell r="F227">
            <v>4117256.2349059605</v>
          </cell>
          <cell r="G227">
            <v>5435778.8528823555</v>
          </cell>
          <cell r="H227">
            <v>6522099.0283555659</v>
          </cell>
          <cell r="I227">
            <v>7785578.7061950695</v>
          </cell>
          <cell r="J227">
            <v>8255313.5374832423</v>
          </cell>
          <cell r="K227">
            <v>8679451.1570759844</v>
          </cell>
          <cell r="L227">
            <v>6872812.3423902886</v>
          </cell>
          <cell r="M227">
            <v>-111375409.36024633</v>
          </cell>
          <cell r="N227">
            <v>21871631.278405022</v>
          </cell>
          <cell r="O227">
            <v>0</v>
          </cell>
          <cell r="P227">
            <v>0</v>
          </cell>
        </row>
        <row r="229">
          <cell r="B229">
            <v>400505</v>
          </cell>
          <cell r="C229" t="str">
            <v>Contract Elec Sales - Capacity/Avail</v>
          </cell>
          <cell r="E229">
            <v>0</v>
          </cell>
          <cell r="F229">
            <v>0</v>
          </cell>
          <cell r="G229">
            <v>0</v>
          </cell>
          <cell r="H229">
            <v>0</v>
          </cell>
          <cell r="I229">
            <v>0</v>
          </cell>
          <cell r="J229">
            <v>0</v>
          </cell>
          <cell r="K229">
            <v>0</v>
          </cell>
          <cell r="L229">
            <v>0</v>
          </cell>
        </row>
        <row r="230">
          <cell r="B230">
            <v>400510</v>
          </cell>
          <cell r="C230" t="str">
            <v>Contract Elec Sales - Energy-Prod</v>
          </cell>
          <cell r="D230">
            <v>73959450</v>
          </cell>
          <cell r="E230">
            <v>6148519.3217068929</v>
          </cell>
          <cell r="F230">
            <v>11907474.874431377</v>
          </cell>
          <cell r="G230">
            <v>17767446.65917252</v>
          </cell>
          <cell r="H230">
            <v>22270415.440317031</v>
          </cell>
          <cell r="I230">
            <v>26508636.100919593</v>
          </cell>
          <cell r="J230">
            <v>31105494.254904948</v>
          </cell>
          <cell r="K230">
            <v>35832374.185852319</v>
          </cell>
          <cell r="L230">
            <v>39415458.909395292</v>
          </cell>
        </row>
        <row r="231">
          <cell r="B231">
            <v>400512</v>
          </cell>
          <cell r="C231" t="str">
            <v>Contract Elec Sales - Fuel Passthrough</v>
          </cell>
          <cell r="E231">
            <v>0</v>
          </cell>
          <cell r="F231">
            <v>0</v>
          </cell>
          <cell r="G231">
            <v>0</v>
          </cell>
          <cell r="H231">
            <v>0</v>
          </cell>
          <cell r="I231">
            <v>0</v>
          </cell>
          <cell r="J231">
            <v>0</v>
          </cell>
          <cell r="K231">
            <v>0</v>
          </cell>
          <cell r="L231">
            <v>0</v>
          </cell>
        </row>
        <row r="232">
          <cell r="B232">
            <v>400515</v>
          </cell>
          <cell r="C232" t="str">
            <v>Contract Electricity Sales - O &amp; M</v>
          </cell>
          <cell r="E232">
            <v>0</v>
          </cell>
          <cell r="F232">
            <v>0</v>
          </cell>
          <cell r="G232">
            <v>0</v>
          </cell>
          <cell r="H232">
            <v>0</v>
          </cell>
          <cell r="I232">
            <v>0</v>
          </cell>
          <cell r="J232">
            <v>0</v>
          </cell>
          <cell r="K232">
            <v>0</v>
          </cell>
          <cell r="L232">
            <v>0</v>
          </cell>
        </row>
        <row r="233">
          <cell r="B233">
            <v>400520</v>
          </cell>
          <cell r="C233" t="str">
            <v>Amort of Unhedged Commodity Derivatives</v>
          </cell>
          <cell r="E233">
            <v>0</v>
          </cell>
          <cell r="F233">
            <v>0</v>
          </cell>
          <cell r="G233">
            <v>0</v>
          </cell>
          <cell r="H233">
            <v>0</v>
          </cell>
          <cell r="I233">
            <v>0</v>
          </cell>
          <cell r="J233">
            <v>0</v>
          </cell>
          <cell r="K233">
            <v>0</v>
          </cell>
          <cell r="L233">
            <v>0</v>
          </cell>
        </row>
        <row r="234">
          <cell r="B234">
            <v>401005</v>
          </cell>
          <cell r="C234" t="str">
            <v>Spot Electricity Sales - Capacity</v>
          </cell>
          <cell r="E234">
            <v>0</v>
          </cell>
          <cell r="F234">
            <v>0</v>
          </cell>
          <cell r="G234">
            <v>0</v>
          </cell>
          <cell r="H234">
            <v>0</v>
          </cell>
          <cell r="I234">
            <v>0</v>
          </cell>
          <cell r="J234">
            <v>0</v>
          </cell>
          <cell r="K234">
            <v>0</v>
          </cell>
          <cell r="L234">
            <v>0</v>
          </cell>
        </row>
        <row r="235">
          <cell r="B235">
            <v>401010</v>
          </cell>
          <cell r="C235" t="str">
            <v>Spot Electricity Sales - Energy</v>
          </cell>
          <cell r="D235">
            <v>11467</v>
          </cell>
          <cell r="E235">
            <v>0</v>
          </cell>
          <cell r="F235">
            <v>0</v>
          </cell>
          <cell r="G235">
            <v>0</v>
          </cell>
          <cell r="H235">
            <v>0</v>
          </cell>
          <cell r="I235">
            <v>0</v>
          </cell>
          <cell r="J235">
            <v>0</v>
          </cell>
          <cell r="K235">
            <v>0</v>
          </cell>
          <cell r="L235">
            <v>0</v>
          </cell>
        </row>
        <row r="236">
          <cell r="B236">
            <v>401505</v>
          </cell>
          <cell r="C236" t="str">
            <v>Generation - Ancillary Services</v>
          </cell>
          <cell r="E236">
            <v>0</v>
          </cell>
          <cell r="F236">
            <v>0</v>
          </cell>
          <cell r="G236">
            <v>0</v>
          </cell>
          <cell r="H236">
            <v>0</v>
          </cell>
          <cell r="I236">
            <v>0</v>
          </cell>
          <cell r="J236">
            <v>0</v>
          </cell>
          <cell r="K236">
            <v>0</v>
          </cell>
          <cell r="L236">
            <v>0</v>
          </cell>
        </row>
        <row r="237">
          <cell r="B237">
            <v>401515</v>
          </cell>
          <cell r="C237" t="str">
            <v>Steam Sales</v>
          </cell>
          <cell r="E237">
            <v>0</v>
          </cell>
          <cell r="F237">
            <v>0</v>
          </cell>
          <cell r="G237">
            <v>0</v>
          </cell>
          <cell r="H237">
            <v>0</v>
          </cell>
          <cell r="I237">
            <v>0</v>
          </cell>
          <cell r="J237">
            <v>0</v>
          </cell>
          <cell r="K237">
            <v>0</v>
          </cell>
          <cell r="L237">
            <v>0</v>
          </cell>
        </row>
        <row r="238">
          <cell r="B238">
            <v>401520</v>
          </cell>
          <cell r="C238" t="str">
            <v>CO2 Sales</v>
          </cell>
          <cell r="E238">
            <v>0</v>
          </cell>
          <cell r="F238">
            <v>0</v>
          </cell>
          <cell r="G238">
            <v>0</v>
          </cell>
          <cell r="H238">
            <v>0</v>
          </cell>
          <cell r="I238">
            <v>0</v>
          </cell>
          <cell r="J238">
            <v>0</v>
          </cell>
          <cell r="K238">
            <v>0</v>
          </cell>
          <cell r="L238">
            <v>0</v>
          </cell>
        </row>
        <row r="239">
          <cell r="B239">
            <v>401525</v>
          </cell>
          <cell r="C239" t="str">
            <v>Heat Sales</v>
          </cell>
          <cell r="E239">
            <v>0</v>
          </cell>
          <cell r="F239">
            <v>0</v>
          </cell>
          <cell r="G239">
            <v>0</v>
          </cell>
          <cell r="H239">
            <v>0</v>
          </cell>
          <cell r="I239">
            <v>0</v>
          </cell>
          <cell r="J239">
            <v>0</v>
          </cell>
          <cell r="K239">
            <v>0</v>
          </cell>
          <cell r="L239">
            <v>0</v>
          </cell>
        </row>
        <row r="240">
          <cell r="B240">
            <v>401530</v>
          </cell>
          <cell r="C240" t="str">
            <v>Other Cogeneration Revenues</v>
          </cell>
          <cell r="E240">
            <v>0</v>
          </cell>
          <cell r="F240">
            <v>0</v>
          </cell>
          <cell r="G240">
            <v>0</v>
          </cell>
          <cell r="H240">
            <v>0</v>
          </cell>
          <cell r="I240">
            <v>0</v>
          </cell>
          <cell r="J240">
            <v>0</v>
          </cell>
          <cell r="K240">
            <v>0</v>
          </cell>
          <cell r="L240">
            <v>0</v>
          </cell>
        </row>
        <row r="241">
          <cell r="B241">
            <v>402005</v>
          </cell>
          <cell r="C241" t="str">
            <v>Water Capacity</v>
          </cell>
          <cell r="E241">
            <v>0</v>
          </cell>
          <cell r="F241">
            <v>0</v>
          </cell>
          <cell r="G241">
            <v>0</v>
          </cell>
          <cell r="H241">
            <v>0</v>
          </cell>
          <cell r="I241">
            <v>0</v>
          </cell>
          <cell r="J241">
            <v>0</v>
          </cell>
          <cell r="K241">
            <v>0</v>
          </cell>
          <cell r="L241">
            <v>0</v>
          </cell>
        </row>
        <row r="242">
          <cell r="B242">
            <v>402010</v>
          </cell>
          <cell r="C242" t="str">
            <v>Water Output</v>
          </cell>
          <cell r="E242">
            <v>0</v>
          </cell>
          <cell r="F242">
            <v>0</v>
          </cell>
          <cell r="G242">
            <v>0</v>
          </cell>
          <cell r="H242">
            <v>0</v>
          </cell>
          <cell r="I242">
            <v>0</v>
          </cell>
          <cell r="J242">
            <v>0</v>
          </cell>
          <cell r="K242">
            <v>0</v>
          </cell>
          <cell r="L242">
            <v>0</v>
          </cell>
        </row>
        <row r="243">
          <cell r="B243">
            <v>410505</v>
          </cell>
          <cell r="C243" t="str">
            <v>Dist. Sales - Industrial Customers</v>
          </cell>
          <cell r="E243">
            <v>0</v>
          </cell>
          <cell r="F243">
            <v>0</v>
          </cell>
          <cell r="G243">
            <v>0</v>
          </cell>
          <cell r="H243">
            <v>0</v>
          </cell>
          <cell r="I243">
            <v>0</v>
          </cell>
          <cell r="J243">
            <v>0</v>
          </cell>
          <cell r="K243">
            <v>0</v>
          </cell>
          <cell r="L243">
            <v>0</v>
          </cell>
        </row>
        <row r="244">
          <cell r="B244">
            <v>410510</v>
          </cell>
          <cell r="C244" t="str">
            <v>Dist. Sales - Residential Customers</v>
          </cell>
          <cell r="E244">
            <v>0</v>
          </cell>
          <cell r="F244">
            <v>0</v>
          </cell>
          <cell r="G244">
            <v>0</v>
          </cell>
          <cell r="H244">
            <v>0</v>
          </cell>
          <cell r="I244">
            <v>0</v>
          </cell>
          <cell r="J244">
            <v>0</v>
          </cell>
          <cell r="K244">
            <v>0</v>
          </cell>
          <cell r="L244">
            <v>0</v>
          </cell>
        </row>
        <row r="245">
          <cell r="B245">
            <v>411012</v>
          </cell>
          <cell r="C245" t="str">
            <v>Amort of Margin Recovery</v>
          </cell>
          <cell r="E245">
            <v>0</v>
          </cell>
          <cell r="F245">
            <v>0</v>
          </cell>
          <cell r="G245">
            <v>0</v>
          </cell>
          <cell r="H245">
            <v>0</v>
          </cell>
          <cell r="I245">
            <v>0</v>
          </cell>
          <cell r="J245">
            <v>0</v>
          </cell>
          <cell r="K245">
            <v>0</v>
          </cell>
          <cell r="L245">
            <v>0</v>
          </cell>
        </row>
        <row r="246">
          <cell r="B246">
            <v>410515</v>
          </cell>
          <cell r="C246" t="str">
            <v>Dist. Sales - Commercial Customers</v>
          </cell>
          <cell r="E246">
            <v>0</v>
          </cell>
          <cell r="F246">
            <v>0</v>
          </cell>
          <cell r="G246">
            <v>0</v>
          </cell>
          <cell r="H246">
            <v>0</v>
          </cell>
          <cell r="I246">
            <v>0</v>
          </cell>
          <cell r="J246">
            <v>0</v>
          </cell>
          <cell r="K246">
            <v>0</v>
          </cell>
          <cell r="L246">
            <v>0</v>
          </cell>
        </row>
        <row r="247">
          <cell r="B247">
            <v>410520</v>
          </cell>
          <cell r="C247" t="str">
            <v>Dist. Sales - Government Customers</v>
          </cell>
          <cell r="E247">
            <v>0</v>
          </cell>
          <cell r="F247">
            <v>0</v>
          </cell>
          <cell r="G247">
            <v>0</v>
          </cell>
          <cell r="H247">
            <v>0</v>
          </cell>
          <cell r="I247">
            <v>0</v>
          </cell>
          <cell r="J247">
            <v>0</v>
          </cell>
          <cell r="K247">
            <v>0</v>
          </cell>
          <cell r="L247">
            <v>0</v>
          </cell>
        </row>
        <row r="248">
          <cell r="B248">
            <v>411005</v>
          </cell>
          <cell r="C248" t="str">
            <v>Distribution - Ancillary Services</v>
          </cell>
          <cell r="E248">
            <v>0</v>
          </cell>
          <cell r="F248">
            <v>0</v>
          </cell>
          <cell r="G248">
            <v>0</v>
          </cell>
          <cell r="H248">
            <v>0</v>
          </cell>
          <cell r="I248">
            <v>0</v>
          </cell>
          <cell r="J248">
            <v>0</v>
          </cell>
          <cell r="K248">
            <v>0</v>
          </cell>
          <cell r="L248">
            <v>0</v>
          </cell>
        </row>
        <row r="249">
          <cell r="B249">
            <v>411010</v>
          </cell>
          <cell r="C249" t="str">
            <v>Dist. Revenue - Revenue Deductions</v>
          </cell>
          <cell r="E249">
            <v>0</v>
          </cell>
          <cell r="F249">
            <v>0</v>
          </cell>
          <cell r="G249">
            <v>0</v>
          </cell>
          <cell r="H249">
            <v>0</v>
          </cell>
          <cell r="I249">
            <v>0</v>
          </cell>
          <cell r="J249">
            <v>0</v>
          </cell>
          <cell r="K249">
            <v>0</v>
          </cell>
          <cell r="L249">
            <v>0</v>
          </cell>
        </row>
        <row r="250">
          <cell r="B250">
            <v>411015</v>
          </cell>
          <cell r="C250" t="str">
            <v>Other Distribution Revenues</v>
          </cell>
          <cell r="E250">
            <v>0</v>
          </cell>
          <cell r="F250">
            <v>0</v>
          </cell>
          <cell r="G250">
            <v>0</v>
          </cell>
          <cell r="H250">
            <v>0</v>
          </cell>
          <cell r="I250">
            <v>0</v>
          </cell>
          <cell r="J250">
            <v>0</v>
          </cell>
          <cell r="K250">
            <v>0</v>
          </cell>
          <cell r="L250">
            <v>0</v>
          </cell>
        </row>
        <row r="251">
          <cell r="B251">
            <v>420505</v>
          </cell>
          <cell r="C251" t="str">
            <v>Fuel Sales (Coal, Oil, Etc)</v>
          </cell>
          <cell r="E251">
            <v>0</v>
          </cell>
          <cell r="F251">
            <v>0</v>
          </cell>
          <cell r="G251">
            <v>0</v>
          </cell>
          <cell r="H251">
            <v>0</v>
          </cell>
          <cell r="I251">
            <v>0</v>
          </cell>
          <cell r="J251">
            <v>0</v>
          </cell>
          <cell r="K251">
            <v>0</v>
          </cell>
          <cell r="L251">
            <v>0</v>
          </cell>
        </row>
        <row r="252">
          <cell r="B252">
            <v>420510</v>
          </cell>
          <cell r="C252" t="str">
            <v>Telecom Sales</v>
          </cell>
          <cell r="E252">
            <v>0</v>
          </cell>
          <cell r="F252">
            <v>0</v>
          </cell>
          <cell r="G252">
            <v>0</v>
          </cell>
          <cell r="H252">
            <v>0</v>
          </cell>
          <cell r="I252">
            <v>0</v>
          </cell>
          <cell r="J252">
            <v>0</v>
          </cell>
          <cell r="K252">
            <v>0</v>
          </cell>
          <cell r="L252">
            <v>0</v>
          </cell>
        </row>
        <row r="253">
          <cell r="B253">
            <v>420515</v>
          </cell>
          <cell r="C253" t="str">
            <v>Dist. - Sales Of Environmental Allow.</v>
          </cell>
          <cell r="E253">
            <v>0</v>
          </cell>
          <cell r="F253">
            <v>0</v>
          </cell>
          <cell r="G253">
            <v>0</v>
          </cell>
          <cell r="H253">
            <v>0</v>
          </cell>
          <cell r="I253">
            <v>0</v>
          </cell>
          <cell r="J253">
            <v>0</v>
          </cell>
          <cell r="K253">
            <v>0</v>
          </cell>
          <cell r="L253">
            <v>0</v>
          </cell>
        </row>
        <row r="254">
          <cell r="B254">
            <v>420520</v>
          </cell>
          <cell r="C254" t="str">
            <v>Other Sales (Non-Electricity)</v>
          </cell>
          <cell r="D254">
            <v>448845</v>
          </cell>
          <cell r="E254">
            <v>11635.694938336992</v>
          </cell>
          <cell r="F254">
            <v>18925.829704261778</v>
          </cell>
          <cell r="G254">
            <v>26464.90210597451</v>
          </cell>
          <cell r="H254">
            <v>46723.47548645996</v>
          </cell>
          <cell r="I254">
            <v>74083.574926697038</v>
          </cell>
          <cell r="J254">
            <v>109612.30523253579</v>
          </cell>
          <cell r="K254">
            <v>140265.26477987133</v>
          </cell>
          <cell r="L254">
            <v>173493.42463295339</v>
          </cell>
        </row>
        <row r="255">
          <cell r="B255">
            <v>485005</v>
          </cell>
          <cell r="C255" t="str">
            <v>UC Related Prty Reimb Ops Exp (Rev)</v>
          </cell>
          <cell r="E255">
            <v>0</v>
          </cell>
          <cell r="F255">
            <v>0</v>
          </cell>
          <cell r="G255">
            <v>0</v>
          </cell>
          <cell r="H255">
            <v>0</v>
          </cell>
          <cell r="I255">
            <v>0</v>
          </cell>
          <cell r="J255">
            <v>0</v>
          </cell>
          <cell r="K255">
            <v>0</v>
          </cell>
          <cell r="L255">
            <v>0</v>
          </cell>
        </row>
        <row r="256">
          <cell r="B256">
            <v>485010</v>
          </cell>
          <cell r="C256" t="str">
            <v>UC Related Prty Ops Mgmt Fee (Rev)</v>
          </cell>
          <cell r="E256">
            <v>0</v>
          </cell>
          <cell r="F256">
            <v>0</v>
          </cell>
          <cell r="G256">
            <v>0</v>
          </cell>
          <cell r="H256">
            <v>0</v>
          </cell>
          <cell r="I256">
            <v>0</v>
          </cell>
          <cell r="J256">
            <v>0</v>
          </cell>
          <cell r="K256">
            <v>0</v>
          </cell>
          <cell r="L256">
            <v>0</v>
          </cell>
        </row>
        <row r="257">
          <cell r="B257">
            <v>485015</v>
          </cell>
          <cell r="C257" t="str">
            <v>UC Related Prty Const Mgmt Fees (Rev)</v>
          </cell>
          <cell r="E257">
            <v>0</v>
          </cell>
          <cell r="F257">
            <v>0</v>
          </cell>
          <cell r="G257">
            <v>0</v>
          </cell>
          <cell r="H257">
            <v>0</v>
          </cell>
          <cell r="I257">
            <v>0</v>
          </cell>
          <cell r="J257">
            <v>0</v>
          </cell>
          <cell r="K257">
            <v>0</v>
          </cell>
          <cell r="L257">
            <v>0</v>
          </cell>
        </row>
        <row r="258">
          <cell r="B258">
            <v>510505</v>
          </cell>
          <cell r="C258" t="str">
            <v>Coal Commodity</v>
          </cell>
          <cell r="D258">
            <v>21619544</v>
          </cell>
          <cell r="E258">
            <v>2289132.7171067568</v>
          </cell>
          <cell r="F258">
            <v>4671513.8201765949</v>
          </cell>
          <cell r="G258">
            <v>6591539.0877515264</v>
          </cell>
          <cell r="H258">
            <v>8200951.654059195</v>
          </cell>
          <cell r="I258">
            <v>10160077.639818165</v>
          </cell>
          <cell r="J258">
            <v>12076026.741764413</v>
          </cell>
          <cell r="K258">
            <v>13861667.656214207</v>
          </cell>
          <cell r="L258">
            <v>15716494.634575751</v>
          </cell>
        </row>
        <row r="259">
          <cell r="B259">
            <v>510506</v>
          </cell>
          <cell r="C259" t="str">
            <v>Coal Handling</v>
          </cell>
          <cell r="D259">
            <v>0</v>
          </cell>
          <cell r="E259">
            <v>0</v>
          </cell>
          <cell r="F259">
            <v>0</v>
          </cell>
          <cell r="G259">
            <v>0</v>
          </cell>
          <cell r="H259">
            <v>0</v>
          </cell>
          <cell r="I259">
            <v>0</v>
          </cell>
          <cell r="J259">
            <v>0</v>
          </cell>
          <cell r="K259">
            <v>0</v>
          </cell>
          <cell r="L259">
            <v>0</v>
          </cell>
        </row>
        <row r="260">
          <cell r="B260">
            <v>510510</v>
          </cell>
          <cell r="C260" t="str">
            <v>Oil #2 Commodity</v>
          </cell>
          <cell r="D260">
            <v>1031549</v>
          </cell>
          <cell r="E260">
            <v>149717.612922751</v>
          </cell>
          <cell r="F260">
            <v>262804.54553978861</v>
          </cell>
          <cell r="G260">
            <v>363367.11253083573</v>
          </cell>
          <cell r="H260">
            <v>460722.60272533819</v>
          </cell>
          <cell r="I260">
            <v>487969.12643294438</v>
          </cell>
          <cell r="J260">
            <v>565382.52899423859</v>
          </cell>
          <cell r="K260">
            <v>664090.52282921877</v>
          </cell>
          <cell r="L260">
            <v>702583.57233416918</v>
          </cell>
        </row>
        <row r="261">
          <cell r="B261">
            <v>510511</v>
          </cell>
          <cell r="C261" t="str">
            <v>Oil #2 Handling</v>
          </cell>
          <cell r="D261">
            <v>0</v>
          </cell>
          <cell r="E261">
            <v>0</v>
          </cell>
          <cell r="F261">
            <v>0</v>
          </cell>
          <cell r="G261">
            <v>0</v>
          </cell>
          <cell r="H261">
            <v>0</v>
          </cell>
          <cell r="I261">
            <v>0</v>
          </cell>
          <cell r="J261">
            <v>0</v>
          </cell>
          <cell r="K261">
            <v>0</v>
          </cell>
          <cell r="L261">
            <v>0</v>
          </cell>
        </row>
        <row r="262">
          <cell r="B262">
            <v>510515</v>
          </cell>
          <cell r="C262" t="str">
            <v>Oil #6 Commodity</v>
          </cell>
          <cell r="D262">
            <v>0</v>
          </cell>
          <cell r="E262">
            <v>0</v>
          </cell>
          <cell r="F262">
            <v>0</v>
          </cell>
          <cell r="G262">
            <v>0</v>
          </cell>
          <cell r="H262">
            <v>0</v>
          </cell>
          <cell r="I262">
            <v>0</v>
          </cell>
          <cell r="J262">
            <v>0</v>
          </cell>
          <cell r="K262">
            <v>0</v>
          </cell>
          <cell r="L262">
            <v>0</v>
          </cell>
        </row>
        <row r="263">
          <cell r="B263">
            <v>510516</v>
          </cell>
          <cell r="C263" t="str">
            <v>Oil #6 Handling</v>
          </cell>
          <cell r="D263">
            <v>0</v>
          </cell>
          <cell r="E263">
            <v>0</v>
          </cell>
          <cell r="F263">
            <v>0</v>
          </cell>
          <cell r="G263">
            <v>0</v>
          </cell>
          <cell r="H263">
            <v>0</v>
          </cell>
          <cell r="I263">
            <v>0</v>
          </cell>
          <cell r="J263">
            <v>0</v>
          </cell>
          <cell r="K263">
            <v>0</v>
          </cell>
          <cell r="L263">
            <v>0</v>
          </cell>
        </row>
        <row r="264">
          <cell r="B264">
            <v>510520</v>
          </cell>
          <cell r="C264" t="str">
            <v>Diesel Commodity</v>
          </cell>
          <cell r="D264">
            <v>228000</v>
          </cell>
          <cell r="E264">
            <v>15748.273284406449</v>
          </cell>
          <cell r="F264">
            <v>34637.104673508518</v>
          </cell>
          <cell r="G264">
            <v>48153.228379230583</v>
          </cell>
          <cell r="H264">
            <v>62975.13667371701</v>
          </cell>
          <cell r="I264">
            <v>81146.702775132886</v>
          </cell>
          <cell r="J264">
            <v>98870.613129838413</v>
          </cell>
          <cell r="K264">
            <v>125465.69302173945</v>
          </cell>
          <cell r="L264">
            <v>147612.1962954539</v>
          </cell>
        </row>
        <row r="265">
          <cell r="B265">
            <v>510521</v>
          </cell>
          <cell r="C265" t="str">
            <v>Diesel Handling</v>
          </cell>
          <cell r="E265">
            <v>0</v>
          </cell>
          <cell r="F265">
            <v>0</v>
          </cell>
          <cell r="G265">
            <v>0</v>
          </cell>
          <cell r="H265">
            <v>0</v>
          </cell>
          <cell r="I265">
            <v>0</v>
          </cell>
          <cell r="J265">
            <v>0</v>
          </cell>
          <cell r="K265">
            <v>0</v>
          </cell>
          <cell r="L265">
            <v>0</v>
          </cell>
        </row>
        <row r="266">
          <cell r="B266">
            <v>510525</v>
          </cell>
          <cell r="C266" t="str">
            <v>Natural Gas Commodity</v>
          </cell>
          <cell r="E266">
            <v>0</v>
          </cell>
          <cell r="F266">
            <v>0</v>
          </cell>
          <cell r="G266">
            <v>0</v>
          </cell>
          <cell r="H266">
            <v>0</v>
          </cell>
          <cell r="I266">
            <v>0</v>
          </cell>
          <cell r="J266">
            <v>0</v>
          </cell>
          <cell r="K266">
            <v>0</v>
          </cell>
          <cell r="L266">
            <v>0</v>
          </cell>
        </row>
        <row r="267">
          <cell r="B267">
            <v>510526</v>
          </cell>
          <cell r="C267" t="str">
            <v>Natural Gas Handling</v>
          </cell>
          <cell r="E267">
            <v>0</v>
          </cell>
          <cell r="F267">
            <v>0</v>
          </cell>
          <cell r="G267">
            <v>0</v>
          </cell>
          <cell r="H267">
            <v>0</v>
          </cell>
          <cell r="I267">
            <v>0</v>
          </cell>
          <cell r="J267">
            <v>0</v>
          </cell>
          <cell r="K267">
            <v>0</v>
          </cell>
          <cell r="L267">
            <v>0</v>
          </cell>
        </row>
        <row r="268">
          <cell r="B268">
            <v>510530</v>
          </cell>
          <cell r="C268" t="str">
            <v>Petroleum Coke Commodity</v>
          </cell>
          <cell r="E268">
            <v>0</v>
          </cell>
          <cell r="F268">
            <v>0</v>
          </cell>
          <cell r="G268">
            <v>0</v>
          </cell>
          <cell r="H268">
            <v>0</v>
          </cell>
          <cell r="I268">
            <v>0</v>
          </cell>
          <cell r="J268">
            <v>0</v>
          </cell>
          <cell r="K268">
            <v>0</v>
          </cell>
          <cell r="L268">
            <v>0</v>
          </cell>
        </row>
        <row r="269">
          <cell r="B269">
            <v>510531</v>
          </cell>
          <cell r="C269" t="str">
            <v>Petroleum Coke Handling</v>
          </cell>
          <cell r="E269">
            <v>0</v>
          </cell>
          <cell r="F269">
            <v>0</v>
          </cell>
          <cell r="G269">
            <v>0</v>
          </cell>
          <cell r="H269">
            <v>0</v>
          </cell>
          <cell r="I269">
            <v>0</v>
          </cell>
          <cell r="J269">
            <v>0</v>
          </cell>
          <cell r="K269">
            <v>0</v>
          </cell>
          <cell r="L269">
            <v>0</v>
          </cell>
        </row>
        <row r="270">
          <cell r="B270">
            <v>510535</v>
          </cell>
          <cell r="C270" t="str">
            <v>Other Fuel Commodity</v>
          </cell>
          <cell r="E270">
            <v>0</v>
          </cell>
          <cell r="F270">
            <v>0</v>
          </cell>
          <cell r="G270">
            <v>0</v>
          </cell>
          <cell r="H270">
            <v>0</v>
          </cell>
          <cell r="I270">
            <v>0</v>
          </cell>
          <cell r="J270">
            <v>0</v>
          </cell>
          <cell r="K270">
            <v>0</v>
          </cell>
          <cell r="L270">
            <v>0</v>
          </cell>
        </row>
        <row r="271">
          <cell r="B271">
            <v>510536</v>
          </cell>
          <cell r="C271" t="str">
            <v>Other Fuel Handling</v>
          </cell>
          <cell r="E271">
            <v>0</v>
          </cell>
          <cell r="F271">
            <v>0</v>
          </cell>
          <cell r="G271">
            <v>0</v>
          </cell>
          <cell r="H271">
            <v>0</v>
          </cell>
          <cell r="I271">
            <v>0</v>
          </cell>
          <cell r="J271">
            <v>0</v>
          </cell>
          <cell r="K271">
            <v>0</v>
          </cell>
          <cell r="L271">
            <v>0</v>
          </cell>
        </row>
        <row r="272">
          <cell r="B272">
            <v>510550</v>
          </cell>
          <cell r="C272" t="str">
            <v>Fuel Transportation Costs</v>
          </cell>
          <cell r="E272">
            <v>0</v>
          </cell>
          <cell r="F272">
            <v>0</v>
          </cell>
          <cell r="G272">
            <v>0</v>
          </cell>
          <cell r="H272">
            <v>0</v>
          </cell>
          <cell r="I272">
            <v>0</v>
          </cell>
          <cell r="J272">
            <v>0</v>
          </cell>
          <cell r="K272">
            <v>0</v>
          </cell>
          <cell r="L272">
            <v>0</v>
          </cell>
        </row>
        <row r="273">
          <cell r="B273">
            <v>510555</v>
          </cell>
          <cell r="C273" t="str">
            <v>Sorbent (Limestone/Lime/Etc)</v>
          </cell>
          <cell r="D273">
            <v>13065</v>
          </cell>
          <cell r="E273">
            <v>2399.0444124990545</v>
          </cell>
          <cell r="F273">
            <v>3646.9799458835514</v>
          </cell>
          <cell r="G273">
            <v>4786.2979684604297</v>
          </cell>
          <cell r="H273">
            <v>5902.8742423713766</v>
          </cell>
          <cell r="I273">
            <v>6666.641693803711</v>
          </cell>
          <cell r="J273">
            <v>8087.9526719821588</v>
          </cell>
          <cell r="K273">
            <v>9868.7925503708066</v>
          </cell>
          <cell r="L273">
            <v>11252.813470204726</v>
          </cell>
        </row>
        <row r="274">
          <cell r="B274">
            <v>510560</v>
          </cell>
          <cell r="C274" t="str">
            <v>Residual Waste Disposal</v>
          </cell>
          <cell r="E274">
            <v>0</v>
          </cell>
          <cell r="F274">
            <v>0</v>
          </cell>
          <cell r="G274">
            <v>0</v>
          </cell>
          <cell r="H274">
            <v>0</v>
          </cell>
          <cell r="I274">
            <v>0</v>
          </cell>
          <cell r="J274">
            <v>0</v>
          </cell>
          <cell r="K274">
            <v>0</v>
          </cell>
          <cell r="L274">
            <v>0</v>
          </cell>
        </row>
        <row r="275">
          <cell r="B275">
            <v>510565</v>
          </cell>
          <cell r="C275" t="str">
            <v>Sale of Coal Tax Credits</v>
          </cell>
          <cell r="E275">
            <v>0</v>
          </cell>
          <cell r="F275">
            <v>0</v>
          </cell>
          <cell r="G275">
            <v>0</v>
          </cell>
          <cell r="H275">
            <v>0</v>
          </cell>
          <cell r="I275">
            <v>0</v>
          </cell>
          <cell r="J275">
            <v>0</v>
          </cell>
          <cell r="K275">
            <v>0</v>
          </cell>
          <cell r="L275">
            <v>0</v>
          </cell>
        </row>
        <row r="276">
          <cell r="B276">
            <v>511005</v>
          </cell>
          <cell r="C276" t="str">
            <v>Hydroelectric Water Usage Fees</v>
          </cell>
          <cell r="E276">
            <v>0</v>
          </cell>
          <cell r="F276">
            <v>0</v>
          </cell>
          <cell r="G276">
            <v>0</v>
          </cell>
          <cell r="H276">
            <v>0</v>
          </cell>
          <cell r="I276">
            <v>0</v>
          </cell>
          <cell r="J276">
            <v>0</v>
          </cell>
          <cell r="K276">
            <v>0</v>
          </cell>
          <cell r="L276">
            <v>0</v>
          </cell>
        </row>
        <row r="277">
          <cell r="B277">
            <v>511010</v>
          </cell>
          <cell r="C277" t="str">
            <v>Hydroelectric - Other Variable Costs</v>
          </cell>
          <cell r="E277">
            <v>0</v>
          </cell>
          <cell r="F277">
            <v>0</v>
          </cell>
          <cell r="G277">
            <v>0</v>
          </cell>
          <cell r="H277">
            <v>0</v>
          </cell>
          <cell r="I277">
            <v>0</v>
          </cell>
          <cell r="J277">
            <v>0</v>
          </cell>
          <cell r="K277">
            <v>0</v>
          </cell>
          <cell r="L277">
            <v>0</v>
          </cell>
        </row>
        <row r="278">
          <cell r="B278">
            <v>520506</v>
          </cell>
          <cell r="C278" t="str">
            <v>Contract Electricity Purchases - Energy</v>
          </cell>
          <cell r="D278">
            <v>203417</v>
          </cell>
          <cell r="E278">
            <v>5318.2643565105554</v>
          </cell>
          <cell r="F278">
            <v>11563.467733333269</v>
          </cell>
          <cell r="G278">
            <v>11563.467733333273</v>
          </cell>
          <cell r="H278">
            <v>16675.636194995386</v>
          </cell>
          <cell r="I278">
            <v>18098.096682318403</v>
          </cell>
          <cell r="J278">
            <v>41816.019000963614</v>
          </cell>
          <cell r="K278">
            <v>304883.26416606794</v>
          </cell>
          <cell r="L278">
            <v>304883.26416606794</v>
          </cell>
        </row>
        <row r="279">
          <cell r="B279">
            <v>520507</v>
          </cell>
          <cell r="C279" t="str">
            <v>Contract Electricity Purchases - Capacity</v>
          </cell>
          <cell r="E279">
            <v>0</v>
          </cell>
          <cell r="F279">
            <v>0</v>
          </cell>
          <cell r="G279">
            <v>0</v>
          </cell>
          <cell r="H279">
            <v>0</v>
          </cell>
          <cell r="I279">
            <v>0</v>
          </cell>
          <cell r="J279">
            <v>0</v>
          </cell>
          <cell r="K279">
            <v>0</v>
          </cell>
          <cell r="L279">
            <v>0</v>
          </cell>
        </row>
        <row r="280">
          <cell r="B280">
            <v>520511</v>
          </cell>
          <cell r="C280" t="str">
            <v>Spot Electricity Purchases - Energy</v>
          </cell>
          <cell r="E280">
            <v>0</v>
          </cell>
          <cell r="F280">
            <v>0</v>
          </cell>
          <cell r="G280">
            <v>0</v>
          </cell>
          <cell r="H280">
            <v>0</v>
          </cell>
          <cell r="I280">
            <v>0</v>
          </cell>
          <cell r="J280">
            <v>0</v>
          </cell>
          <cell r="K280">
            <v>0</v>
          </cell>
          <cell r="L280">
            <v>0</v>
          </cell>
        </row>
        <row r="281">
          <cell r="B281">
            <v>520515</v>
          </cell>
          <cell r="C281" t="str">
            <v>Spot Electricity Purchases - Capacity</v>
          </cell>
          <cell r="E281">
            <v>0</v>
          </cell>
          <cell r="F281">
            <v>0</v>
          </cell>
          <cell r="G281">
            <v>0</v>
          </cell>
          <cell r="H281">
            <v>0</v>
          </cell>
          <cell r="I281">
            <v>0</v>
          </cell>
          <cell r="J281">
            <v>0</v>
          </cell>
          <cell r="K281">
            <v>0</v>
          </cell>
          <cell r="L281">
            <v>0</v>
          </cell>
        </row>
        <row r="282">
          <cell r="B282">
            <v>530505</v>
          </cell>
          <cell r="C282" t="str">
            <v>Fuel Cost Of Sales (Coal Mining, Etc)</v>
          </cell>
          <cell r="E282">
            <v>0</v>
          </cell>
          <cell r="F282">
            <v>0</v>
          </cell>
          <cell r="G282">
            <v>0</v>
          </cell>
          <cell r="H282">
            <v>0</v>
          </cell>
          <cell r="I282">
            <v>0</v>
          </cell>
          <cell r="J282">
            <v>0</v>
          </cell>
          <cell r="K282">
            <v>0</v>
          </cell>
          <cell r="L282">
            <v>0</v>
          </cell>
        </row>
        <row r="283">
          <cell r="B283">
            <v>530510</v>
          </cell>
          <cell r="C283" t="str">
            <v>Telecom - Cost Of Sales</v>
          </cell>
          <cell r="E283">
            <v>0</v>
          </cell>
          <cell r="F283">
            <v>0</v>
          </cell>
          <cell r="G283">
            <v>0</v>
          </cell>
          <cell r="H283">
            <v>0</v>
          </cell>
          <cell r="I283">
            <v>0</v>
          </cell>
          <cell r="J283">
            <v>0</v>
          </cell>
          <cell r="K283">
            <v>0</v>
          </cell>
          <cell r="L283">
            <v>0</v>
          </cell>
        </row>
        <row r="284">
          <cell r="B284">
            <v>530515</v>
          </cell>
          <cell r="C284" t="str">
            <v>Other Costs Of Sales</v>
          </cell>
          <cell r="E284">
            <v>0</v>
          </cell>
          <cell r="F284">
            <v>0</v>
          </cell>
          <cell r="G284">
            <v>0</v>
          </cell>
          <cell r="H284">
            <v>0</v>
          </cell>
          <cell r="I284">
            <v>0</v>
          </cell>
          <cell r="J284">
            <v>0</v>
          </cell>
          <cell r="K284">
            <v>0</v>
          </cell>
          <cell r="L284">
            <v>0</v>
          </cell>
        </row>
        <row r="285">
          <cell r="B285">
            <v>540505</v>
          </cell>
          <cell r="C285" t="str">
            <v>Chemicals - Ammonia</v>
          </cell>
          <cell r="E285">
            <v>0</v>
          </cell>
          <cell r="F285">
            <v>0</v>
          </cell>
          <cell r="G285">
            <v>0</v>
          </cell>
          <cell r="H285">
            <v>0</v>
          </cell>
          <cell r="I285">
            <v>0</v>
          </cell>
          <cell r="J285">
            <v>0</v>
          </cell>
          <cell r="K285">
            <v>0</v>
          </cell>
          <cell r="L285">
            <v>0</v>
          </cell>
        </row>
        <row r="286">
          <cell r="B286">
            <v>540510</v>
          </cell>
          <cell r="C286" t="str">
            <v>Chemicals - Gases</v>
          </cell>
          <cell r="E286">
            <v>0</v>
          </cell>
          <cell r="F286">
            <v>0</v>
          </cell>
          <cell r="G286">
            <v>0</v>
          </cell>
          <cell r="H286">
            <v>0</v>
          </cell>
          <cell r="I286">
            <v>0</v>
          </cell>
          <cell r="J286">
            <v>0</v>
          </cell>
          <cell r="K286">
            <v>0</v>
          </cell>
          <cell r="L286">
            <v>0</v>
          </cell>
        </row>
        <row r="287">
          <cell r="B287">
            <v>540515</v>
          </cell>
          <cell r="C287" t="str">
            <v>Chemicals - Lubricants</v>
          </cell>
          <cell r="E287">
            <v>0</v>
          </cell>
          <cell r="F287">
            <v>0</v>
          </cell>
          <cell r="G287">
            <v>0</v>
          </cell>
          <cell r="H287">
            <v>0</v>
          </cell>
          <cell r="I287">
            <v>0</v>
          </cell>
          <cell r="J287">
            <v>0</v>
          </cell>
          <cell r="K287">
            <v>0</v>
          </cell>
          <cell r="L287">
            <v>0</v>
          </cell>
        </row>
        <row r="288">
          <cell r="B288">
            <v>540520</v>
          </cell>
          <cell r="C288" t="str">
            <v>Chemicals - Other Boiler</v>
          </cell>
          <cell r="D288">
            <v>76102</v>
          </cell>
          <cell r="E288">
            <v>7432.9549065597339</v>
          </cell>
          <cell r="F288">
            <v>19294.609856674855</v>
          </cell>
          <cell r="G288">
            <v>25205.161199609847</v>
          </cell>
          <cell r="H288">
            <v>35307.905854809971</v>
          </cell>
          <cell r="I288">
            <v>46099.48874911356</v>
          </cell>
          <cell r="J288">
            <v>55392.017858558334</v>
          </cell>
          <cell r="K288">
            <v>68022.778351759916</v>
          </cell>
          <cell r="L288">
            <v>77099.574822536029</v>
          </cell>
        </row>
        <row r="289">
          <cell r="B289">
            <v>540525</v>
          </cell>
          <cell r="C289" t="str">
            <v>Chemicals - Other Cooling System</v>
          </cell>
          <cell r="D289">
            <v>0</v>
          </cell>
          <cell r="E289">
            <v>0</v>
          </cell>
          <cell r="F289">
            <v>0</v>
          </cell>
          <cell r="G289">
            <v>0</v>
          </cell>
          <cell r="H289">
            <v>0</v>
          </cell>
          <cell r="I289">
            <v>0</v>
          </cell>
          <cell r="J289">
            <v>0</v>
          </cell>
          <cell r="K289">
            <v>0</v>
          </cell>
          <cell r="L289">
            <v>0</v>
          </cell>
        </row>
        <row r="290">
          <cell r="B290">
            <v>540530</v>
          </cell>
          <cell r="C290" t="str">
            <v>Chemicals - Other</v>
          </cell>
          <cell r="D290">
            <v>2141</v>
          </cell>
          <cell r="E290">
            <v>9.8843156540818651</v>
          </cell>
          <cell r="F290">
            <v>91.510102300282938</v>
          </cell>
          <cell r="G290">
            <v>117.81348883200735</v>
          </cell>
          <cell r="H290">
            <v>123.67990902168745</v>
          </cell>
          <cell r="I290">
            <v>144.19703118171381</v>
          </cell>
          <cell r="J290">
            <v>158.08935572464074</v>
          </cell>
          <cell r="K290">
            <v>179.70780011278364</v>
          </cell>
          <cell r="L290">
            <v>220.3266119939718</v>
          </cell>
        </row>
        <row r="291">
          <cell r="B291">
            <v>541005</v>
          </cell>
          <cell r="C291" t="str">
            <v>Supplies/Consumables Used In Generation</v>
          </cell>
          <cell r="D291">
            <v>3095</v>
          </cell>
          <cell r="E291">
            <v>0</v>
          </cell>
          <cell r="F291">
            <v>0</v>
          </cell>
          <cell r="G291">
            <v>0</v>
          </cell>
          <cell r="H291">
            <v>0</v>
          </cell>
          <cell r="I291">
            <v>0</v>
          </cell>
          <cell r="J291">
            <v>0</v>
          </cell>
          <cell r="K291">
            <v>0</v>
          </cell>
          <cell r="L291">
            <v>0</v>
          </cell>
        </row>
        <row r="292">
          <cell r="B292">
            <v>541006</v>
          </cell>
          <cell r="C292" t="str">
            <v>Supplies/Consumables For Distribution</v>
          </cell>
          <cell r="E292">
            <v>0</v>
          </cell>
          <cell r="F292">
            <v>0</v>
          </cell>
          <cell r="G292">
            <v>0</v>
          </cell>
          <cell r="H292">
            <v>0</v>
          </cell>
          <cell r="I292">
            <v>0</v>
          </cell>
          <cell r="J292">
            <v>0</v>
          </cell>
          <cell r="K292">
            <v>0</v>
          </cell>
          <cell r="L292">
            <v>0</v>
          </cell>
        </row>
        <row r="293">
          <cell r="B293">
            <v>541007</v>
          </cell>
          <cell r="C293" t="str">
            <v>Supplies/Consumables For Trans</v>
          </cell>
          <cell r="E293">
            <v>0</v>
          </cell>
          <cell r="F293">
            <v>0</v>
          </cell>
          <cell r="G293">
            <v>0</v>
          </cell>
          <cell r="H293">
            <v>0</v>
          </cell>
          <cell r="I293">
            <v>0</v>
          </cell>
          <cell r="J293">
            <v>0</v>
          </cell>
          <cell r="K293">
            <v>0</v>
          </cell>
          <cell r="L293">
            <v>0</v>
          </cell>
        </row>
        <row r="294">
          <cell r="B294">
            <v>541010</v>
          </cell>
          <cell r="C294" t="str">
            <v>Equipment Prchsd For Gen</v>
          </cell>
          <cell r="E294">
            <v>0</v>
          </cell>
          <cell r="F294">
            <v>0</v>
          </cell>
          <cell r="G294">
            <v>0</v>
          </cell>
          <cell r="H294">
            <v>0</v>
          </cell>
          <cell r="I294">
            <v>0</v>
          </cell>
          <cell r="J294">
            <v>0</v>
          </cell>
          <cell r="K294">
            <v>0</v>
          </cell>
          <cell r="L294">
            <v>0</v>
          </cell>
        </row>
        <row r="295">
          <cell r="B295">
            <v>541011</v>
          </cell>
          <cell r="C295" t="str">
            <v>Equipment Prchsd For Dist</v>
          </cell>
          <cell r="E295">
            <v>0</v>
          </cell>
          <cell r="F295">
            <v>0</v>
          </cell>
          <cell r="G295">
            <v>0</v>
          </cell>
          <cell r="H295">
            <v>0</v>
          </cell>
          <cell r="I295">
            <v>0</v>
          </cell>
          <cell r="J295">
            <v>0</v>
          </cell>
          <cell r="K295">
            <v>0</v>
          </cell>
          <cell r="L295">
            <v>0</v>
          </cell>
        </row>
        <row r="296">
          <cell r="B296">
            <v>541012</v>
          </cell>
          <cell r="C296" t="str">
            <v>Equipment Prchsd For Trans</v>
          </cell>
          <cell r="E296">
            <v>0</v>
          </cell>
          <cell r="F296">
            <v>0</v>
          </cell>
          <cell r="G296">
            <v>0</v>
          </cell>
          <cell r="H296">
            <v>0</v>
          </cell>
          <cell r="I296">
            <v>0</v>
          </cell>
          <cell r="J296">
            <v>0</v>
          </cell>
          <cell r="K296">
            <v>0</v>
          </cell>
          <cell r="L296">
            <v>0</v>
          </cell>
        </row>
        <row r="297">
          <cell r="B297">
            <v>541505</v>
          </cell>
          <cell r="C297" t="str">
            <v>Raw Water - Boiler (Steam Production)</v>
          </cell>
          <cell r="D297">
            <v>1318678</v>
          </cell>
          <cell r="E297">
            <v>142913.78633577967</v>
          </cell>
          <cell r="F297">
            <v>238864.91803186561</v>
          </cell>
          <cell r="G297">
            <v>365193.93017666909</v>
          </cell>
          <cell r="H297">
            <v>481368.97333693272</v>
          </cell>
          <cell r="I297">
            <v>611110.39571098599</v>
          </cell>
          <cell r="J297">
            <v>738277.93189769099</v>
          </cell>
          <cell r="K297">
            <v>860638.37729926175</v>
          </cell>
          <cell r="L297">
            <v>985649.48900478729</v>
          </cell>
        </row>
        <row r="298">
          <cell r="B298">
            <v>541506</v>
          </cell>
          <cell r="C298" t="str">
            <v>Raw Water - Cooling System</v>
          </cell>
          <cell r="D298">
            <v>1216469</v>
          </cell>
          <cell r="E298">
            <v>18114.317621245365</v>
          </cell>
          <cell r="F298">
            <v>61937.878634292174</v>
          </cell>
          <cell r="G298">
            <v>118119.11647002594</v>
          </cell>
          <cell r="H298">
            <v>190483.5273364461</v>
          </cell>
          <cell r="I298">
            <v>302520.67559130286</v>
          </cell>
          <cell r="J298">
            <v>491636.04883251945</v>
          </cell>
          <cell r="K298">
            <v>705396.95720174501</v>
          </cell>
          <cell r="L298">
            <v>947659.20776067197</v>
          </cell>
        </row>
        <row r="299">
          <cell r="B299">
            <v>550505</v>
          </cell>
          <cell r="C299" t="str">
            <v>Transmission Charges - Variable</v>
          </cell>
          <cell r="D299">
            <v>742224</v>
          </cell>
          <cell r="E299">
            <v>83078.832791102366</v>
          </cell>
          <cell r="F299">
            <v>158385.76095687368</v>
          </cell>
          <cell r="G299">
            <v>242887.15768711892</v>
          </cell>
          <cell r="H299">
            <v>326540.61742028076</v>
          </cell>
          <cell r="I299">
            <v>478416.37244168349</v>
          </cell>
          <cell r="J299">
            <v>628807.08227401983</v>
          </cell>
          <cell r="K299">
            <v>783178.56736818422</v>
          </cell>
          <cell r="L299">
            <v>944245.200871857</v>
          </cell>
        </row>
        <row r="300">
          <cell r="B300">
            <v>550510</v>
          </cell>
          <cell r="C300" t="str">
            <v>Other Market Related Fees - Variable</v>
          </cell>
          <cell r="D300">
            <v>2847603</v>
          </cell>
          <cell r="E300">
            <v>284160.60066580924</v>
          </cell>
          <cell r="F300">
            <v>552863.69629128871</v>
          </cell>
          <cell r="G300">
            <v>854019.19204839284</v>
          </cell>
          <cell r="H300">
            <v>1122178.2704120001</v>
          </cell>
          <cell r="I300">
            <v>1465481.3288578349</v>
          </cell>
          <cell r="J300">
            <v>1801232.9075923534</v>
          </cell>
          <cell r="K300">
            <v>2119785.106139773</v>
          </cell>
          <cell r="L300">
            <v>2435066.2521793772</v>
          </cell>
        </row>
        <row r="301">
          <cell r="B301">
            <v>560505</v>
          </cell>
          <cell r="C301" t="str">
            <v>Purchases Of Environmental Allowances</v>
          </cell>
          <cell r="E301">
            <v>0</v>
          </cell>
          <cell r="F301">
            <v>0</v>
          </cell>
          <cell r="G301">
            <v>0</v>
          </cell>
          <cell r="H301">
            <v>0</v>
          </cell>
          <cell r="I301">
            <v>0</v>
          </cell>
          <cell r="J301">
            <v>0</v>
          </cell>
          <cell r="K301">
            <v>0</v>
          </cell>
          <cell r="L301">
            <v>0</v>
          </cell>
        </row>
        <row r="302">
          <cell r="B302">
            <v>560510</v>
          </cell>
          <cell r="C302" t="str">
            <v>Environmental Fees</v>
          </cell>
          <cell r="D302">
            <v>1959970</v>
          </cell>
          <cell r="E302">
            <v>191100.33290459259</v>
          </cell>
          <cell r="F302">
            <v>414918.10727143829</v>
          </cell>
          <cell r="G302">
            <v>625576.59695614059</v>
          </cell>
          <cell r="H302">
            <v>827252.40470409102</v>
          </cell>
          <cell r="I302">
            <v>1032595.0619316183</v>
          </cell>
          <cell r="J302">
            <v>1229579.0959698691</v>
          </cell>
          <cell r="K302">
            <v>1418382.5331795642</v>
          </cell>
          <cell r="L302">
            <v>1618656.3035404712</v>
          </cell>
        </row>
        <row r="303">
          <cell r="B303">
            <v>570505</v>
          </cell>
          <cell r="C303" t="str">
            <v>Royalties</v>
          </cell>
          <cell r="D303">
            <v>0</v>
          </cell>
          <cell r="E303">
            <v>0</v>
          </cell>
          <cell r="F303">
            <v>0</v>
          </cell>
          <cell r="G303">
            <v>0</v>
          </cell>
          <cell r="H303">
            <v>0</v>
          </cell>
          <cell r="I303">
            <v>0</v>
          </cell>
          <cell r="J303">
            <v>0</v>
          </cell>
          <cell r="K303">
            <v>0</v>
          </cell>
          <cell r="L303">
            <v>0</v>
          </cell>
        </row>
        <row r="304">
          <cell r="B304">
            <v>610505</v>
          </cell>
          <cell r="C304" t="str">
            <v>Salaries &amp; Wages</v>
          </cell>
          <cell r="D304">
            <v>6172412</v>
          </cell>
          <cell r="E304">
            <v>431499.78050994937</v>
          </cell>
          <cell r="F304">
            <v>820433.27575169911</v>
          </cell>
          <cell r="G304">
            <v>1552462.2836925322</v>
          </cell>
          <cell r="H304">
            <v>2140387.678886231</v>
          </cell>
          <cell r="I304">
            <v>2686360.529643557</v>
          </cell>
          <cell r="J304">
            <v>3263492.3616428827</v>
          </cell>
          <cell r="K304">
            <v>3908363.4913616567</v>
          </cell>
          <cell r="L304">
            <v>4383684.5430224678</v>
          </cell>
        </row>
        <row r="305">
          <cell r="B305">
            <v>610506</v>
          </cell>
          <cell r="C305" t="str">
            <v>Salaries &amp; Wages - Non-O&amp;M</v>
          </cell>
          <cell r="E305">
            <v>0</v>
          </cell>
          <cell r="F305">
            <v>0</v>
          </cell>
          <cell r="G305">
            <v>0</v>
          </cell>
          <cell r="H305">
            <v>0</v>
          </cell>
          <cell r="I305">
            <v>0</v>
          </cell>
          <cell r="J305">
            <v>0</v>
          </cell>
          <cell r="K305">
            <v>0</v>
          </cell>
          <cell r="L305">
            <v>0</v>
          </cell>
        </row>
        <row r="306">
          <cell r="B306">
            <v>610510</v>
          </cell>
          <cell r="C306" t="str">
            <v>Overtime</v>
          </cell>
          <cell r="E306">
            <v>0</v>
          </cell>
          <cell r="F306">
            <v>0</v>
          </cell>
          <cell r="G306">
            <v>0</v>
          </cell>
          <cell r="H306">
            <v>0</v>
          </cell>
          <cell r="I306">
            <v>0</v>
          </cell>
          <cell r="J306">
            <v>0</v>
          </cell>
          <cell r="K306">
            <v>0</v>
          </cell>
          <cell r="L306">
            <v>0</v>
          </cell>
        </row>
        <row r="307">
          <cell r="B307">
            <v>610511</v>
          </cell>
          <cell r="C307" t="str">
            <v>Overtime - Non-O&amp;M</v>
          </cell>
          <cell r="E307">
            <v>0</v>
          </cell>
          <cell r="F307">
            <v>0</v>
          </cell>
          <cell r="G307">
            <v>0</v>
          </cell>
          <cell r="H307">
            <v>0</v>
          </cell>
          <cell r="I307">
            <v>0</v>
          </cell>
          <cell r="J307">
            <v>0</v>
          </cell>
          <cell r="K307">
            <v>0</v>
          </cell>
          <cell r="L307">
            <v>0</v>
          </cell>
        </row>
        <row r="308">
          <cell r="B308">
            <v>610515</v>
          </cell>
          <cell r="C308" t="str">
            <v>Cash Bonuses</v>
          </cell>
          <cell r="D308">
            <v>357410</v>
          </cell>
          <cell r="E308">
            <v>0</v>
          </cell>
          <cell r="F308">
            <v>0</v>
          </cell>
          <cell r="G308">
            <v>47599.610743479956</v>
          </cell>
          <cell r="H308">
            <v>47599.610743479956</v>
          </cell>
          <cell r="I308">
            <v>47599.610743479956</v>
          </cell>
          <cell r="J308">
            <v>47599.610743479956</v>
          </cell>
          <cell r="K308">
            <v>47599.610743479956</v>
          </cell>
          <cell r="L308">
            <v>47599.610743479956</v>
          </cell>
        </row>
        <row r="309">
          <cell r="B309">
            <v>610516</v>
          </cell>
          <cell r="C309" t="str">
            <v>Cash Bonuses - Non-O&amp;M</v>
          </cell>
          <cell r="E309">
            <v>0</v>
          </cell>
          <cell r="F309">
            <v>0</v>
          </cell>
          <cell r="G309">
            <v>0</v>
          </cell>
          <cell r="H309">
            <v>0</v>
          </cell>
          <cell r="I309">
            <v>0</v>
          </cell>
          <cell r="J309">
            <v>0</v>
          </cell>
          <cell r="K309">
            <v>0</v>
          </cell>
          <cell r="L309">
            <v>0</v>
          </cell>
        </row>
        <row r="310">
          <cell r="B310">
            <v>610520</v>
          </cell>
          <cell r="C310" t="str">
            <v>LT Compensation Plan - Performance Units</v>
          </cell>
          <cell r="D310">
            <v>79515</v>
          </cell>
          <cell r="E310">
            <v>4551.0799727623516</v>
          </cell>
          <cell r="F310">
            <v>8387.8700003908998</v>
          </cell>
          <cell r="G310">
            <v>12224.660000390899</v>
          </cell>
          <cell r="H310">
            <v>1930.2300003908986</v>
          </cell>
          <cell r="I310">
            <v>6906.2600003908992</v>
          </cell>
          <cell r="J310">
            <v>11983.820000390899</v>
          </cell>
          <cell r="K310">
            <v>18529.380000390898</v>
          </cell>
          <cell r="L310">
            <v>23606.940000390896</v>
          </cell>
        </row>
        <row r="311">
          <cell r="B311">
            <v>610521</v>
          </cell>
          <cell r="C311" t="str">
            <v>LT Compensation Plan - Performance Units - Non-O&amp;M</v>
          </cell>
          <cell r="E311">
            <v>0</v>
          </cell>
          <cell r="F311">
            <v>0</v>
          </cell>
          <cell r="G311">
            <v>0</v>
          </cell>
          <cell r="H311">
            <v>0</v>
          </cell>
          <cell r="I311">
            <v>0</v>
          </cell>
          <cell r="J311">
            <v>0</v>
          </cell>
          <cell r="K311">
            <v>0</v>
          </cell>
          <cell r="L311">
            <v>0</v>
          </cell>
        </row>
        <row r="312">
          <cell r="B312">
            <v>610524</v>
          </cell>
          <cell r="C312" t="str">
            <v>LT Compensation Plan - Stock Options - Non-O&amp;M</v>
          </cell>
          <cell r="E312">
            <v>0</v>
          </cell>
          <cell r="F312">
            <v>0</v>
          </cell>
          <cell r="G312">
            <v>0</v>
          </cell>
          <cell r="H312">
            <v>0</v>
          </cell>
          <cell r="I312">
            <v>0</v>
          </cell>
          <cell r="J312">
            <v>0</v>
          </cell>
          <cell r="K312">
            <v>0</v>
          </cell>
          <cell r="L312">
            <v>0</v>
          </cell>
        </row>
        <row r="313">
          <cell r="B313">
            <v>610525</v>
          </cell>
          <cell r="C313" t="str">
            <v>LT Compensation Plan - Stock Options</v>
          </cell>
          <cell r="D313">
            <v>22783</v>
          </cell>
          <cell r="E313">
            <v>3132.92</v>
          </cell>
          <cell r="F313">
            <v>-5393.27</v>
          </cell>
          <cell r="G313">
            <v>-3528.17</v>
          </cell>
          <cell r="H313">
            <v>-8933.33</v>
          </cell>
          <cell r="I313">
            <v>-6899.64</v>
          </cell>
          <cell r="J313">
            <v>-4693.43</v>
          </cell>
          <cell r="K313">
            <v>-2487.2199999999998</v>
          </cell>
          <cell r="L313">
            <v>-281.00999999999931</v>
          </cell>
        </row>
        <row r="314">
          <cell r="B314">
            <v>610526</v>
          </cell>
          <cell r="C314" t="str">
            <v>LT Compensation Plan - Restricted Stock Units</v>
          </cell>
          <cell r="D314">
            <v>24684</v>
          </cell>
          <cell r="E314">
            <v>2212.44</v>
          </cell>
          <cell r="F314">
            <v>4077.54</v>
          </cell>
          <cell r="G314">
            <v>5942.64</v>
          </cell>
          <cell r="H314">
            <v>879.6</v>
          </cell>
          <cell r="I314">
            <v>3042.29</v>
          </cell>
          <cell r="J314">
            <v>5405.54</v>
          </cell>
          <cell r="K314">
            <v>7768.79</v>
          </cell>
          <cell r="L314">
            <v>10132.040000000001</v>
          </cell>
        </row>
        <row r="315">
          <cell r="B315">
            <v>610527</v>
          </cell>
          <cell r="C315" t="str">
            <v>LT Compensation Plan - Restricted Stock Units - Non-O&amp;M</v>
          </cell>
          <cell r="E315">
            <v>0</v>
          </cell>
          <cell r="F315">
            <v>0</v>
          </cell>
          <cell r="G315">
            <v>0</v>
          </cell>
          <cell r="H315">
            <v>0</v>
          </cell>
          <cell r="I315">
            <v>0</v>
          </cell>
          <cell r="J315">
            <v>0</v>
          </cell>
          <cell r="K315">
            <v>0</v>
          </cell>
          <cell r="L315">
            <v>0</v>
          </cell>
        </row>
        <row r="316">
          <cell r="B316">
            <v>610530</v>
          </cell>
          <cell r="C316" t="str">
            <v>Vacation/Paid Time Off</v>
          </cell>
          <cell r="D316">
            <v>64569</v>
          </cell>
          <cell r="E316">
            <v>5470.4654611485212</v>
          </cell>
          <cell r="F316">
            <v>13211.122329912911</v>
          </cell>
          <cell r="G316">
            <v>18498.357518702323</v>
          </cell>
          <cell r="H316">
            <v>23594.696612095671</v>
          </cell>
          <cell r="I316">
            <v>24724.76485378154</v>
          </cell>
          <cell r="J316">
            <v>29402.467187592309</v>
          </cell>
          <cell r="K316">
            <v>34712.820282770088</v>
          </cell>
          <cell r="L316">
            <v>40075.855495162294</v>
          </cell>
        </row>
        <row r="317">
          <cell r="B317">
            <v>610531</v>
          </cell>
          <cell r="C317" t="str">
            <v>Vacation/Paid Time Off - Non-O&amp;M</v>
          </cell>
          <cell r="E317">
            <v>0</v>
          </cell>
          <cell r="F317">
            <v>0</v>
          </cell>
          <cell r="G317">
            <v>0</v>
          </cell>
          <cell r="H317">
            <v>0</v>
          </cell>
          <cell r="I317">
            <v>0</v>
          </cell>
          <cell r="J317">
            <v>0</v>
          </cell>
          <cell r="K317">
            <v>0</v>
          </cell>
          <cell r="L317">
            <v>0</v>
          </cell>
        </row>
        <row r="318">
          <cell r="B318">
            <v>610535</v>
          </cell>
          <cell r="C318" t="str">
            <v>Severance</v>
          </cell>
          <cell r="D318">
            <v>3799</v>
          </cell>
          <cell r="E318">
            <v>0</v>
          </cell>
          <cell r="F318">
            <v>0</v>
          </cell>
          <cell r="G318">
            <v>0</v>
          </cell>
          <cell r="H318">
            <v>0</v>
          </cell>
          <cell r="I318">
            <v>0</v>
          </cell>
          <cell r="J318">
            <v>0</v>
          </cell>
          <cell r="K318">
            <v>0</v>
          </cell>
          <cell r="L318">
            <v>0</v>
          </cell>
        </row>
        <row r="319">
          <cell r="B319">
            <v>610536</v>
          </cell>
          <cell r="C319" t="str">
            <v>Severance - Non-O&amp;M</v>
          </cell>
          <cell r="E319">
            <v>0</v>
          </cell>
          <cell r="F319">
            <v>0</v>
          </cell>
          <cell r="G319">
            <v>0</v>
          </cell>
          <cell r="H319">
            <v>0</v>
          </cell>
          <cell r="I319">
            <v>0</v>
          </cell>
          <cell r="J319">
            <v>0</v>
          </cell>
          <cell r="K319">
            <v>0</v>
          </cell>
          <cell r="L319">
            <v>0</v>
          </cell>
        </row>
        <row r="320">
          <cell r="B320">
            <v>610540</v>
          </cell>
          <cell r="C320" t="str">
            <v>Other Compensation</v>
          </cell>
          <cell r="D320">
            <v>264877</v>
          </cell>
          <cell r="E320">
            <v>3861.9883483392605</v>
          </cell>
          <cell r="F320">
            <v>12879.104311501196</v>
          </cell>
          <cell r="G320">
            <v>57823.029418546743</v>
          </cell>
          <cell r="H320">
            <v>107829.47621166683</v>
          </cell>
          <cell r="I320">
            <v>130678.70390346795</v>
          </cell>
          <cell r="J320">
            <v>156910.74940013996</v>
          </cell>
          <cell r="K320">
            <v>221749.03653805057</v>
          </cell>
          <cell r="L320">
            <v>248995.99429914926</v>
          </cell>
        </row>
        <row r="321">
          <cell r="B321">
            <v>610541</v>
          </cell>
          <cell r="C321" t="str">
            <v>Other Compensation - Non-O&amp;M</v>
          </cell>
          <cell r="E321">
            <v>0</v>
          </cell>
          <cell r="F321">
            <v>0</v>
          </cell>
          <cell r="G321">
            <v>0</v>
          </cell>
          <cell r="H321">
            <v>0</v>
          </cell>
          <cell r="I321">
            <v>0</v>
          </cell>
          <cell r="J321">
            <v>0</v>
          </cell>
          <cell r="K321">
            <v>0</v>
          </cell>
          <cell r="L321">
            <v>0</v>
          </cell>
        </row>
        <row r="322">
          <cell r="B322">
            <v>610545</v>
          </cell>
          <cell r="C322" t="str">
            <v>People Costs - SAP - ERP</v>
          </cell>
          <cell r="E322">
            <v>0</v>
          </cell>
          <cell r="F322">
            <v>0</v>
          </cell>
          <cell r="G322">
            <v>0</v>
          </cell>
          <cell r="H322">
            <v>0</v>
          </cell>
          <cell r="I322">
            <v>0</v>
          </cell>
          <cell r="J322">
            <v>0</v>
          </cell>
          <cell r="K322">
            <v>0</v>
          </cell>
          <cell r="L322">
            <v>0</v>
          </cell>
        </row>
        <row r="323">
          <cell r="B323">
            <v>610550</v>
          </cell>
          <cell r="C323" t="str">
            <v>People Costs - SAP - CCS</v>
          </cell>
          <cell r="E323">
            <v>0</v>
          </cell>
          <cell r="F323">
            <v>0</v>
          </cell>
          <cell r="G323">
            <v>0</v>
          </cell>
          <cell r="H323">
            <v>0</v>
          </cell>
          <cell r="I323">
            <v>0</v>
          </cell>
          <cell r="J323">
            <v>0</v>
          </cell>
          <cell r="K323">
            <v>0</v>
          </cell>
          <cell r="L323">
            <v>0</v>
          </cell>
        </row>
        <row r="324">
          <cell r="B324">
            <v>611005</v>
          </cell>
          <cell r="C324" t="str">
            <v>Employer Taxes</v>
          </cell>
          <cell r="D324">
            <v>567158</v>
          </cell>
          <cell r="E324">
            <v>44398.297646969819</v>
          </cell>
          <cell r="F324">
            <v>89904.076618573818</v>
          </cell>
          <cell r="G324">
            <v>148839.6157388541</v>
          </cell>
          <cell r="H324">
            <v>243422.19088754401</v>
          </cell>
          <cell r="I324">
            <v>296894.82835873263</v>
          </cell>
          <cell r="J324">
            <v>352824.25796527072</v>
          </cell>
          <cell r="K324">
            <v>405432.77954284009</v>
          </cell>
          <cell r="L324">
            <v>457254.55661086959</v>
          </cell>
        </row>
        <row r="325">
          <cell r="B325">
            <v>611006</v>
          </cell>
          <cell r="C325" t="str">
            <v>Employer Taxes - Non-O&amp;M</v>
          </cell>
          <cell r="E325">
            <v>0</v>
          </cell>
          <cell r="F325">
            <v>0</v>
          </cell>
          <cell r="G325">
            <v>0</v>
          </cell>
          <cell r="H325">
            <v>0</v>
          </cell>
          <cell r="I325">
            <v>0</v>
          </cell>
          <cell r="J325">
            <v>0</v>
          </cell>
          <cell r="K325">
            <v>0</v>
          </cell>
          <cell r="L325">
            <v>0</v>
          </cell>
        </row>
        <row r="326">
          <cell r="B326">
            <v>611505</v>
          </cell>
          <cell r="C326" t="str">
            <v>Defined Contribution Plan Expense</v>
          </cell>
          <cell r="E326">
            <v>0</v>
          </cell>
          <cell r="F326">
            <v>0</v>
          </cell>
          <cell r="G326">
            <v>0</v>
          </cell>
          <cell r="H326">
            <v>0</v>
          </cell>
          <cell r="I326">
            <v>0</v>
          </cell>
          <cell r="J326">
            <v>0</v>
          </cell>
          <cell r="K326">
            <v>0</v>
          </cell>
          <cell r="L326">
            <v>0</v>
          </cell>
        </row>
        <row r="327">
          <cell r="B327">
            <v>611506</v>
          </cell>
          <cell r="C327" t="str">
            <v>Defined Contribution Plan Expense - Non-O&amp;M</v>
          </cell>
          <cell r="E327">
            <v>0</v>
          </cell>
          <cell r="F327">
            <v>0</v>
          </cell>
          <cell r="G327">
            <v>0</v>
          </cell>
          <cell r="H327">
            <v>0</v>
          </cell>
          <cell r="I327">
            <v>0</v>
          </cell>
          <cell r="J327">
            <v>0</v>
          </cell>
          <cell r="K327">
            <v>0</v>
          </cell>
          <cell r="L327">
            <v>0</v>
          </cell>
        </row>
        <row r="328">
          <cell r="B328">
            <v>611510</v>
          </cell>
          <cell r="C328" t="str">
            <v>Defined BenefIT Plan Expense</v>
          </cell>
          <cell r="E328">
            <v>0</v>
          </cell>
          <cell r="F328">
            <v>0</v>
          </cell>
          <cell r="G328">
            <v>0</v>
          </cell>
          <cell r="H328">
            <v>0</v>
          </cell>
          <cell r="I328">
            <v>0</v>
          </cell>
          <cell r="J328">
            <v>0</v>
          </cell>
          <cell r="K328">
            <v>0</v>
          </cell>
          <cell r="L328">
            <v>0</v>
          </cell>
        </row>
        <row r="329">
          <cell r="B329">
            <v>611511</v>
          </cell>
          <cell r="C329" t="str">
            <v>Defined Benefit Plan Expense - Non-O&amp;M</v>
          </cell>
          <cell r="E329">
            <v>0</v>
          </cell>
          <cell r="F329">
            <v>0</v>
          </cell>
          <cell r="G329">
            <v>0</v>
          </cell>
          <cell r="H329">
            <v>0</v>
          </cell>
          <cell r="I329">
            <v>0</v>
          </cell>
          <cell r="J329">
            <v>0</v>
          </cell>
          <cell r="K329">
            <v>0</v>
          </cell>
          <cell r="L329">
            <v>0</v>
          </cell>
        </row>
        <row r="330">
          <cell r="B330">
            <v>612505</v>
          </cell>
          <cell r="C330" t="str">
            <v>Health, Life, Dental, Dis Ins</v>
          </cell>
          <cell r="D330">
            <v>18156</v>
          </cell>
          <cell r="E330">
            <v>3524.6474237724146</v>
          </cell>
          <cell r="F330">
            <v>7119.9622357447861</v>
          </cell>
          <cell r="G330">
            <v>10767.058537807845</v>
          </cell>
          <cell r="H330">
            <v>14613.636901414984</v>
          </cell>
          <cell r="I330">
            <v>18535.214691997797</v>
          </cell>
          <cell r="J330">
            <v>22923.620960428161</v>
          </cell>
          <cell r="K330">
            <v>27002.96805949074</v>
          </cell>
          <cell r="L330">
            <v>29880.092300947144</v>
          </cell>
        </row>
        <row r="331">
          <cell r="B331">
            <v>612506</v>
          </cell>
          <cell r="C331" t="str">
            <v>Health, Life, Dental, Dis Ins - Non-O&amp;M</v>
          </cell>
          <cell r="E331">
            <v>0</v>
          </cell>
          <cell r="F331">
            <v>0</v>
          </cell>
          <cell r="G331">
            <v>0</v>
          </cell>
          <cell r="H331">
            <v>0</v>
          </cell>
          <cell r="I331">
            <v>0</v>
          </cell>
          <cell r="J331">
            <v>0</v>
          </cell>
          <cell r="K331">
            <v>0</v>
          </cell>
          <cell r="L331">
            <v>0</v>
          </cell>
        </row>
        <row r="332">
          <cell r="B332">
            <v>612510</v>
          </cell>
          <cell r="C332" t="str">
            <v>Tuition Reimbursement</v>
          </cell>
          <cell r="E332">
            <v>0</v>
          </cell>
          <cell r="F332">
            <v>0</v>
          </cell>
          <cell r="G332">
            <v>0</v>
          </cell>
          <cell r="H332">
            <v>0</v>
          </cell>
          <cell r="I332">
            <v>0</v>
          </cell>
          <cell r="J332">
            <v>0</v>
          </cell>
          <cell r="K332">
            <v>0</v>
          </cell>
          <cell r="L332">
            <v>0</v>
          </cell>
        </row>
        <row r="333">
          <cell r="B333">
            <v>612511</v>
          </cell>
          <cell r="C333" t="str">
            <v>Tuition Reimbursement - Non-O&amp;M</v>
          </cell>
          <cell r="E333">
            <v>0</v>
          </cell>
          <cell r="F333">
            <v>0</v>
          </cell>
          <cell r="G333">
            <v>0</v>
          </cell>
          <cell r="H333">
            <v>0</v>
          </cell>
          <cell r="I333">
            <v>0</v>
          </cell>
          <cell r="J333">
            <v>0</v>
          </cell>
          <cell r="K333">
            <v>0</v>
          </cell>
          <cell r="L333">
            <v>0</v>
          </cell>
        </row>
        <row r="334">
          <cell r="B334">
            <v>612515</v>
          </cell>
          <cell r="C334" t="str">
            <v>Employee Training</v>
          </cell>
          <cell r="D334">
            <v>42219</v>
          </cell>
          <cell r="E334">
            <v>0</v>
          </cell>
          <cell r="F334">
            <v>1528.3653108211818</v>
          </cell>
          <cell r="G334">
            <v>6594.0312508756788</v>
          </cell>
          <cell r="H334">
            <v>15381.513086593408</v>
          </cell>
          <cell r="I334">
            <v>21067.865325645103</v>
          </cell>
          <cell r="J334">
            <v>23191.439341990204</v>
          </cell>
          <cell r="K334">
            <v>23345.469407018496</v>
          </cell>
          <cell r="L334">
            <v>33345.033364220661</v>
          </cell>
        </row>
        <row r="335">
          <cell r="B335">
            <v>612516</v>
          </cell>
          <cell r="C335" t="str">
            <v>Employee Training - Non-O&amp;M</v>
          </cell>
          <cell r="E335">
            <v>0</v>
          </cell>
          <cell r="F335">
            <v>0</v>
          </cell>
          <cell r="G335">
            <v>0</v>
          </cell>
          <cell r="H335">
            <v>0</v>
          </cell>
          <cell r="I335">
            <v>0</v>
          </cell>
          <cell r="J335">
            <v>0</v>
          </cell>
          <cell r="K335">
            <v>0</v>
          </cell>
          <cell r="L335">
            <v>0</v>
          </cell>
        </row>
        <row r="336">
          <cell r="B336">
            <v>613005</v>
          </cell>
          <cell r="C336" t="str">
            <v>Travel - Transportation</v>
          </cell>
          <cell r="D336">
            <v>60602</v>
          </cell>
          <cell r="E336">
            <v>9085.1771960354108</v>
          </cell>
          <cell r="F336">
            <v>8565.2687539786184</v>
          </cell>
          <cell r="G336">
            <v>16700.625390802285</v>
          </cell>
          <cell r="H336">
            <v>19907.157700720305</v>
          </cell>
          <cell r="I336">
            <v>32301.613166640618</v>
          </cell>
          <cell r="J336">
            <v>47052.486281477592</v>
          </cell>
          <cell r="K336">
            <v>60155.619209439756</v>
          </cell>
          <cell r="L336">
            <v>61811.340145243026</v>
          </cell>
        </row>
        <row r="337">
          <cell r="B337">
            <v>613006</v>
          </cell>
          <cell r="C337" t="str">
            <v>Travel - Transportation - Non-O&amp;M</v>
          </cell>
          <cell r="E337">
            <v>0</v>
          </cell>
          <cell r="F337">
            <v>0</v>
          </cell>
          <cell r="G337">
            <v>0</v>
          </cell>
          <cell r="H337">
            <v>0</v>
          </cell>
          <cell r="I337">
            <v>0</v>
          </cell>
          <cell r="J337">
            <v>0</v>
          </cell>
          <cell r="K337">
            <v>0</v>
          </cell>
          <cell r="L337">
            <v>0</v>
          </cell>
        </row>
        <row r="338">
          <cell r="B338">
            <v>613010</v>
          </cell>
          <cell r="C338" t="str">
            <v>Travel - Lodging</v>
          </cell>
          <cell r="D338">
            <v>83971</v>
          </cell>
          <cell r="E338">
            <v>4126.4587273965353</v>
          </cell>
          <cell r="F338">
            <v>13279.631866306741</v>
          </cell>
          <cell r="G338">
            <v>24329.91080752901</v>
          </cell>
          <cell r="H338">
            <v>30052.50018222761</v>
          </cell>
          <cell r="I338">
            <v>35834.416629379404</v>
          </cell>
          <cell r="J338">
            <v>43209.227902443687</v>
          </cell>
          <cell r="K338">
            <v>50484.288032500277</v>
          </cell>
          <cell r="L338">
            <v>54984.965531701804</v>
          </cell>
        </row>
        <row r="339">
          <cell r="B339">
            <v>613011</v>
          </cell>
          <cell r="C339" t="str">
            <v>Travel - Lodging - Non-O&amp;M</v>
          </cell>
          <cell r="E339">
            <v>0</v>
          </cell>
          <cell r="F339">
            <v>0</v>
          </cell>
          <cell r="G339">
            <v>0</v>
          </cell>
          <cell r="H339">
            <v>0</v>
          </cell>
          <cell r="I339">
            <v>0</v>
          </cell>
          <cell r="J339">
            <v>0</v>
          </cell>
          <cell r="K339">
            <v>0</v>
          </cell>
          <cell r="L339">
            <v>0</v>
          </cell>
        </row>
        <row r="340">
          <cell r="B340">
            <v>613015</v>
          </cell>
          <cell r="C340" t="str">
            <v>Travel - Meals</v>
          </cell>
          <cell r="D340">
            <v>76097</v>
          </cell>
          <cell r="E340">
            <v>2307.921616100477</v>
          </cell>
          <cell r="F340">
            <v>9440.0935270751506</v>
          </cell>
          <cell r="G340">
            <v>18704.231323883247</v>
          </cell>
          <cell r="H340">
            <v>24600.389497810269</v>
          </cell>
          <cell r="I340">
            <v>30652.640897217578</v>
          </cell>
          <cell r="J340">
            <v>38882.268498531921</v>
          </cell>
          <cell r="K340">
            <v>44813.862113936033</v>
          </cell>
          <cell r="L340">
            <v>51432.00487982553</v>
          </cell>
        </row>
        <row r="341">
          <cell r="B341">
            <v>613016</v>
          </cell>
          <cell r="C341" t="str">
            <v>Travel - Meals - Non-O&amp;M</v>
          </cell>
          <cell r="E341">
            <v>0</v>
          </cell>
          <cell r="F341">
            <v>0</v>
          </cell>
          <cell r="G341">
            <v>0</v>
          </cell>
          <cell r="H341">
            <v>0</v>
          </cell>
          <cell r="I341">
            <v>0</v>
          </cell>
          <cell r="J341">
            <v>0</v>
          </cell>
          <cell r="K341">
            <v>0</v>
          </cell>
          <cell r="L341">
            <v>0</v>
          </cell>
        </row>
        <row r="342">
          <cell r="B342">
            <v>613020</v>
          </cell>
          <cell r="C342" t="str">
            <v>Travel - SAP - ERP</v>
          </cell>
          <cell r="E342">
            <v>0</v>
          </cell>
          <cell r="F342">
            <v>0</v>
          </cell>
          <cell r="G342">
            <v>0</v>
          </cell>
          <cell r="H342">
            <v>0</v>
          </cell>
          <cell r="I342">
            <v>0</v>
          </cell>
          <cell r="J342">
            <v>0</v>
          </cell>
          <cell r="K342">
            <v>0</v>
          </cell>
          <cell r="L342">
            <v>0</v>
          </cell>
        </row>
        <row r="343">
          <cell r="B343">
            <v>613025</v>
          </cell>
          <cell r="C343" t="str">
            <v>Travel - SAP - CCS</v>
          </cell>
          <cell r="E343">
            <v>0</v>
          </cell>
          <cell r="F343">
            <v>0</v>
          </cell>
          <cell r="G343">
            <v>0</v>
          </cell>
          <cell r="H343">
            <v>0</v>
          </cell>
          <cell r="I343">
            <v>0</v>
          </cell>
          <cell r="J343">
            <v>0</v>
          </cell>
          <cell r="K343">
            <v>0</v>
          </cell>
          <cell r="L343">
            <v>0</v>
          </cell>
        </row>
        <row r="344">
          <cell r="B344">
            <v>613505</v>
          </cell>
          <cell r="C344" t="str">
            <v>Business Meal &amp; Entertainment</v>
          </cell>
          <cell r="D344">
            <v>16654</v>
          </cell>
          <cell r="E344">
            <v>0</v>
          </cell>
          <cell r="F344">
            <v>388.67996930161161</v>
          </cell>
          <cell r="G344">
            <v>678.98748195244855</v>
          </cell>
          <cell r="H344">
            <v>825.94938518344031</v>
          </cell>
          <cell r="I344">
            <v>868.18218070533692</v>
          </cell>
          <cell r="J344">
            <v>4965.435529765914</v>
          </cell>
          <cell r="K344">
            <v>8103.4309693402756</v>
          </cell>
          <cell r="L344">
            <v>11449.805929416929</v>
          </cell>
        </row>
        <row r="345">
          <cell r="B345">
            <v>613506</v>
          </cell>
          <cell r="C345" t="str">
            <v>Business Meal &amp; Entertainment - Non-O&amp;M</v>
          </cell>
          <cell r="E345">
            <v>0</v>
          </cell>
          <cell r="F345">
            <v>0</v>
          </cell>
          <cell r="G345">
            <v>0</v>
          </cell>
          <cell r="H345">
            <v>0</v>
          </cell>
          <cell r="I345">
            <v>0</v>
          </cell>
          <cell r="J345">
            <v>0</v>
          </cell>
          <cell r="K345">
            <v>0</v>
          </cell>
          <cell r="L345">
            <v>0</v>
          </cell>
        </row>
        <row r="346">
          <cell r="B346">
            <v>613510</v>
          </cell>
          <cell r="C346" t="str">
            <v>Safety</v>
          </cell>
          <cell r="D346">
            <v>247</v>
          </cell>
          <cell r="E346">
            <v>11.349020201255959</v>
          </cell>
          <cell r="F346">
            <v>19.023617284909065</v>
          </cell>
          <cell r="G346">
            <v>8186.9170388497214</v>
          </cell>
          <cell r="H346">
            <v>8211.0289179688334</v>
          </cell>
          <cell r="I346">
            <v>8858.7469785549383</v>
          </cell>
          <cell r="J346">
            <v>8892.4482170754527</v>
          </cell>
          <cell r="K346">
            <v>8935.9411653061779</v>
          </cell>
          <cell r="L346">
            <v>8983.8491819142891</v>
          </cell>
        </row>
        <row r="347">
          <cell r="B347">
            <v>613511</v>
          </cell>
          <cell r="C347" t="str">
            <v>Safety - Non-O&amp;M</v>
          </cell>
          <cell r="E347">
            <v>0</v>
          </cell>
          <cell r="F347">
            <v>0</v>
          </cell>
          <cell r="G347">
            <v>0</v>
          </cell>
          <cell r="H347">
            <v>0</v>
          </cell>
          <cell r="I347">
            <v>0</v>
          </cell>
          <cell r="J347">
            <v>0</v>
          </cell>
          <cell r="K347">
            <v>0</v>
          </cell>
          <cell r="L347">
            <v>0</v>
          </cell>
        </row>
        <row r="348">
          <cell r="B348">
            <v>613515</v>
          </cell>
          <cell r="C348" t="str">
            <v>Oth People Csts (Uniforms, Dues,Etc)</v>
          </cell>
          <cell r="D348">
            <v>129970</v>
          </cell>
          <cell r="E348">
            <v>10701.362639025499</v>
          </cell>
          <cell r="F348">
            <v>16378.926414927264</v>
          </cell>
          <cell r="G348">
            <v>21729.301891766503</v>
          </cell>
          <cell r="H348">
            <v>38990.522917325092</v>
          </cell>
          <cell r="I348">
            <v>54969.083009521346</v>
          </cell>
          <cell r="J348">
            <v>62226.600829051211</v>
          </cell>
          <cell r="K348">
            <v>74141.553282391309</v>
          </cell>
          <cell r="L348">
            <v>85573.211857926275</v>
          </cell>
        </row>
        <row r="349">
          <cell r="B349">
            <v>613516</v>
          </cell>
          <cell r="C349" t="str">
            <v>Oth People Csts (Uniforms, Dues,Etc) - Non-O&amp;M</v>
          </cell>
          <cell r="E349">
            <v>0</v>
          </cell>
          <cell r="F349">
            <v>0</v>
          </cell>
          <cell r="G349">
            <v>0</v>
          </cell>
          <cell r="H349">
            <v>0</v>
          </cell>
          <cell r="I349">
            <v>0</v>
          </cell>
          <cell r="J349">
            <v>0</v>
          </cell>
          <cell r="K349">
            <v>0</v>
          </cell>
          <cell r="L349">
            <v>0</v>
          </cell>
        </row>
        <row r="350">
          <cell r="B350">
            <v>613520</v>
          </cell>
          <cell r="C350" t="str">
            <v>Meetings/Conferences</v>
          </cell>
          <cell r="D350">
            <v>980</v>
          </cell>
          <cell r="E350">
            <v>0</v>
          </cell>
          <cell r="F350">
            <v>24.558710667689944</v>
          </cell>
          <cell r="G350">
            <v>24.558710667689944</v>
          </cell>
          <cell r="H350">
            <v>24.558710667689944</v>
          </cell>
          <cell r="I350">
            <v>24.558710667689944</v>
          </cell>
          <cell r="J350">
            <v>24.558710667689944</v>
          </cell>
          <cell r="K350">
            <v>24.558710667689944</v>
          </cell>
          <cell r="L350">
            <v>24.558710667689944</v>
          </cell>
        </row>
        <row r="351">
          <cell r="B351">
            <v>613521</v>
          </cell>
          <cell r="C351" t="str">
            <v>Meetings/Conferences - Non-O&amp;M</v>
          </cell>
          <cell r="E351">
            <v>0</v>
          </cell>
          <cell r="F351">
            <v>0</v>
          </cell>
          <cell r="G351">
            <v>0</v>
          </cell>
          <cell r="H351">
            <v>0</v>
          </cell>
          <cell r="I351">
            <v>0</v>
          </cell>
          <cell r="J351">
            <v>0</v>
          </cell>
          <cell r="K351">
            <v>0</v>
          </cell>
          <cell r="L351">
            <v>0</v>
          </cell>
        </row>
        <row r="352">
          <cell r="B352">
            <v>613525</v>
          </cell>
          <cell r="C352" t="str">
            <v>Events (Picnics, Parties, Etc)</v>
          </cell>
          <cell r="D352">
            <v>44135</v>
          </cell>
          <cell r="E352">
            <v>514.4889157902702</v>
          </cell>
          <cell r="F352">
            <v>700.69766483094554</v>
          </cell>
          <cell r="G352">
            <v>4150.5477232194244</v>
          </cell>
          <cell r="H352">
            <v>4339.8098997183797</v>
          </cell>
          <cell r="I352">
            <v>5394.1927610947387</v>
          </cell>
          <cell r="J352">
            <v>8623.7945809616194</v>
          </cell>
          <cell r="K352">
            <v>14900.823548109664</v>
          </cell>
          <cell r="L352">
            <v>16667.671200616853</v>
          </cell>
        </row>
        <row r="353">
          <cell r="B353">
            <v>613526</v>
          </cell>
          <cell r="C353" t="str">
            <v>Events (Picnics, Parties, Etc) - Non-O&amp;M</v>
          </cell>
          <cell r="E353">
            <v>0</v>
          </cell>
          <cell r="F353">
            <v>0</v>
          </cell>
          <cell r="G353">
            <v>0</v>
          </cell>
          <cell r="H353">
            <v>0</v>
          </cell>
          <cell r="I353">
            <v>0</v>
          </cell>
          <cell r="J353">
            <v>0</v>
          </cell>
          <cell r="K353">
            <v>0</v>
          </cell>
          <cell r="L353">
            <v>0</v>
          </cell>
        </row>
        <row r="354">
          <cell r="B354">
            <v>620505</v>
          </cell>
          <cell r="C354" t="str">
            <v>Contract Svcs - Meter Read &amp; Bill Collec</v>
          </cell>
          <cell r="E354">
            <v>0</v>
          </cell>
          <cell r="F354">
            <v>0</v>
          </cell>
          <cell r="G354">
            <v>0</v>
          </cell>
          <cell r="H354">
            <v>0</v>
          </cell>
          <cell r="I354">
            <v>0</v>
          </cell>
          <cell r="J354">
            <v>0</v>
          </cell>
          <cell r="K354">
            <v>0</v>
          </cell>
          <cell r="L354">
            <v>0</v>
          </cell>
        </row>
        <row r="355">
          <cell r="B355">
            <v>620510</v>
          </cell>
          <cell r="C355" t="str">
            <v>Contract Svcs - Disc &amp; Reconnection Csts</v>
          </cell>
          <cell r="E355">
            <v>0</v>
          </cell>
          <cell r="F355">
            <v>0</v>
          </cell>
          <cell r="G355">
            <v>0</v>
          </cell>
          <cell r="H355">
            <v>0</v>
          </cell>
          <cell r="I355">
            <v>0</v>
          </cell>
          <cell r="J355">
            <v>0</v>
          </cell>
          <cell r="K355">
            <v>0</v>
          </cell>
          <cell r="L355">
            <v>0</v>
          </cell>
        </row>
        <row r="356">
          <cell r="B356">
            <v>620515</v>
          </cell>
          <cell r="C356" t="str">
            <v>Contract Svcs - Tree-Trim (Dist.)</v>
          </cell>
          <cell r="E356">
            <v>0</v>
          </cell>
          <cell r="F356">
            <v>0</v>
          </cell>
          <cell r="G356">
            <v>0</v>
          </cell>
          <cell r="H356">
            <v>0</v>
          </cell>
          <cell r="I356">
            <v>0</v>
          </cell>
          <cell r="J356">
            <v>0</v>
          </cell>
          <cell r="K356">
            <v>0</v>
          </cell>
          <cell r="L356">
            <v>0</v>
          </cell>
        </row>
        <row r="357">
          <cell r="B357">
            <v>620516</v>
          </cell>
          <cell r="C357" t="str">
            <v>Contract Svcs - Tree Trim (Trans)</v>
          </cell>
          <cell r="E357">
            <v>0</v>
          </cell>
          <cell r="F357">
            <v>0</v>
          </cell>
          <cell r="G357">
            <v>0</v>
          </cell>
          <cell r="H357">
            <v>0</v>
          </cell>
          <cell r="I357">
            <v>0</v>
          </cell>
          <cell r="J357">
            <v>0</v>
          </cell>
          <cell r="K357">
            <v>0</v>
          </cell>
          <cell r="L357">
            <v>0</v>
          </cell>
        </row>
        <row r="358">
          <cell r="B358">
            <v>620520</v>
          </cell>
          <cell r="C358" t="str">
            <v>Oth Contract Svcs Used For Gen</v>
          </cell>
          <cell r="D358">
            <v>57429</v>
          </cell>
          <cell r="E358">
            <v>5492.5816751153825</v>
          </cell>
          <cell r="F358">
            <v>6106.668014332573</v>
          </cell>
          <cell r="G358">
            <v>8086.4814047568634</v>
          </cell>
          <cell r="H358">
            <v>16494.033968653341</v>
          </cell>
          <cell r="I358">
            <v>21216.68856200204</v>
          </cell>
          <cell r="J358">
            <v>27115.446081590882</v>
          </cell>
          <cell r="K358">
            <v>35564.725449887483</v>
          </cell>
          <cell r="L358">
            <v>47581.913409005974</v>
          </cell>
        </row>
        <row r="359">
          <cell r="B359">
            <v>620521</v>
          </cell>
          <cell r="C359" t="str">
            <v>Oth Contract Svcs Used For Dist.</v>
          </cell>
          <cell r="E359">
            <v>0</v>
          </cell>
          <cell r="F359">
            <v>0</v>
          </cell>
          <cell r="G359">
            <v>0</v>
          </cell>
          <cell r="H359">
            <v>0</v>
          </cell>
          <cell r="I359">
            <v>0</v>
          </cell>
          <cell r="J359">
            <v>0</v>
          </cell>
          <cell r="K359">
            <v>0</v>
          </cell>
          <cell r="L359">
            <v>0</v>
          </cell>
        </row>
        <row r="360">
          <cell r="B360">
            <v>620522</v>
          </cell>
          <cell r="C360" t="str">
            <v>Oth Contract Svcs Used For Trans</v>
          </cell>
          <cell r="E360">
            <v>0</v>
          </cell>
          <cell r="F360">
            <v>0</v>
          </cell>
          <cell r="G360">
            <v>0</v>
          </cell>
          <cell r="H360">
            <v>0</v>
          </cell>
          <cell r="I360">
            <v>0</v>
          </cell>
          <cell r="J360">
            <v>0</v>
          </cell>
          <cell r="K360">
            <v>0</v>
          </cell>
          <cell r="L360">
            <v>0</v>
          </cell>
        </row>
        <row r="361">
          <cell r="B361">
            <v>620523</v>
          </cell>
          <cell r="C361" t="str">
            <v>Contract Srvcs - SAP - ERP</v>
          </cell>
          <cell r="E361">
            <v>0</v>
          </cell>
          <cell r="F361">
            <v>0</v>
          </cell>
          <cell r="G361">
            <v>0</v>
          </cell>
          <cell r="H361">
            <v>0</v>
          </cell>
          <cell r="I361">
            <v>0</v>
          </cell>
          <cell r="J361">
            <v>0</v>
          </cell>
          <cell r="K361">
            <v>0</v>
          </cell>
          <cell r="L361">
            <v>0</v>
          </cell>
        </row>
        <row r="362">
          <cell r="B362">
            <v>620524</v>
          </cell>
          <cell r="C362" t="str">
            <v>Contract Srvcs - SAP - CCS</v>
          </cell>
          <cell r="E362">
            <v>0</v>
          </cell>
          <cell r="F362">
            <v>0</v>
          </cell>
          <cell r="G362">
            <v>0</v>
          </cell>
          <cell r="H362">
            <v>0</v>
          </cell>
          <cell r="I362">
            <v>0</v>
          </cell>
          <cell r="J362">
            <v>0</v>
          </cell>
          <cell r="K362">
            <v>0</v>
          </cell>
          <cell r="L362">
            <v>0</v>
          </cell>
        </row>
        <row r="363">
          <cell r="B363">
            <v>621005</v>
          </cell>
          <cell r="C363" t="str">
            <v>Engineering Consultants Used For Gen</v>
          </cell>
          <cell r="E363">
            <v>19205.545887871682</v>
          </cell>
          <cell r="F363">
            <v>39736.689402837146</v>
          </cell>
          <cell r="G363">
            <v>39736.689402837146</v>
          </cell>
          <cell r="H363">
            <v>39736.689402837146</v>
          </cell>
          <cell r="I363">
            <v>97861.228421605658</v>
          </cell>
          <cell r="J363">
            <v>101624.9153370998</v>
          </cell>
          <cell r="K363">
            <v>101624.9153370998</v>
          </cell>
          <cell r="L363">
            <v>101624.9153370998</v>
          </cell>
        </row>
        <row r="364">
          <cell r="B364">
            <v>621006</v>
          </cell>
          <cell r="C364" t="str">
            <v>Engineering Consultants Used For Dist.</v>
          </cell>
          <cell r="E364">
            <v>0</v>
          </cell>
          <cell r="F364">
            <v>0</v>
          </cell>
          <cell r="G364">
            <v>0</v>
          </cell>
          <cell r="H364">
            <v>0</v>
          </cell>
          <cell r="I364">
            <v>0</v>
          </cell>
          <cell r="J364">
            <v>0</v>
          </cell>
          <cell r="K364">
            <v>0</v>
          </cell>
          <cell r="L364">
            <v>0</v>
          </cell>
        </row>
        <row r="365">
          <cell r="B365">
            <v>621007</v>
          </cell>
          <cell r="C365" t="str">
            <v>Engineering Consultants Used For Trans</v>
          </cell>
          <cell r="E365">
            <v>0</v>
          </cell>
          <cell r="F365">
            <v>0</v>
          </cell>
          <cell r="G365">
            <v>0</v>
          </cell>
          <cell r="H365">
            <v>0</v>
          </cell>
          <cell r="I365">
            <v>0</v>
          </cell>
          <cell r="J365">
            <v>0</v>
          </cell>
          <cell r="K365">
            <v>0</v>
          </cell>
          <cell r="L365">
            <v>0</v>
          </cell>
        </row>
        <row r="366">
          <cell r="B366">
            <v>621105</v>
          </cell>
          <cell r="C366" t="str">
            <v>Environmental Consultants</v>
          </cell>
          <cell r="E366">
            <v>0</v>
          </cell>
          <cell r="F366">
            <v>0</v>
          </cell>
          <cell r="G366">
            <v>0</v>
          </cell>
          <cell r="H366">
            <v>0</v>
          </cell>
          <cell r="I366">
            <v>0</v>
          </cell>
          <cell r="J366">
            <v>0</v>
          </cell>
          <cell r="K366">
            <v>0</v>
          </cell>
          <cell r="L366">
            <v>0</v>
          </cell>
        </row>
        <row r="367">
          <cell r="B367">
            <v>621205</v>
          </cell>
          <cell r="C367" t="str">
            <v>Legal Consultants</v>
          </cell>
          <cell r="D367">
            <v>3749</v>
          </cell>
          <cell r="E367">
            <v>312.4914882348491</v>
          </cell>
          <cell r="F367">
            <v>7914.9797461013104</v>
          </cell>
          <cell r="G367">
            <v>8201.2467760740619</v>
          </cell>
          <cell r="H367">
            <v>153300.61930460643</v>
          </cell>
          <cell r="I367">
            <v>175100.19050974309</v>
          </cell>
          <cell r="J367">
            <v>175477.82973798472</v>
          </cell>
          <cell r="K367">
            <v>175564.0555635062</v>
          </cell>
          <cell r="L367">
            <v>305211.99927158671</v>
          </cell>
        </row>
        <row r="368">
          <cell r="B368">
            <v>621505</v>
          </cell>
          <cell r="C368" t="str">
            <v>Accounting Consultants</v>
          </cell>
          <cell r="D368">
            <v>13323</v>
          </cell>
          <cell r="E368">
            <v>791.79087538775832</v>
          </cell>
          <cell r="F368">
            <v>1548.1838147584413</v>
          </cell>
          <cell r="G368">
            <v>4544.6805060780207</v>
          </cell>
          <cell r="H368">
            <v>4544.6805060780207</v>
          </cell>
          <cell r="I368">
            <v>33527.680506078017</v>
          </cell>
          <cell r="J368">
            <v>32846.388316340039</v>
          </cell>
          <cell r="K368">
            <v>32777.853226398307</v>
          </cell>
          <cell r="L368">
            <v>34358.449601358385</v>
          </cell>
        </row>
        <row r="369">
          <cell r="B369">
            <v>621510</v>
          </cell>
          <cell r="C369" t="str">
            <v>Audit Services</v>
          </cell>
          <cell r="D369">
            <v>159769</v>
          </cell>
          <cell r="E369">
            <v>51860.063327532727</v>
          </cell>
          <cell r="F369">
            <v>51860.063327532727</v>
          </cell>
          <cell r="G369">
            <v>57952.774109938327</v>
          </cell>
          <cell r="H369">
            <v>57952.774109938327</v>
          </cell>
          <cell r="I369">
            <v>64395.05514385338</v>
          </cell>
          <cell r="J369">
            <v>103576.5376613359</v>
          </cell>
          <cell r="K369">
            <v>103576.5376613359</v>
          </cell>
          <cell r="L369">
            <v>103973.67084562207</v>
          </cell>
        </row>
        <row r="370">
          <cell r="B370">
            <v>621515</v>
          </cell>
          <cell r="C370" t="str">
            <v>Tax Services</v>
          </cell>
          <cell r="E370">
            <v>0</v>
          </cell>
          <cell r="F370">
            <v>0</v>
          </cell>
          <cell r="G370">
            <v>0</v>
          </cell>
          <cell r="H370">
            <v>0</v>
          </cell>
          <cell r="I370">
            <v>0</v>
          </cell>
          <cell r="J370">
            <v>0</v>
          </cell>
          <cell r="K370">
            <v>0</v>
          </cell>
          <cell r="L370">
            <v>0</v>
          </cell>
        </row>
        <row r="371">
          <cell r="B371">
            <v>622005</v>
          </cell>
          <cell r="C371" t="str">
            <v>Temporary Help</v>
          </cell>
          <cell r="E371">
            <v>0</v>
          </cell>
          <cell r="F371">
            <v>0</v>
          </cell>
          <cell r="G371">
            <v>0</v>
          </cell>
          <cell r="H371">
            <v>0</v>
          </cell>
          <cell r="I371">
            <v>0</v>
          </cell>
          <cell r="J371">
            <v>0</v>
          </cell>
          <cell r="K371">
            <v>0</v>
          </cell>
          <cell r="L371">
            <v>0</v>
          </cell>
        </row>
        <row r="372">
          <cell r="B372">
            <v>622006</v>
          </cell>
          <cell r="C372" t="str">
            <v>Temporary Help - Non-O&amp;M</v>
          </cell>
          <cell r="E372">
            <v>0</v>
          </cell>
          <cell r="F372">
            <v>0</v>
          </cell>
          <cell r="G372">
            <v>0</v>
          </cell>
          <cell r="H372">
            <v>0</v>
          </cell>
          <cell r="I372">
            <v>0</v>
          </cell>
          <cell r="J372">
            <v>0</v>
          </cell>
          <cell r="K372">
            <v>0</v>
          </cell>
          <cell r="L372">
            <v>0</v>
          </cell>
        </row>
        <row r="373">
          <cell r="B373">
            <v>622010</v>
          </cell>
          <cell r="C373" t="str">
            <v>Print Services</v>
          </cell>
          <cell r="E373">
            <v>0</v>
          </cell>
          <cell r="F373">
            <v>0</v>
          </cell>
          <cell r="G373">
            <v>0</v>
          </cell>
          <cell r="H373">
            <v>0</v>
          </cell>
          <cell r="I373">
            <v>0</v>
          </cell>
          <cell r="J373">
            <v>0</v>
          </cell>
          <cell r="K373">
            <v>0</v>
          </cell>
          <cell r="L373">
            <v>0</v>
          </cell>
        </row>
        <row r="374">
          <cell r="B374">
            <v>622011</v>
          </cell>
          <cell r="C374" t="str">
            <v>Print Services - Non-O&amp;M</v>
          </cell>
          <cell r="E374">
            <v>0</v>
          </cell>
          <cell r="F374">
            <v>0</v>
          </cell>
          <cell r="G374">
            <v>0</v>
          </cell>
          <cell r="H374">
            <v>0</v>
          </cell>
          <cell r="I374">
            <v>0</v>
          </cell>
          <cell r="J374">
            <v>0</v>
          </cell>
          <cell r="K374">
            <v>0</v>
          </cell>
          <cell r="L374">
            <v>0</v>
          </cell>
        </row>
        <row r="375">
          <cell r="B375">
            <v>622015</v>
          </cell>
          <cell r="C375" t="str">
            <v>Collection Costs</v>
          </cell>
          <cell r="E375">
            <v>0</v>
          </cell>
          <cell r="F375">
            <v>0</v>
          </cell>
          <cell r="G375">
            <v>0</v>
          </cell>
          <cell r="H375">
            <v>0</v>
          </cell>
          <cell r="I375">
            <v>0</v>
          </cell>
          <cell r="J375">
            <v>0</v>
          </cell>
          <cell r="K375">
            <v>0</v>
          </cell>
          <cell r="L375">
            <v>0</v>
          </cell>
        </row>
        <row r="376">
          <cell r="B376">
            <v>622020</v>
          </cell>
          <cell r="C376" t="str">
            <v>Other Consultants</v>
          </cell>
          <cell r="E376">
            <v>0</v>
          </cell>
          <cell r="F376">
            <v>0</v>
          </cell>
          <cell r="G376">
            <v>0</v>
          </cell>
          <cell r="H376">
            <v>9492.6613084713063</v>
          </cell>
          <cell r="I376">
            <v>14655.705677914837</v>
          </cell>
          <cell r="J376">
            <v>46837.98413439811</v>
          </cell>
          <cell r="K376">
            <v>47429.150421029306</v>
          </cell>
          <cell r="L376">
            <v>48184.939226522758</v>
          </cell>
        </row>
        <row r="377">
          <cell r="B377">
            <v>622021</v>
          </cell>
          <cell r="C377" t="str">
            <v>Other Consultants - Non-O&amp;M</v>
          </cell>
          <cell r="E377">
            <v>0</v>
          </cell>
          <cell r="F377">
            <v>0</v>
          </cell>
          <cell r="G377">
            <v>0</v>
          </cell>
          <cell r="H377">
            <v>0</v>
          </cell>
          <cell r="I377">
            <v>0</v>
          </cell>
          <cell r="J377">
            <v>0</v>
          </cell>
          <cell r="K377">
            <v>0</v>
          </cell>
          <cell r="L377">
            <v>0</v>
          </cell>
        </row>
        <row r="378">
          <cell r="B378">
            <v>630505</v>
          </cell>
          <cell r="C378" t="str">
            <v>Transmission Charges</v>
          </cell>
          <cell r="E378">
            <v>0</v>
          </cell>
          <cell r="F378">
            <v>0</v>
          </cell>
          <cell r="G378">
            <v>0</v>
          </cell>
          <cell r="H378">
            <v>0</v>
          </cell>
          <cell r="I378">
            <v>0</v>
          </cell>
          <cell r="J378">
            <v>0</v>
          </cell>
          <cell r="K378">
            <v>0</v>
          </cell>
          <cell r="L378">
            <v>0</v>
          </cell>
        </row>
        <row r="379">
          <cell r="B379">
            <v>630510</v>
          </cell>
          <cell r="C379" t="str">
            <v>Other Market Related Fees</v>
          </cell>
          <cell r="E379">
            <v>0</v>
          </cell>
          <cell r="F379">
            <v>0</v>
          </cell>
          <cell r="G379">
            <v>0</v>
          </cell>
          <cell r="H379">
            <v>0</v>
          </cell>
          <cell r="I379">
            <v>0</v>
          </cell>
          <cell r="J379">
            <v>0</v>
          </cell>
          <cell r="K379">
            <v>0</v>
          </cell>
          <cell r="L379">
            <v>0</v>
          </cell>
        </row>
        <row r="380">
          <cell r="B380">
            <v>631005</v>
          </cell>
          <cell r="C380" t="str">
            <v>Amortization Of Regulatory Assets</v>
          </cell>
          <cell r="E380">
            <v>0</v>
          </cell>
          <cell r="F380">
            <v>0</v>
          </cell>
          <cell r="G380">
            <v>0</v>
          </cell>
          <cell r="H380">
            <v>0</v>
          </cell>
          <cell r="I380">
            <v>0</v>
          </cell>
          <cell r="J380">
            <v>0</v>
          </cell>
          <cell r="K380">
            <v>0</v>
          </cell>
          <cell r="L380">
            <v>0</v>
          </cell>
        </row>
        <row r="381">
          <cell r="B381">
            <v>631505</v>
          </cell>
          <cell r="C381" t="str">
            <v>Property Taxes</v>
          </cell>
          <cell r="D381">
            <v>760822</v>
          </cell>
          <cell r="E381">
            <v>64999.621699326628</v>
          </cell>
          <cell r="F381">
            <v>92453.625280805281</v>
          </cell>
          <cell r="G381">
            <v>132146.77696109592</v>
          </cell>
          <cell r="H381">
            <v>181046.69658816553</v>
          </cell>
          <cell r="I381">
            <v>231130.07656840919</v>
          </cell>
          <cell r="J381">
            <v>282390.73879774613</v>
          </cell>
          <cell r="K381">
            <v>333772.61532844458</v>
          </cell>
          <cell r="L381">
            <v>382352.37419142766</v>
          </cell>
        </row>
        <row r="382">
          <cell r="B382">
            <v>631510</v>
          </cell>
          <cell r="C382" t="str">
            <v>Gross Receipts Tax</v>
          </cell>
          <cell r="E382">
            <v>0</v>
          </cell>
          <cell r="F382">
            <v>0</v>
          </cell>
          <cell r="G382">
            <v>0</v>
          </cell>
          <cell r="H382">
            <v>0</v>
          </cell>
          <cell r="I382">
            <v>0</v>
          </cell>
          <cell r="J382">
            <v>0</v>
          </cell>
          <cell r="K382">
            <v>0</v>
          </cell>
          <cell r="L382">
            <v>0</v>
          </cell>
        </row>
        <row r="383">
          <cell r="B383">
            <v>631515</v>
          </cell>
          <cell r="C383" t="str">
            <v>Assets Tax</v>
          </cell>
          <cell r="D383">
            <v>4130</v>
          </cell>
          <cell r="E383">
            <v>0</v>
          </cell>
          <cell r="F383">
            <v>269.73906369915579</v>
          </cell>
          <cell r="G383">
            <v>254.85389437256958</v>
          </cell>
          <cell r="H383">
            <v>254.85389437256958</v>
          </cell>
          <cell r="I383">
            <v>544.17723977922083</v>
          </cell>
          <cell r="J383">
            <v>4400.0201920077161</v>
          </cell>
          <cell r="K383">
            <v>4400.0201920077161</v>
          </cell>
          <cell r="L383">
            <v>4680.6573686286038</v>
          </cell>
        </row>
        <row r="384">
          <cell r="B384">
            <v>631520</v>
          </cell>
          <cell r="C384" t="str">
            <v>Municipal Taxes</v>
          </cell>
          <cell r="D384">
            <v>42714</v>
          </cell>
          <cell r="E384">
            <v>326.7912536884316</v>
          </cell>
          <cell r="F384">
            <v>617.19800733386523</v>
          </cell>
          <cell r="G384">
            <v>1040.4054810590501</v>
          </cell>
          <cell r="H384">
            <v>5071.3410219688722</v>
          </cell>
          <cell r="I384">
            <v>7899.6337450508599</v>
          </cell>
          <cell r="J384">
            <v>8227.8753829310517</v>
          </cell>
          <cell r="K384">
            <v>17670.650486385151</v>
          </cell>
          <cell r="L384">
            <v>22907.324073098662</v>
          </cell>
        </row>
        <row r="385">
          <cell r="B385">
            <v>631525</v>
          </cell>
          <cell r="C385" t="str">
            <v>Import/Export Duties/Customs Charges</v>
          </cell>
          <cell r="D385">
            <v>34452</v>
          </cell>
          <cell r="E385">
            <v>2145.0540213361578</v>
          </cell>
          <cell r="F385">
            <v>2198.4425094405324</v>
          </cell>
          <cell r="G385">
            <v>5498.6294304214589</v>
          </cell>
          <cell r="H385">
            <v>13422.042065046116</v>
          </cell>
          <cell r="I385">
            <v>20626.561821384606</v>
          </cell>
          <cell r="J385">
            <v>39196.017883394888</v>
          </cell>
          <cell r="K385">
            <v>46570.775082955734</v>
          </cell>
          <cell r="L385">
            <v>56097.693080400641</v>
          </cell>
        </row>
        <row r="386">
          <cell r="B386">
            <v>631530</v>
          </cell>
          <cell r="C386" t="str">
            <v>Other Taxes</v>
          </cell>
          <cell r="D386">
            <v>11010</v>
          </cell>
          <cell r="E386">
            <v>923.0536430354847</v>
          </cell>
          <cell r="F386">
            <v>5720.5593989832978</v>
          </cell>
          <cell r="G386">
            <v>6734.9541050946245</v>
          </cell>
          <cell r="H386">
            <v>29322.287331264051</v>
          </cell>
          <cell r="I386">
            <v>30329.169122505406</v>
          </cell>
          <cell r="J386">
            <v>31426.970116691944</v>
          </cell>
          <cell r="K386">
            <v>32908.204809707735</v>
          </cell>
          <cell r="L386">
            <v>66356.727645862309</v>
          </cell>
        </row>
        <row r="387">
          <cell r="B387">
            <v>632005</v>
          </cell>
          <cell r="C387" t="str">
            <v>Insurance</v>
          </cell>
          <cell r="D387">
            <v>1662</v>
          </cell>
          <cell r="E387">
            <v>123.91049406067944</v>
          </cell>
          <cell r="F387">
            <v>2234.3197803231506</v>
          </cell>
          <cell r="G387">
            <v>4375.1242178474804</v>
          </cell>
          <cell r="H387">
            <v>6585.2699339702904</v>
          </cell>
          <cell r="I387">
            <v>8848.9045240262676</v>
          </cell>
          <cell r="J387">
            <v>11251.662380627497</v>
          </cell>
          <cell r="K387">
            <v>13573.985917490936</v>
          </cell>
          <cell r="L387">
            <v>15798.171481208599</v>
          </cell>
        </row>
        <row r="388">
          <cell r="B388">
            <v>632010</v>
          </cell>
          <cell r="C388" t="str">
            <v>Insurance Premiums with Captive</v>
          </cell>
          <cell r="E388">
            <v>0</v>
          </cell>
          <cell r="F388">
            <v>0</v>
          </cell>
          <cell r="G388">
            <v>0</v>
          </cell>
          <cell r="H388">
            <v>0</v>
          </cell>
          <cell r="I388">
            <v>0</v>
          </cell>
          <cell r="J388">
            <v>0</v>
          </cell>
          <cell r="K388">
            <v>0</v>
          </cell>
          <cell r="L388">
            <v>0</v>
          </cell>
        </row>
        <row r="389">
          <cell r="B389">
            <v>642505</v>
          </cell>
          <cell r="C389" t="str">
            <v>Penalties For Non-Served Energy</v>
          </cell>
          <cell r="E389">
            <v>0</v>
          </cell>
          <cell r="F389">
            <v>0</v>
          </cell>
          <cell r="G389">
            <v>0</v>
          </cell>
          <cell r="H389">
            <v>0</v>
          </cell>
          <cell r="I389">
            <v>0</v>
          </cell>
          <cell r="J389">
            <v>0</v>
          </cell>
          <cell r="K389">
            <v>0</v>
          </cell>
          <cell r="L389">
            <v>0</v>
          </cell>
        </row>
        <row r="390">
          <cell r="B390">
            <v>643015</v>
          </cell>
          <cell r="C390" t="str">
            <v>Facilities Mgmt - Security Services</v>
          </cell>
          <cell r="D390">
            <v>294177</v>
          </cell>
          <cell r="E390">
            <v>24365.703260951806</v>
          </cell>
          <cell r="F390">
            <v>46622.702646984035</v>
          </cell>
          <cell r="G390">
            <v>71150.900544998818</v>
          </cell>
          <cell r="H390">
            <v>95709.709578916227</v>
          </cell>
          <cell r="I390">
            <v>121502.98435665741</v>
          </cell>
          <cell r="J390">
            <v>147247.41960815291</v>
          </cell>
          <cell r="K390">
            <v>175107.47720463967</v>
          </cell>
          <cell r="L390">
            <v>201833.70380955827</v>
          </cell>
        </row>
        <row r="391">
          <cell r="B391">
            <v>643016</v>
          </cell>
          <cell r="C391" t="str">
            <v>Facilities Mgmt - Security Services - Non-O&amp;M</v>
          </cell>
          <cell r="E391">
            <v>0</v>
          </cell>
          <cell r="F391">
            <v>0</v>
          </cell>
          <cell r="G391">
            <v>0</v>
          </cell>
          <cell r="H391">
            <v>0</v>
          </cell>
          <cell r="I391">
            <v>0</v>
          </cell>
          <cell r="J391">
            <v>0</v>
          </cell>
          <cell r="K391">
            <v>0</v>
          </cell>
          <cell r="L391">
            <v>0</v>
          </cell>
        </row>
        <row r="392">
          <cell r="B392">
            <v>643020</v>
          </cell>
          <cell r="C392" t="str">
            <v>Facilities Mgmt - Jan/Indust Clean Csts</v>
          </cell>
          <cell r="E392">
            <v>0</v>
          </cell>
          <cell r="F392">
            <v>621.72586339217185</v>
          </cell>
          <cell r="G392">
            <v>1371.803558993573</v>
          </cell>
          <cell r="H392">
            <v>2190.9684038738174</v>
          </cell>
          <cell r="I392">
            <v>2810.6316406206074</v>
          </cell>
          <cell r="J392">
            <v>3874.7051935736786</v>
          </cell>
          <cell r="K392">
            <v>5325.3467778993263</v>
          </cell>
          <cell r="L392">
            <v>6323.6719136387064</v>
          </cell>
        </row>
        <row r="393">
          <cell r="B393">
            <v>643021</v>
          </cell>
          <cell r="C393" t="str">
            <v>Facilities Mgmt - Jan/Indust Clean Csts - Non-O&amp;M</v>
          </cell>
          <cell r="E393">
            <v>0</v>
          </cell>
          <cell r="F393">
            <v>0</v>
          </cell>
          <cell r="G393">
            <v>0</v>
          </cell>
          <cell r="H393">
            <v>0</v>
          </cell>
          <cell r="I393">
            <v>0</v>
          </cell>
          <cell r="J393">
            <v>0</v>
          </cell>
          <cell r="K393">
            <v>0</v>
          </cell>
          <cell r="L393">
            <v>0</v>
          </cell>
        </row>
        <row r="394">
          <cell r="B394">
            <v>643025</v>
          </cell>
          <cell r="C394" t="str">
            <v>Facilities Mgmt - Other Costs</v>
          </cell>
          <cell r="E394">
            <v>0</v>
          </cell>
          <cell r="F394">
            <v>0</v>
          </cell>
          <cell r="G394">
            <v>0</v>
          </cell>
          <cell r="H394">
            <v>0</v>
          </cell>
          <cell r="I394">
            <v>0</v>
          </cell>
          <cell r="J394">
            <v>0</v>
          </cell>
          <cell r="K394">
            <v>0</v>
          </cell>
          <cell r="L394">
            <v>0</v>
          </cell>
        </row>
        <row r="395">
          <cell r="B395">
            <v>643026</v>
          </cell>
          <cell r="C395" t="str">
            <v>Facilities Mgmt - Other Costs - Non-O&amp;M</v>
          </cell>
          <cell r="E395">
            <v>0</v>
          </cell>
          <cell r="F395">
            <v>0</v>
          </cell>
          <cell r="G395">
            <v>0</v>
          </cell>
          <cell r="H395">
            <v>0</v>
          </cell>
          <cell r="I395">
            <v>0</v>
          </cell>
          <cell r="J395">
            <v>0</v>
          </cell>
          <cell r="K395">
            <v>0</v>
          </cell>
          <cell r="L395">
            <v>0</v>
          </cell>
        </row>
        <row r="396">
          <cell r="B396">
            <v>643030</v>
          </cell>
          <cell r="C396" t="str">
            <v>Facilities Mgmt - Utilities - Oil &amp; Gas</v>
          </cell>
          <cell r="E396">
            <v>0</v>
          </cell>
          <cell r="F396">
            <v>0</v>
          </cell>
          <cell r="G396">
            <v>0</v>
          </cell>
          <cell r="H396">
            <v>0</v>
          </cell>
          <cell r="I396">
            <v>0</v>
          </cell>
          <cell r="J396">
            <v>0</v>
          </cell>
          <cell r="K396">
            <v>0</v>
          </cell>
          <cell r="L396">
            <v>0</v>
          </cell>
        </row>
        <row r="397">
          <cell r="B397">
            <v>643031</v>
          </cell>
          <cell r="C397" t="str">
            <v>Facilities Mgmt - Utilities - Oil &amp; Gas - Non-O&amp;M</v>
          </cell>
          <cell r="E397">
            <v>0</v>
          </cell>
          <cell r="F397">
            <v>0</v>
          </cell>
          <cell r="G397">
            <v>0</v>
          </cell>
          <cell r="H397">
            <v>0</v>
          </cell>
          <cell r="I397">
            <v>0</v>
          </cell>
          <cell r="J397">
            <v>0</v>
          </cell>
          <cell r="K397">
            <v>0</v>
          </cell>
          <cell r="L397">
            <v>0</v>
          </cell>
        </row>
        <row r="398">
          <cell r="B398">
            <v>643035</v>
          </cell>
          <cell r="C398" t="str">
            <v>Facilities Mgmt - Utilities - Water</v>
          </cell>
          <cell r="E398">
            <v>0</v>
          </cell>
          <cell r="F398">
            <v>0</v>
          </cell>
          <cell r="G398">
            <v>0</v>
          </cell>
          <cell r="H398">
            <v>0</v>
          </cell>
          <cell r="I398">
            <v>0</v>
          </cell>
          <cell r="J398">
            <v>0</v>
          </cell>
          <cell r="K398">
            <v>0</v>
          </cell>
          <cell r="L398">
            <v>0</v>
          </cell>
        </row>
        <row r="399">
          <cell r="B399">
            <v>643036</v>
          </cell>
          <cell r="C399" t="str">
            <v>Facilities Mgmt - Utilities - Water - Non-O&amp;M</v>
          </cell>
          <cell r="E399">
            <v>0</v>
          </cell>
          <cell r="F399">
            <v>0</v>
          </cell>
          <cell r="G399">
            <v>0</v>
          </cell>
          <cell r="H399">
            <v>0</v>
          </cell>
          <cell r="I399">
            <v>0</v>
          </cell>
          <cell r="J399">
            <v>0</v>
          </cell>
          <cell r="K399">
            <v>0</v>
          </cell>
          <cell r="L399">
            <v>0</v>
          </cell>
        </row>
        <row r="400">
          <cell r="B400">
            <v>643040</v>
          </cell>
          <cell r="C400" t="str">
            <v>Facilities Mgmt - Utilities - Elec</v>
          </cell>
          <cell r="D400">
            <v>14778</v>
          </cell>
          <cell r="E400">
            <v>1705.3237497162747</v>
          </cell>
          <cell r="F400">
            <v>2801.335338357871</v>
          </cell>
          <cell r="G400">
            <v>3964.9949724567423</v>
          </cell>
          <cell r="H400">
            <v>5181.5231833553116</v>
          </cell>
          <cell r="I400">
            <v>6719.7349054494844</v>
          </cell>
          <cell r="J400">
            <v>7965.8625488903799</v>
          </cell>
          <cell r="K400">
            <v>8836.1623546500286</v>
          </cell>
          <cell r="L400">
            <v>10500.927605368648</v>
          </cell>
        </row>
        <row r="401">
          <cell r="B401">
            <v>643041</v>
          </cell>
          <cell r="C401" t="str">
            <v>Facilities Mgmt - Utilities - Elec - Non-O&amp;M</v>
          </cell>
          <cell r="E401">
            <v>0</v>
          </cell>
          <cell r="F401">
            <v>0</v>
          </cell>
          <cell r="G401">
            <v>0</v>
          </cell>
          <cell r="H401">
            <v>0</v>
          </cell>
          <cell r="I401">
            <v>0</v>
          </cell>
          <cell r="J401">
            <v>0</v>
          </cell>
          <cell r="K401">
            <v>0</v>
          </cell>
          <cell r="L401">
            <v>0</v>
          </cell>
        </row>
        <row r="402">
          <cell r="B402">
            <v>643045</v>
          </cell>
          <cell r="C402" t="str">
            <v>Facilities Mgmt - Utilities - Oth</v>
          </cell>
          <cell r="D402">
            <v>9339</v>
          </cell>
          <cell r="E402">
            <v>2589.3465990769464</v>
          </cell>
          <cell r="F402">
            <v>2982.5859697599858</v>
          </cell>
          <cell r="G402">
            <v>4440.4317463267435</v>
          </cell>
          <cell r="H402">
            <v>5408.6211049507583</v>
          </cell>
          <cell r="I402">
            <v>6825.0921289876378</v>
          </cell>
          <cell r="J402">
            <v>7287.416756167685</v>
          </cell>
          <cell r="K402">
            <v>7831.3826374277141</v>
          </cell>
          <cell r="L402">
            <v>8049.922480928195</v>
          </cell>
        </row>
        <row r="403">
          <cell r="B403">
            <v>643046</v>
          </cell>
          <cell r="C403" t="str">
            <v>Facilities Mgmt - Utilities - Oth - Non-O&amp;M</v>
          </cell>
          <cell r="E403">
            <v>0</v>
          </cell>
          <cell r="F403">
            <v>0</v>
          </cell>
          <cell r="G403">
            <v>0</v>
          </cell>
          <cell r="H403">
            <v>0</v>
          </cell>
          <cell r="I403">
            <v>0</v>
          </cell>
          <cell r="J403">
            <v>0</v>
          </cell>
          <cell r="K403">
            <v>0</v>
          </cell>
          <cell r="L403">
            <v>0</v>
          </cell>
        </row>
        <row r="404">
          <cell r="B404">
            <v>643505</v>
          </cell>
          <cell r="C404" t="str">
            <v>Telecom - Wire Line</v>
          </cell>
          <cell r="D404">
            <v>69355</v>
          </cell>
          <cell r="E404">
            <v>6202.4867973065002</v>
          </cell>
          <cell r="F404">
            <v>12190.562622325686</v>
          </cell>
          <cell r="G404">
            <v>18512.447090990536</v>
          </cell>
          <cell r="H404">
            <v>24843.838346415709</v>
          </cell>
          <cell r="I404">
            <v>32290.889877531943</v>
          </cell>
          <cell r="J404">
            <v>40055.346613567002</v>
          </cell>
          <cell r="K404">
            <v>46995.208956274539</v>
          </cell>
          <cell r="L404">
            <v>48252.864657328522</v>
          </cell>
        </row>
        <row r="405">
          <cell r="B405">
            <v>643506</v>
          </cell>
          <cell r="C405" t="str">
            <v>Telecom - Wire Line - Non-O&amp;M</v>
          </cell>
          <cell r="E405">
            <v>0</v>
          </cell>
          <cell r="F405">
            <v>0</v>
          </cell>
          <cell r="G405">
            <v>0</v>
          </cell>
          <cell r="H405">
            <v>0</v>
          </cell>
          <cell r="I405">
            <v>0</v>
          </cell>
          <cell r="J405">
            <v>0</v>
          </cell>
          <cell r="K405">
            <v>0</v>
          </cell>
          <cell r="L405">
            <v>0</v>
          </cell>
        </row>
        <row r="406">
          <cell r="B406">
            <v>643510</v>
          </cell>
          <cell r="C406" t="str">
            <v>Wireless Telecom/Radio</v>
          </cell>
          <cell r="D406">
            <v>58445</v>
          </cell>
          <cell r="E406">
            <v>5434.2488461829471</v>
          </cell>
          <cell r="F406">
            <v>9853.1018776487945</v>
          </cell>
          <cell r="G406">
            <v>15850.535509412128</v>
          </cell>
          <cell r="H406">
            <v>23601.11949912439</v>
          </cell>
          <cell r="I406">
            <v>30620.423829055242</v>
          </cell>
          <cell r="J406">
            <v>36702.766486397901</v>
          </cell>
          <cell r="K406">
            <v>39428.76834434909</v>
          </cell>
          <cell r="L406">
            <v>44745.910790851798</v>
          </cell>
        </row>
        <row r="407">
          <cell r="B407">
            <v>643511</v>
          </cell>
          <cell r="C407" t="str">
            <v>Wireless Telecom/Radio - Non-O&amp;M</v>
          </cell>
          <cell r="E407">
            <v>0</v>
          </cell>
          <cell r="F407">
            <v>0</v>
          </cell>
          <cell r="G407">
            <v>0</v>
          </cell>
          <cell r="H407">
            <v>0</v>
          </cell>
          <cell r="I407">
            <v>0</v>
          </cell>
          <cell r="J407">
            <v>0</v>
          </cell>
          <cell r="K407">
            <v>0</v>
          </cell>
          <cell r="L407">
            <v>0</v>
          </cell>
        </row>
        <row r="408">
          <cell r="B408">
            <v>643515</v>
          </cell>
          <cell r="C408" t="str">
            <v>Call Center Telecom Costs</v>
          </cell>
          <cell r="E408">
            <v>0</v>
          </cell>
          <cell r="F408">
            <v>0</v>
          </cell>
          <cell r="G408">
            <v>0</v>
          </cell>
          <cell r="H408">
            <v>0</v>
          </cell>
          <cell r="I408">
            <v>0</v>
          </cell>
          <cell r="J408">
            <v>0</v>
          </cell>
          <cell r="K408">
            <v>0</v>
          </cell>
          <cell r="L408">
            <v>0</v>
          </cell>
        </row>
        <row r="409">
          <cell r="B409">
            <v>643520</v>
          </cell>
          <cell r="C409" t="str">
            <v>Other Communication Costs</v>
          </cell>
          <cell r="D409">
            <v>6049</v>
          </cell>
          <cell r="E409">
            <v>532.91276386471975</v>
          </cell>
          <cell r="F409">
            <v>715.12481298214107</v>
          </cell>
          <cell r="G409">
            <v>726.57494922192313</v>
          </cell>
          <cell r="H409">
            <v>1353.55614195621</v>
          </cell>
          <cell r="I409">
            <v>2227.8152792627625</v>
          </cell>
          <cell r="J409">
            <v>2752.2303100151425</v>
          </cell>
          <cell r="K409">
            <v>3733.3379867316357</v>
          </cell>
          <cell r="L409">
            <v>4443.3070062142297</v>
          </cell>
        </row>
        <row r="410">
          <cell r="B410">
            <v>643521</v>
          </cell>
          <cell r="C410" t="str">
            <v>Other Communication Costs - Non-O&amp;M</v>
          </cell>
          <cell r="E410">
            <v>0</v>
          </cell>
          <cell r="F410">
            <v>0</v>
          </cell>
          <cell r="G410">
            <v>0</v>
          </cell>
          <cell r="H410">
            <v>0</v>
          </cell>
          <cell r="I410">
            <v>0</v>
          </cell>
          <cell r="J410">
            <v>0</v>
          </cell>
          <cell r="K410">
            <v>0</v>
          </cell>
          <cell r="L410">
            <v>0</v>
          </cell>
        </row>
        <row r="411">
          <cell r="B411">
            <v>644005</v>
          </cell>
          <cell r="C411" t="str">
            <v>Vehicle Leasing Costs</v>
          </cell>
          <cell r="D411">
            <v>139799</v>
          </cell>
          <cell r="E411">
            <v>11823.65317394265</v>
          </cell>
          <cell r="F411">
            <v>23935.702291363981</v>
          </cell>
          <cell r="G411">
            <v>36150.571890429768</v>
          </cell>
          <cell r="H411">
            <v>49003.987739971642</v>
          </cell>
          <cell r="I411">
            <v>62191.179047182719</v>
          </cell>
          <cell r="J411">
            <v>75726.203059315158</v>
          </cell>
          <cell r="K411">
            <v>90978.293254400036</v>
          </cell>
          <cell r="L411">
            <v>103965.00676446072</v>
          </cell>
        </row>
        <row r="412">
          <cell r="B412">
            <v>644006</v>
          </cell>
          <cell r="C412" t="str">
            <v>Vehicle Leasing Costs - Non-O&amp;M</v>
          </cell>
          <cell r="E412">
            <v>0</v>
          </cell>
          <cell r="F412">
            <v>0</v>
          </cell>
          <cell r="G412">
            <v>0</v>
          </cell>
          <cell r="H412">
            <v>0</v>
          </cell>
          <cell r="I412">
            <v>0</v>
          </cell>
          <cell r="J412">
            <v>0</v>
          </cell>
          <cell r="K412">
            <v>0</v>
          </cell>
          <cell r="L412">
            <v>0</v>
          </cell>
        </row>
        <row r="413">
          <cell r="B413">
            <v>644010</v>
          </cell>
          <cell r="C413" t="str">
            <v>Vehicle - Repair &amp; Maintenance</v>
          </cell>
          <cell r="D413">
            <v>61487</v>
          </cell>
          <cell r="E413">
            <v>403.03200423696757</v>
          </cell>
          <cell r="F413">
            <v>5085.3817356260688</v>
          </cell>
          <cell r="G413">
            <v>6016.7066869690043</v>
          </cell>
          <cell r="H413">
            <v>13104.038627171543</v>
          </cell>
          <cell r="I413">
            <v>22852.96594030951</v>
          </cell>
          <cell r="J413">
            <v>24088.926594113542</v>
          </cell>
          <cell r="K413">
            <v>25155.043476133636</v>
          </cell>
          <cell r="L413">
            <v>25719.386018452387</v>
          </cell>
        </row>
        <row r="414">
          <cell r="B414">
            <v>644011</v>
          </cell>
          <cell r="C414" t="str">
            <v>Repair &amp; Maintenance - Non-O&amp;M</v>
          </cell>
          <cell r="E414">
            <v>0</v>
          </cell>
          <cell r="F414">
            <v>0</v>
          </cell>
          <cell r="G414">
            <v>0</v>
          </cell>
          <cell r="H414">
            <v>0</v>
          </cell>
          <cell r="I414">
            <v>0</v>
          </cell>
          <cell r="J414">
            <v>0</v>
          </cell>
          <cell r="K414">
            <v>0</v>
          </cell>
          <cell r="L414">
            <v>0</v>
          </cell>
        </row>
        <row r="415">
          <cell r="B415">
            <v>644015</v>
          </cell>
          <cell r="C415" t="str">
            <v>Vehicle - Gasoline/Fuel</v>
          </cell>
          <cell r="D415">
            <v>85744</v>
          </cell>
          <cell r="E415">
            <v>5674.7566013467504</v>
          </cell>
          <cell r="F415">
            <v>11251.449924447286</v>
          </cell>
          <cell r="G415">
            <v>19180.383361582361</v>
          </cell>
          <cell r="H415">
            <v>27208.953446777668</v>
          </cell>
          <cell r="I415">
            <v>36761.354006540598</v>
          </cell>
          <cell r="J415">
            <v>45884.633811073414</v>
          </cell>
          <cell r="K415">
            <v>55720.696390247467</v>
          </cell>
          <cell r="L415">
            <v>65653.667884977593</v>
          </cell>
        </row>
        <row r="416">
          <cell r="B416">
            <v>644016</v>
          </cell>
          <cell r="C416" t="str">
            <v>Vehicle - Gasoline/Fuel - Non-O&amp;M</v>
          </cell>
          <cell r="E416">
            <v>0</v>
          </cell>
          <cell r="F416">
            <v>0</v>
          </cell>
          <cell r="G416">
            <v>0</v>
          </cell>
          <cell r="H416">
            <v>0</v>
          </cell>
          <cell r="I416">
            <v>0</v>
          </cell>
          <cell r="J416">
            <v>0</v>
          </cell>
          <cell r="K416">
            <v>0</v>
          </cell>
          <cell r="L416">
            <v>0</v>
          </cell>
        </row>
        <row r="417">
          <cell r="B417">
            <v>644505</v>
          </cell>
          <cell r="C417" t="str">
            <v>Office Supplies</v>
          </cell>
          <cell r="D417">
            <v>164</v>
          </cell>
          <cell r="E417">
            <v>0</v>
          </cell>
          <cell r="F417">
            <v>904.19854182655411</v>
          </cell>
          <cell r="G417">
            <v>904.19854182655411</v>
          </cell>
          <cell r="H417">
            <v>1610.3481962229532</v>
          </cell>
          <cell r="I417">
            <v>3052.8449858179483</v>
          </cell>
          <cell r="J417">
            <v>3910.5069623955874</v>
          </cell>
          <cell r="K417">
            <v>4676.5189546259735</v>
          </cell>
          <cell r="L417">
            <v>4676.5189546259735</v>
          </cell>
        </row>
        <row r="418">
          <cell r="B418">
            <v>645005</v>
          </cell>
          <cell r="C418" t="str">
            <v>IT Hardware</v>
          </cell>
          <cell r="E418">
            <v>0</v>
          </cell>
          <cell r="F418">
            <v>0</v>
          </cell>
          <cell r="G418">
            <v>0</v>
          </cell>
          <cell r="H418">
            <v>0</v>
          </cell>
          <cell r="I418">
            <v>0</v>
          </cell>
          <cell r="J418">
            <v>0</v>
          </cell>
          <cell r="K418">
            <v>0</v>
          </cell>
          <cell r="L418">
            <v>0</v>
          </cell>
        </row>
        <row r="419">
          <cell r="B419">
            <v>645006</v>
          </cell>
          <cell r="C419" t="str">
            <v>IT Hardware - Non-O&amp;M</v>
          </cell>
          <cell r="E419">
            <v>0</v>
          </cell>
          <cell r="F419">
            <v>0</v>
          </cell>
          <cell r="G419">
            <v>0</v>
          </cell>
          <cell r="H419">
            <v>0</v>
          </cell>
          <cell r="I419">
            <v>0</v>
          </cell>
          <cell r="J419">
            <v>0</v>
          </cell>
          <cell r="K419">
            <v>0</v>
          </cell>
          <cell r="L419">
            <v>0</v>
          </cell>
        </row>
        <row r="420">
          <cell r="B420">
            <v>645010</v>
          </cell>
          <cell r="C420" t="str">
            <v>IT Software</v>
          </cell>
          <cell r="E420">
            <v>0</v>
          </cell>
          <cell r="F420">
            <v>0</v>
          </cell>
          <cell r="G420">
            <v>0</v>
          </cell>
          <cell r="H420">
            <v>0</v>
          </cell>
          <cell r="I420">
            <v>0</v>
          </cell>
          <cell r="J420">
            <v>0</v>
          </cell>
          <cell r="K420">
            <v>0</v>
          </cell>
          <cell r="L420">
            <v>0</v>
          </cell>
        </row>
        <row r="421">
          <cell r="B421">
            <v>645011</v>
          </cell>
          <cell r="C421" t="str">
            <v>IT Software - Non-O&amp;M</v>
          </cell>
          <cell r="E421">
            <v>0</v>
          </cell>
          <cell r="F421">
            <v>0</v>
          </cell>
          <cell r="G421">
            <v>0</v>
          </cell>
          <cell r="H421">
            <v>0</v>
          </cell>
          <cell r="I421">
            <v>0</v>
          </cell>
          <cell r="J421">
            <v>0</v>
          </cell>
          <cell r="K421">
            <v>0</v>
          </cell>
          <cell r="L421">
            <v>0</v>
          </cell>
        </row>
        <row r="422">
          <cell r="B422">
            <v>645015</v>
          </cell>
          <cell r="C422" t="str">
            <v>IT Licenses</v>
          </cell>
          <cell r="E422">
            <v>0</v>
          </cell>
          <cell r="F422">
            <v>0</v>
          </cell>
          <cell r="G422">
            <v>0</v>
          </cell>
          <cell r="H422">
            <v>0</v>
          </cell>
          <cell r="I422">
            <v>0</v>
          </cell>
          <cell r="J422">
            <v>0</v>
          </cell>
          <cell r="K422">
            <v>0</v>
          </cell>
          <cell r="L422">
            <v>0</v>
          </cell>
        </row>
        <row r="423">
          <cell r="B423">
            <v>645016</v>
          </cell>
          <cell r="C423" t="str">
            <v>IT Licenses - Non-O&amp;M</v>
          </cell>
          <cell r="E423">
            <v>0</v>
          </cell>
          <cell r="F423">
            <v>0</v>
          </cell>
          <cell r="G423">
            <v>0</v>
          </cell>
          <cell r="H423">
            <v>0</v>
          </cell>
          <cell r="I423">
            <v>0</v>
          </cell>
          <cell r="J423">
            <v>0</v>
          </cell>
          <cell r="K423">
            <v>0</v>
          </cell>
          <cell r="L423">
            <v>0</v>
          </cell>
        </row>
        <row r="424">
          <cell r="B424">
            <v>645020</v>
          </cell>
          <cell r="C424" t="str">
            <v>IT Consulting</v>
          </cell>
          <cell r="D424">
            <v>13397</v>
          </cell>
          <cell r="E424">
            <v>0</v>
          </cell>
          <cell r="F424">
            <v>0</v>
          </cell>
          <cell r="G424">
            <v>3484.040482678085</v>
          </cell>
          <cell r="H424">
            <v>3484.040482678085</v>
          </cell>
          <cell r="I424">
            <v>3484.040482678085</v>
          </cell>
          <cell r="J424">
            <v>7254.5771749015239</v>
          </cell>
          <cell r="K424">
            <v>7254.5771749015239</v>
          </cell>
          <cell r="L424">
            <v>7254.5771749015239</v>
          </cell>
        </row>
        <row r="425">
          <cell r="B425">
            <v>645021</v>
          </cell>
          <cell r="C425" t="str">
            <v>IT Consulting - Non-O&amp;M</v>
          </cell>
          <cell r="E425">
            <v>0</v>
          </cell>
          <cell r="F425">
            <v>0</v>
          </cell>
          <cell r="G425">
            <v>0</v>
          </cell>
          <cell r="H425">
            <v>0</v>
          </cell>
          <cell r="I425">
            <v>0</v>
          </cell>
          <cell r="J425">
            <v>0</v>
          </cell>
          <cell r="K425">
            <v>0</v>
          </cell>
          <cell r="L425">
            <v>0</v>
          </cell>
        </row>
        <row r="426">
          <cell r="B426">
            <v>645025</v>
          </cell>
          <cell r="C426" t="str">
            <v>IT Hardware/Software - SAP - ERP</v>
          </cell>
          <cell r="E426">
            <v>0</v>
          </cell>
          <cell r="F426">
            <v>0</v>
          </cell>
          <cell r="G426">
            <v>0</v>
          </cell>
          <cell r="H426">
            <v>0</v>
          </cell>
          <cell r="I426">
            <v>0</v>
          </cell>
          <cell r="J426">
            <v>0</v>
          </cell>
          <cell r="K426">
            <v>0</v>
          </cell>
          <cell r="L426">
            <v>0</v>
          </cell>
        </row>
        <row r="427">
          <cell r="B427">
            <v>645030</v>
          </cell>
          <cell r="C427" t="str">
            <v>IT Hardware/Software - SAP - CCS</v>
          </cell>
          <cell r="E427">
            <v>0</v>
          </cell>
          <cell r="F427">
            <v>0</v>
          </cell>
          <cell r="G427">
            <v>0</v>
          </cell>
          <cell r="H427">
            <v>0</v>
          </cell>
          <cell r="I427">
            <v>0</v>
          </cell>
          <cell r="J427">
            <v>0</v>
          </cell>
          <cell r="K427">
            <v>0</v>
          </cell>
          <cell r="L427">
            <v>0</v>
          </cell>
        </row>
        <row r="428">
          <cell r="B428">
            <v>645105</v>
          </cell>
          <cell r="C428" t="str">
            <v>Plant Lease Expense</v>
          </cell>
          <cell r="E428">
            <v>0</v>
          </cell>
          <cell r="F428">
            <v>0</v>
          </cell>
          <cell r="G428">
            <v>0</v>
          </cell>
          <cell r="H428">
            <v>0</v>
          </cell>
          <cell r="I428">
            <v>0</v>
          </cell>
          <cell r="J428">
            <v>0</v>
          </cell>
          <cell r="K428">
            <v>0</v>
          </cell>
          <cell r="L428">
            <v>0</v>
          </cell>
        </row>
        <row r="429">
          <cell r="B429">
            <v>645110</v>
          </cell>
          <cell r="C429" t="str">
            <v>Property Rental</v>
          </cell>
          <cell r="E429">
            <v>0</v>
          </cell>
          <cell r="F429">
            <v>0</v>
          </cell>
          <cell r="G429">
            <v>0</v>
          </cell>
          <cell r="H429">
            <v>0</v>
          </cell>
          <cell r="I429">
            <v>4.1159038525009775E-4</v>
          </cell>
          <cell r="J429">
            <v>-9.6750962578799268E-6</v>
          </cell>
          <cell r="K429">
            <v>-9.6750962578799268E-6</v>
          </cell>
          <cell r="L429">
            <v>-9.6750962578799268E-6</v>
          </cell>
        </row>
        <row r="430">
          <cell r="B430">
            <v>645111</v>
          </cell>
          <cell r="C430" t="str">
            <v>Property Rental - Non-O&amp;M</v>
          </cell>
          <cell r="E430">
            <v>0</v>
          </cell>
          <cell r="F430">
            <v>0</v>
          </cell>
          <cell r="G430">
            <v>0</v>
          </cell>
          <cell r="H430">
            <v>0</v>
          </cell>
          <cell r="I430">
            <v>0</v>
          </cell>
          <cell r="J430">
            <v>0</v>
          </cell>
          <cell r="K430">
            <v>0</v>
          </cell>
          <cell r="L430">
            <v>0</v>
          </cell>
        </row>
        <row r="431">
          <cell r="B431">
            <v>645115</v>
          </cell>
          <cell r="C431" t="str">
            <v>Transmission Line Rental</v>
          </cell>
          <cell r="E431">
            <v>0</v>
          </cell>
          <cell r="F431">
            <v>0</v>
          </cell>
          <cell r="G431">
            <v>0</v>
          </cell>
          <cell r="H431">
            <v>0</v>
          </cell>
          <cell r="I431">
            <v>0</v>
          </cell>
          <cell r="J431">
            <v>0</v>
          </cell>
          <cell r="K431">
            <v>0</v>
          </cell>
          <cell r="L431">
            <v>0</v>
          </cell>
        </row>
        <row r="432">
          <cell r="B432">
            <v>645120</v>
          </cell>
          <cell r="C432" t="str">
            <v>Equipment Rental</v>
          </cell>
          <cell r="D432">
            <v>556</v>
          </cell>
          <cell r="E432">
            <v>0</v>
          </cell>
          <cell r="F432">
            <v>0</v>
          </cell>
          <cell r="G432">
            <v>0</v>
          </cell>
          <cell r="H432">
            <v>0</v>
          </cell>
          <cell r="I432">
            <v>-2.8811326967282253E-3</v>
          </cell>
          <cell r="J432">
            <v>6.7725673804631698E-5</v>
          </cell>
          <cell r="K432">
            <v>6.7725673804631698E-5</v>
          </cell>
          <cell r="L432">
            <v>6.7725673804631698E-5</v>
          </cell>
        </row>
        <row r="433">
          <cell r="B433">
            <v>645121</v>
          </cell>
          <cell r="C433" t="str">
            <v>Equipment Rental - Non-O&amp;M</v>
          </cell>
          <cell r="E433">
            <v>0</v>
          </cell>
          <cell r="F433">
            <v>0</v>
          </cell>
          <cell r="G433">
            <v>0</v>
          </cell>
          <cell r="H433">
            <v>0</v>
          </cell>
          <cell r="I433">
            <v>0</v>
          </cell>
          <cell r="J433">
            <v>0</v>
          </cell>
          <cell r="K433">
            <v>0</v>
          </cell>
          <cell r="L433">
            <v>0</v>
          </cell>
        </row>
        <row r="434">
          <cell r="B434">
            <v>645205</v>
          </cell>
          <cell r="C434" t="str">
            <v>Fines &amp; Penalties</v>
          </cell>
          <cell r="D434">
            <v>8142</v>
          </cell>
          <cell r="E434">
            <v>2118.8318075206175</v>
          </cell>
          <cell r="F434">
            <v>5155.5854529542312</v>
          </cell>
          <cell r="G434">
            <v>9242.4441528374555</v>
          </cell>
          <cell r="H434">
            <v>13104.146451503266</v>
          </cell>
          <cell r="I434">
            <v>16852.298246037346</v>
          </cell>
          <cell r="J434">
            <v>20603.835865044843</v>
          </cell>
          <cell r="K434">
            <v>133808.7191519294</v>
          </cell>
          <cell r="L434">
            <v>136023.56265240849</v>
          </cell>
        </row>
        <row r="435">
          <cell r="B435">
            <v>645206</v>
          </cell>
          <cell r="C435" t="str">
            <v>Fines &amp; Penalties - Non-O&amp;M</v>
          </cell>
          <cell r="E435">
            <v>0</v>
          </cell>
          <cell r="F435">
            <v>0</v>
          </cell>
          <cell r="G435">
            <v>0</v>
          </cell>
          <cell r="H435">
            <v>0</v>
          </cell>
          <cell r="I435">
            <v>0</v>
          </cell>
          <cell r="J435">
            <v>0</v>
          </cell>
          <cell r="K435">
            <v>0</v>
          </cell>
          <cell r="L435">
            <v>0</v>
          </cell>
        </row>
        <row r="436">
          <cell r="B436">
            <v>645505</v>
          </cell>
          <cell r="C436" t="str">
            <v>Charitable Contributions - US</v>
          </cell>
          <cell r="E436">
            <v>0</v>
          </cell>
          <cell r="F436">
            <v>0</v>
          </cell>
          <cell r="G436">
            <v>0</v>
          </cell>
          <cell r="H436">
            <v>0</v>
          </cell>
          <cell r="I436">
            <v>0</v>
          </cell>
          <cell r="J436">
            <v>0</v>
          </cell>
          <cell r="K436">
            <v>0</v>
          </cell>
          <cell r="L436">
            <v>0</v>
          </cell>
        </row>
        <row r="437">
          <cell r="B437">
            <v>645510</v>
          </cell>
          <cell r="C437" t="str">
            <v>Charitable Contributions - Non - US</v>
          </cell>
          <cell r="E437">
            <v>0</v>
          </cell>
          <cell r="F437">
            <v>0</v>
          </cell>
          <cell r="G437">
            <v>0</v>
          </cell>
          <cell r="H437">
            <v>0</v>
          </cell>
          <cell r="I437">
            <v>0</v>
          </cell>
          <cell r="J437">
            <v>0</v>
          </cell>
          <cell r="K437">
            <v>0</v>
          </cell>
          <cell r="L437">
            <v>0</v>
          </cell>
        </row>
        <row r="438">
          <cell r="B438">
            <v>646005</v>
          </cell>
          <cell r="C438" t="str">
            <v>3rd Party/Partner Management Fees</v>
          </cell>
          <cell r="E438">
            <v>0</v>
          </cell>
          <cell r="F438">
            <v>0</v>
          </cell>
          <cell r="G438">
            <v>0</v>
          </cell>
          <cell r="H438">
            <v>0</v>
          </cell>
          <cell r="I438">
            <v>0</v>
          </cell>
          <cell r="J438">
            <v>0</v>
          </cell>
          <cell r="K438">
            <v>0</v>
          </cell>
          <cell r="L438">
            <v>0</v>
          </cell>
        </row>
        <row r="439">
          <cell r="B439">
            <v>646505</v>
          </cell>
          <cell r="C439" t="str">
            <v>Licenses, Permits &amp; Easements</v>
          </cell>
          <cell r="E439">
            <v>0</v>
          </cell>
          <cell r="F439">
            <v>0</v>
          </cell>
          <cell r="G439">
            <v>0</v>
          </cell>
          <cell r="H439">
            <v>0</v>
          </cell>
          <cell r="I439">
            <v>0</v>
          </cell>
          <cell r="J439">
            <v>0</v>
          </cell>
          <cell r="K439">
            <v>0</v>
          </cell>
          <cell r="L439">
            <v>0</v>
          </cell>
        </row>
        <row r="440">
          <cell r="B440">
            <v>646506</v>
          </cell>
          <cell r="C440" t="str">
            <v>Licenses, Permits &amp; Easements - Non-O&amp;M</v>
          </cell>
          <cell r="E440">
            <v>0</v>
          </cell>
          <cell r="F440">
            <v>0</v>
          </cell>
          <cell r="G440">
            <v>0</v>
          </cell>
          <cell r="H440">
            <v>0</v>
          </cell>
          <cell r="I440">
            <v>0</v>
          </cell>
          <cell r="J440">
            <v>0</v>
          </cell>
          <cell r="K440">
            <v>0</v>
          </cell>
          <cell r="L440">
            <v>0</v>
          </cell>
        </row>
        <row r="441">
          <cell r="B441">
            <v>646510</v>
          </cell>
          <cell r="C441" t="str">
            <v>Lab Fees</v>
          </cell>
          <cell r="E441">
            <v>0</v>
          </cell>
          <cell r="F441">
            <v>0</v>
          </cell>
          <cell r="G441">
            <v>0</v>
          </cell>
          <cell r="H441">
            <v>0</v>
          </cell>
          <cell r="I441">
            <v>0</v>
          </cell>
          <cell r="J441">
            <v>0</v>
          </cell>
          <cell r="K441">
            <v>0</v>
          </cell>
          <cell r="L441">
            <v>0</v>
          </cell>
        </row>
        <row r="442">
          <cell r="B442">
            <v>646515</v>
          </cell>
          <cell r="C442" t="str">
            <v>Backup Electricity (Startup Electricity)</v>
          </cell>
          <cell r="E442">
            <v>0</v>
          </cell>
          <cell r="F442">
            <v>0</v>
          </cell>
          <cell r="G442">
            <v>0</v>
          </cell>
          <cell r="H442">
            <v>0</v>
          </cell>
          <cell r="I442">
            <v>0</v>
          </cell>
          <cell r="J442">
            <v>0</v>
          </cell>
          <cell r="K442">
            <v>0</v>
          </cell>
          <cell r="L442">
            <v>0</v>
          </cell>
        </row>
        <row r="443">
          <cell r="B443">
            <v>646520</v>
          </cell>
          <cell r="C443" t="str">
            <v>Other Fixed Costs</v>
          </cell>
          <cell r="D443">
            <v>258509</v>
          </cell>
          <cell r="E443">
            <v>2943.9806310055237</v>
          </cell>
          <cell r="F443">
            <v>8002.179786799843</v>
          </cell>
          <cell r="G443">
            <v>14428.691736975008</v>
          </cell>
          <cell r="H443">
            <v>19733.621169542119</v>
          </cell>
          <cell r="I443">
            <v>25799.321120151275</v>
          </cell>
          <cell r="J443">
            <v>33859.820403999955</v>
          </cell>
          <cell r="K443">
            <v>48393.364023626666</v>
          </cell>
          <cell r="L443">
            <v>59927.290529050108</v>
          </cell>
        </row>
        <row r="444">
          <cell r="B444">
            <v>646521</v>
          </cell>
          <cell r="C444" t="str">
            <v>Other Fixed Costs - Non-O&amp;M</v>
          </cell>
          <cell r="E444">
            <v>0</v>
          </cell>
          <cell r="F444">
            <v>0</v>
          </cell>
          <cell r="G444">
            <v>0</v>
          </cell>
          <cell r="H444">
            <v>0</v>
          </cell>
          <cell r="I444">
            <v>0</v>
          </cell>
          <cell r="J444">
            <v>0</v>
          </cell>
          <cell r="K444">
            <v>0</v>
          </cell>
          <cell r="L444">
            <v>0</v>
          </cell>
        </row>
        <row r="445">
          <cell r="B445">
            <v>646525</v>
          </cell>
          <cell r="C445" t="str">
            <v>Other SAP Costs - ERP</v>
          </cell>
          <cell r="E445">
            <v>0</v>
          </cell>
          <cell r="F445">
            <v>0</v>
          </cell>
          <cell r="G445">
            <v>0</v>
          </cell>
          <cell r="H445">
            <v>0</v>
          </cell>
          <cell r="I445">
            <v>0</v>
          </cell>
          <cell r="J445">
            <v>0</v>
          </cell>
          <cell r="K445">
            <v>0</v>
          </cell>
          <cell r="L445">
            <v>0</v>
          </cell>
        </row>
        <row r="446">
          <cell r="B446">
            <v>646530</v>
          </cell>
          <cell r="C446" t="str">
            <v>Other SAP Costs - CCS</v>
          </cell>
          <cell r="E446">
            <v>0</v>
          </cell>
          <cell r="F446">
            <v>0</v>
          </cell>
          <cell r="G446">
            <v>0</v>
          </cell>
          <cell r="H446">
            <v>0</v>
          </cell>
          <cell r="I446">
            <v>0</v>
          </cell>
          <cell r="J446">
            <v>0</v>
          </cell>
          <cell r="K446">
            <v>0</v>
          </cell>
          <cell r="L446">
            <v>0</v>
          </cell>
        </row>
        <row r="447">
          <cell r="B447">
            <v>647005</v>
          </cell>
          <cell r="C447" t="str">
            <v>Bank Fees/Charges</v>
          </cell>
          <cell r="D447">
            <v>60266</v>
          </cell>
          <cell r="E447">
            <v>1552.802829689037</v>
          </cell>
          <cell r="F447">
            <v>4418.6649939254148</v>
          </cell>
          <cell r="G447">
            <v>9710.3836393127258</v>
          </cell>
          <cell r="H447">
            <v>13503.517701360628</v>
          </cell>
          <cell r="I447">
            <v>16556.684724738963</v>
          </cell>
          <cell r="J447">
            <v>25721.712949526227</v>
          </cell>
          <cell r="K447">
            <v>25471.957016750279</v>
          </cell>
          <cell r="L447">
            <v>54335.254126299944</v>
          </cell>
        </row>
        <row r="448">
          <cell r="B448">
            <v>647010</v>
          </cell>
          <cell r="C448" t="str">
            <v>Trustee Fees</v>
          </cell>
          <cell r="E448">
            <v>0</v>
          </cell>
          <cell r="F448">
            <v>0</v>
          </cell>
          <cell r="G448">
            <v>0</v>
          </cell>
          <cell r="H448">
            <v>0</v>
          </cell>
          <cell r="I448">
            <v>0</v>
          </cell>
          <cell r="J448">
            <v>0</v>
          </cell>
          <cell r="K448">
            <v>0</v>
          </cell>
          <cell r="L448">
            <v>0</v>
          </cell>
        </row>
        <row r="449">
          <cell r="B449">
            <v>647015</v>
          </cell>
          <cell r="C449" t="str">
            <v>Rating Agency Fees</v>
          </cell>
          <cell r="E449">
            <v>0</v>
          </cell>
          <cell r="F449">
            <v>0</v>
          </cell>
          <cell r="G449">
            <v>0</v>
          </cell>
          <cell r="H449">
            <v>0</v>
          </cell>
          <cell r="I449">
            <v>0</v>
          </cell>
          <cell r="J449">
            <v>0</v>
          </cell>
          <cell r="K449">
            <v>0</v>
          </cell>
          <cell r="L449">
            <v>0</v>
          </cell>
        </row>
        <row r="450">
          <cell r="B450">
            <v>647505</v>
          </cell>
          <cell r="C450" t="str">
            <v>EA-Consultants/Lobbying Csts</v>
          </cell>
          <cell r="E450">
            <v>0</v>
          </cell>
          <cell r="F450">
            <v>0</v>
          </cell>
          <cell r="G450">
            <v>0</v>
          </cell>
          <cell r="H450">
            <v>0</v>
          </cell>
          <cell r="I450">
            <v>0</v>
          </cell>
          <cell r="J450">
            <v>0</v>
          </cell>
          <cell r="K450">
            <v>0</v>
          </cell>
          <cell r="L450">
            <v>0</v>
          </cell>
        </row>
        <row r="451">
          <cell r="B451">
            <v>647510</v>
          </cell>
          <cell r="C451" t="str">
            <v>External Affairs-Trade Associations</v>
          </cell>
          <cell r="E451">
            <v>0</v>
          </cell>
          <cell r="F451">
            <v>0</v>
          </cell>
          <cell r="G451">
            <v>0</v>
          </cell>
          <cell r="H451">
            <v>0</v>
          </cell>
          <cell r="I451">
            <v>0</v>
          </cell>
          <cell r="J451">
            <v>0</v>
          </cell>
          <cell r="K451">
            <v>0</v>
          </cell>
          <cell r="L451">
            <v>0</v>
          </cell>
        </row>
        <row r="452">
          <cell r="B452">
            <v>647515</v>
          </cell>
          <cell r="C452" t="str">
            <v>External Affairs-Legal Services</v>
          </cell>
          <cell r="E452">
            <v>0</v>
          </cell>
          <cell r="F452">
            <v>0</v>
          </cell>
          <cell r="G452">
            <v>0</v>
          </cell>
          <cell r="H452">
            <v>0</v>
          </cell>
          <cell r="I452">
            <v>0</v>
          </cell>
          <cell r="J452">
            <v>0</v>
          </cell>
          <cell r="K452">
            <v>0</v>
          </cell>
          <cell r="L452">
            <v>0</v>
          </cell>
        </row>
        <row r="453">
          <cell r="B453">
            <v>647520</v>
          </cell>
          <cell r="C453" t="str">
            <v>External Affairs-Special Events</v>
          </cell>
          <cell r="E453">
            <v>0</v>
          </cell>
          <cell r="F453">
            <v>0</v>
          </cell>
          <cell r="G453">
            <v>0</v>
          </cell>
          <cell r="H453">
            <v>0</v>
          </cell>
          <cell r="I453">
            <v>0</v>
          </cell>
          <cell r="J453">
            <v>0</v>
          </cell>
          <cell r="K453">
            <v>0</v>
          </cell>
          <cell r="L453">
            <v>0</v>
          </cell>
        </row>
        <row r="454">
          <cell r="B454">
            <v>647525</v>
          </cell>
          <cell r="C454" t="str">
            <v>EA-Media Svcs/Publications</v>
          </cell>
          <cell r="D454">
            <v>1913</v>
          </cell>
          <cell r="E454">
            <v>0</v>
          </cell>
          <cell r="F454">
            <v>0</v>
          </cell>
          <cell r="G454">
            <v>0</v>
          </cell>
          <cell r="H454">
            <v>61.88715640572255</v>
          </cell>
          <cell r="I454">
            <v>61.88715640572255</v>
          </cell>
          <cell r="J454">
            <v>61.88715640572255</v>
          </cell>
          <cell r="K454">
            <v>61.88715640572255</v>
          </cell>
          <cell r="L454">
            <v>61.88715640572255</v>
          </cell>
        </row>
        <row r="455">
          <cell r="B455">
            <v>648010</v>
          </cell>
          <cell r="C455" t="str">
            <v>Reimbursable Op Costs Unconsol</v>
          </cell>
          <cell r="E455">
            <v>0</v>
          </cell>
          <cell r="F455">
            <v>0</v>
          </cell>
          <cell r="G455">
            <v>0</v>
          </cell>
          <cell r="H455">
            <v>0</v>
          </cell>
          <cell r="I455">
            <v>0</v>
          </cell>
          <cell r="J455">
            <v>0</v>
          </cell>
          <cell r="K455">
            <v>0</v>
          </cell>
          <cell r="L455">
            <v>0</v>
          </cell>
        </row>
        <row r="456">
          <cell r="B456">
            <v>649505</v>
          </cell>
          <cell r="C456" t="str">
            <v>UC Related Prty Mgmt (Operator) Fees</v>
          </cell>
          <cell r="E456">
            <v>0</v>
          </cell>
          <cell r="F456">
            <v>0</v>
          </cell>
          <cell r="G456">
            <v>0</v>
          </cell>
          <cell r="H456">
            <v>0</v>
          </cell>
          <cell r="I456">
            <v>0</v>
          </cell>
          <cell r="J456">
            <v>0</v>
          </cell>
          <cell r="K456">
            <v>0</v>
          </cell>
          <cell r="L456">
            <v>0</v>
          </cell>
        </row>
        <row r="457">
          <cell r="B457">
            <v>650505</v>
          </cell>
          <cell r="C457" t="str">
            <v>Routine Maint - LT Svc Agrmt Csts (LTSA)</v>
          </cell>
          <cell r="E457">
            <v>0</v>
          </cell>
          <cell r="F457">
            <v>0</v>
          </cell>
          <cell r="G457">
            <v>0</v>
          </cell>
          <cell r="H457">
            <v>0</v>
          </cell>
          <cell r="I457">
            <v>0</v>
          </cell>
          <cell r="J457">
            <v>0</v>
          </cell>
          <cell r="K457">
            <v>0</v>
          </cell>
          <cell r="L457">
            <v>0</v>
          </cell>
        </row>
        <row r="458">
          <cell r="B458">
            <v>650507</v>
          </cell>
          <cell r="C458" t="str">
            <v>Routine Maint - Material Handling</v>
          </cell>
          <cell r="D458">
            <v>440409</v>
          </cell>
          <cell r="E458">
            <v>31120.263978209885</v>
          </cell>
          <cell r="F458">
            <v>52137.256073374891</v>
          </cell>
          <cell r="G458">
            <v>62427.709635072053</v>
          </cell>
          <cell r="H458">
            <v>72300.917720588855</v>
          </cell>
          <cell r="I458">
            <v>146014.52440481671</v>
          </cell>
          <cell r="J458">
            <v>178667.02933362284</v>
          </cell>
          <cell r="K458">
            <v>215316.41173375794</v>
          </cell>
          <cell r="L458">
            <v>258806.95876346092</v>
          </cell>
        </row>
        <row r="459">
          <cell r="B459">
            <v>650509</v>
          </cell>
          <cell r="C459" t="str">
            <v>Routine Maint - Boiler/Hrsg</v>
          </cell>
          <cell r="D459">
            <v>2027627</v>
          </cell>
          <cell r="E459">
            <v>29487.754785503519</v>
          </cell>
          <cell r="F459">
            <v>83168.497533009271</v>
          </cell>
          <cell r="G459">
            <v>135998.98192382284</v>
          </cell>
          <cell r="H459">
            <v>381943.13632022211</v>
          </cell>
          <cell r="I459">
            <v>716704.46855598106</v>
          </cell>
          <cell r="J459">
            <v>874352.06624744623</v>
          </cell>
          <cell r="K459">
            <v>991559.71517912426</v>
          </cell>
          <cell r="L459">
            <v>1380645.4872966586</v>
          </cell>
        </row>
        <row r="460">
          <cell r="B460">
            <v>650511</v>
          </cell>
          <cell r="C460" t="str">
            <v>Routine Maint - Steam Turbine/Generator</v>
          </cell>
          <cell r="D460">
            <v>400824</v>
          </cell>
          <cell r="E460">
            <v>12392.305742604223</v>
          </cell>
          <cell r="F460">
            <v>18925.815949818345</v>
          </cell>
          <cell r="G460">
            <v>35139.23798173738</v>
          </cell>
          <cell r="H460">
            <v>73089.463668925935</v>
          </cell>
          <cell r="I460">
            <v>109270.85682006193</v>
          </cell>
          <cell r="J460">
            <v>135825.76068727905</v>
          </cell>
          <cell r="K460">
            <v>148499.79641061323</v>
          </cell>
          <cell r="L460">
            <v>159687.26910304377</v>
          </cell>
        </row>
        <row r="461">
          <cell r="B461">
            <v>650513</v>
          </cell>
          <cell r="C461" t="str">
            <v>Routine Maint - Combustion Turbine</v>
          </cell>
          <cell r="D461">
            <v>0</v>
          </cell>
          <cell r="E461">
            <v>0</v>
          </cell>
          <cell r="F461">
            <v>0</v>
          </cell>
          <cell r="G461">
            <v>0</v>
          </cell>
          <cell r="H461">
            <v>0</v>
          </cell>
          <cell r="I461">
            <v>0</v>
          </cell>
          <cell r="J461">
            <v>0</v>
          </cell>
          <cell r="K461">
            <v>0</v>
          </cell>
          <cell r="L461">
            <v>0</v>
          </cell>
        </row>
        <row r="462">
          <cell r="B462">
            <v>650515</v>
          </cell>
          <cell r="C462" t="str">
            <v>Routine Maint - Hydro Turbine</v>
          </cell>
          <cell r="D462">
            <v>0</v>
          </cell>
          <cell r="E462">
            <v>0</v>
          </cell>
          <cell r="F462">
            <v>0</v>
          </cell>
          <cell r="G462">
            <v>0</v>
          </cell>
          <cell r="H462">
            <v>0</v>
          </cell>
          <cell r="I462">
            <v>0</v>
          </cell>
          <cell r="J462">
            <v>0</v>
          </cell>
          <cell r="K462">
            <v>0</v>
          </cell>
          <cell r="L462">
            <v>0</v>
          </cell>
        </row>
        <row r="463">
          <cell r="B463">
            <v>650517</v>
          </cell>
          <cell r="C463" t="str">
            <v>Routine Maint - Hydro Generator</v>
          </cell>
          <cell r="D463">
            <v>0</v>
          </cell>
          <cell r="E463">
            <v>0</v>
          </cell>
          <cell r="F463">
            <v>0</v>
          </cell>
          <cell r="G463">
            <v>0</v>
          </cell>
          <cell r="H463">
            <v>0</v>
          </cell>
          <cell r="I463">
            <v>0</v>
          </cell>
          <cell r="J463">
            <v>0</v>
          </cell>
          <cell r="K463">
            <v>0</v>
          </cell>
          <cell r="L463">
            <v>0</v>
          </cell>
        </row>
        <row r="464">
          <cell r="B464">
            <v>650519</v>
          </cell>
          <cell r="C464" t="str">
            <v>Routine Maint - Water Treatment</v>
          </cell>
          <cell r="D464">
            <v>112416</v>
          </cell>
          <cell r="E464">
            <v>11142.505863660439</v>
          </cell>
          <cell r="F464">
            <v>21418.046922754838</v>
          </cell>
          <cell r="G464">
            <v>28655.407763548923</v>
          </cell>
          <cell r="H464">
            <v>28655.407763548923</v>
          </cell>
          <cell r="I464">
            <v>34618.595119492289</v>
          </cell>
          <cell r="J464">
            <v>34618.595119492289</v>
          </cell>
          <cell r="K464">
            <v>46253.794849244849</v>
          </cell>
          <cell r="L464">
            <v>48299.914299899589</v>
          </cell>
        </row>
        <row r="465">
          <cell r="B465">
            <v>650521</v>
          </cell>
          <cell r="C465" t="str">
            <v>Routine Maint - Environmental Systems</v>
          </cell>
          <cell r="D465">
            <v>23323</v>
          </cell>
          <cell r="E465">
            <v>104917.57978361202</v>
          </cell>
          <cell r="F465">
            <v>104917.57978361202</v>
          </cell>
          <cell r="G465">
            <v>104917.57978361202</v>
          </cell>
          <cell r="H465">
            <v>104917.57978361202</v>
          </cell>
          <cell r="I465">
            <v>104917.57978361202</v>
          </cell>
          <cell r="J465">
            <v>104917.57978361202</v>
          </cell>
          <cell r="K465">
            <v>104917.57978361202</v>
          </cell>
          <cell r="L465">
            <v>104917.57978361202</v>
          </cell>
        </row>
        <row r="466">
          <cell r="B466">
            <v>650523</v>
          </cell>
          <cell r="C466" t="str">
            <v>Routine Maint - Other Direct UnIT Costs</v>
          </cell>
          <cell r="D466">
            <v>994641</v>
          </cell>
          <cell r="E466">
            <v>34809.962169932667</v>
          </cell>
          <cell r="F466">
            <v>86677.666697944936</v>
          </cell>
          <cell r="G466">
            <v>113303.71543286124</v>
          </cell>
          <cell r="H466">
            <v>208478.83125025395</v>
          </cell>
          <cell r="I466">
            <v>302620.82902766584</v>
          </cell>
          <cell r="J466">
            <v>745152.5236944448</v>
          </cell>
          <cell r="K466">
            <v>883728.90685465094</v>
          </cell>
          <cell r="L466">
            <v>963338.75434746477</v>
          </cell>
        </row>
        <row r="467">
          <cell r="B467">
            <v>650525</v>
          </cell>
          <cell r="C467" t="str">
            <v>Major Maint - LT Svc Agrmt Csts (LTSA)</v>
          </cell>
          <cell r="E467">
            <v>0</v>
          </cell>
          <cell r="F467">
            <v>0</v>
          </cell>
          <cell r="G467">
            <v>0</v>
          </cell>
          <cell r="H467">
            <v>0</v>
          </cell>
          <cell r="I467">
            <v>0</v>
          </cell>
          <cell r="J467">
            <v>0</v>
          </cell>
          <cell r="K467">
            <v>0</v>
          </cell>
          <cell r="L467">
            <v>0</v>
          </cell>
        </row>
        <row r="468">
          <cell r="B468">
            <v>650527</v>
          </cell>
          <cell r="C468" t="str">
            <v>Major Maint - Material Handling</v>
          </cell>
          <cell r="E468">
            <v>0</v>
          </cell>
          <cell r="F468">
            <v>0</v>
          </cell>
          <cell r="G468">
            <v>0</v>
          </cell>
          <cell r="H468">
            <v>0</v>
          </cell>
          <cell r="I468">
            <v>0</v>
          </cell>
          <cell r="J468">
            <v>0</v>
          </cell>
          <cell r="K468">
            <v>0</v>
          </cell>
          <cell r="L468">
            <v>0</v>
          </cell>
        </row>
        <row r="469">
          <cell r="B469">
            <v>650529</v>
          </cell>
          <cell r="C469" t="str">
            <v>Major Maint - Boiler/HRSG</v>
          </cell>
          <cell r="E469">
            <v>0</v>
          </cell>
          <cell r="F469">
            <v>0</v>
          </cell>
          <cell r="G469">
            <v>0</v>
          </cell>
          <cell r="H469">
            <v>0</v>
          </cell>
          <cell r="I469">
            <v>0</v>
          </cell>
          <cell r="J469">
            <v>0</v>
          </cell>
          <cell r="K469">
            <v>0</v>
          </cell>
          <cell r="L469">
            <v>0</v>
          </cell>
        </row>
        <row r="470">
          <cell r="B470">
            <v>650531</v>
          </cell>
          <cell r="C470" t="str">
            <v>Major Maint - Steam Turbine/Generator</v>
          </cell>
          <cell r="E470">
            <v>0</v>
          </cell>
          <cell r="F470">
            <v>0</v>
          </cell>
          <cell r="G470">
            <v>0</v>
          </cell>
          <cell r="H470">
            <v>0</v>
          </cell>
          <cell r="I470">
            <v>0</v>
          </cell>
          <cell r="J470">
            <v>0</v>
          </cell>
          <cell r="K470">
            <v>0</v>
          </cell>
          <cell r="L470">
            <v>0</v>
          </cell>
        </row>
        <row r="471">
          <cell r="B471">
            <v>650533</v>
          </cell>
          <cell r="C471" t="str">
            <v>Major Maint - Combustion Turbine</v>
          </cell>
          <cell r="E471">
            <v>0</v>
          </cell>
          <cell r="F471">
            <v>0</v>
          </cell>
          <cell r="G471">
            <v>0</v>
          </cell>
          <cell r="H471">
            <v>0</v>
          </cell>
          <cell r="I471">
            <v>0</v>
          </cell>
          <cell r="J471">
            <v>0</v>
          </cell>
          <cell r="K471">
            <v>0</v>
          </cell>
          <cell r="L471">
            <v>0</v>
          </cell>
        </row>
        <row r="472">
          <cell r="B472">
            <v>650535</v>
          </cell>
          <cell r="C472" t="str">
            <v>Major Maint - Hydro Turbine</v>
          </cell>
          <cell r="E472">
            <v>0</v>
          </cell>
          <cell r="F472">
            <v>0</v>
          </cell>
          <cell r="G472">
            <v>0</v>
          </cell>
          <cell r="H472">
            <v>0</v>
          </cell>
          <cell r="I472">
            <v>0</v>
          </cell>
          <cell r="J472">
            <v>0</v>
          </cell>
          <cell r="K472">
            <v>0</v>
          </cell>
          <cell r="L472">
            <v>0</v>
          </cell>
        </row>
        <row r="473">
          <cell r="B473">
            <v>650537</v>
          </cell>
          <cell r="C473" t="str">
            <v>Major Maint - Hydro Generator</v>
          </cell>
          <cell r="E473">
            <v>0</v>
          </cell>
          <cell r="F473">
            <v>0</v>
          </cell>
          <cell r="G473">
            <v>0</v>
          </cell>
          <cell r="H473">
            <v>0</v>
          </cell>
          <cell r="I473">
            <v>0</v>
          </cell>
          <cell r="J473">
            <v>0</v>
          </cell>
          <cell r="K473">
            <v>0</v>
          </cell>
          <cell r="L473">
            <v>0</v>
          </cell>
        </row>
        <row r="474">
          <cell r="B474">
            <v>650539</v>
          </cell>
          <cell r="C474" t="str">
            <v>Major Maint - Water Treatment</v>
          </cell>
          <cell r="E474">
            <v>0</v>
          </cell>
          <cell r="F474">
            <v>0</v>
          </cell>
          <cell r="G474">
            <v>0</v>
          </cell>
          <cell r="H474">
            <v>0</v>
          </cell>
          <cell r="I474">
            <v>0</v>
          </cell>
          <cell r="J474">
            <v>0</v>
          </cell>
          <cell r="K474">
            <v>0</v>
          </cell>
          <cell r="L474">
            <v>0</v>
          </cell>
        </row>
        <row r="475">
          <cell r="B475">
            <v>650541</v>
          </cell>
          <cell r="C475" t="str">
            <v>Major Maint - Environmental Systems</v>
          </cell>
          <cell r="E475">
            <v>0</v>
          </cell>
          <cell r="F475">
            <v>0</v>
          </cell>
          <cell r="G475">
            <v>0</v>
          </cell>
          <cell r="H475">
            <v>0</v>
          </cell>
          <cell r="I475">
            <v>0</v>
          </cell>
          <cell r="J475">
            <v>0</v>
          </cell>
          <cell r="K475">
            <v>0</v>
          </cell>
          <cell r="L475">
            <v>0</v>
          </cell>
        </row>
        <row r="476">
          <cell r="B476">
            <v>650543</v>
          </cell>
          <cell r="C476" t="str">
            <v>Major Maint - Other Direct Unit Costs</v>
          </cell>
          <cell r="E476">
            <v>0</v>
          </cell>
          <cell r="F476">
            <v>0</v>
          </cell>
          <cell r="G476">
            <v>0</v>
          </cell>
          <cell r="H476">
            <v>0</v>
          </cell>
          <cell r="I476">
            <v>0</v>
          </cell>
          <cell r="J476">
            <v>0</v>
          </cell>
          <cell r="K476">
            <v>0</v>
          </cell>
          <cell r="L476">
            <v>0</v>
          </cell>
        </row>
        <row r="477">
          <cell r="B477">
            <v>650545</v>
          </cell>
          <cell r="C477" t="str">
            <v>Other Power Plant Maint Costs</v>
          </cell>
          <cell r="E477">
            <v>0</v>
          </cell>
          <cell r="F477">
            <v>0</v>
          </cell>
          <cell r="G477">
            <v>0</v>
          </cell>
          <cell r="H477">
            <v>0</v>
          </cell>
          <cell r="I477">
            <v>0</v>
          </cell>
          <cell r="J477">
            <v>0</v>
          </cell>
          <cell r="K477">
            <v>0</v>
          </cell>
          <cell r="L477">
            <v>0</v>
          </cell>
        </row>
        <row r="478">
          <cell r="B478">
            <v>650550</v>
          </cell>
          <cell r="C478" t="str">
            <v>Distribution Grid Maintenance</v>
          </cell>
          <cell r="E478">
            <v>0</v>
          </cell>
          <cell r="F478">
            <v>0</v>
          </cell>
          <cell r="G478">
            <v>0</v>
          </cell>
          <cell r="H478">
            <v>0</v>
          </cell>
          <cell r="I478">
            <v>0</v>
          </cell>
          <cell r="J478">
            <v>0</v>
          </cell>
          <cell r="K478">
            <v>0</v>
          </cell>
          <cell r="L478">
            <v>0</v>
          </cell>
        </row>
        <row r="479">
          <cell r="B479">
            <v>650555</v>
          </cell>
          <cell r="C479" t="str">
            <v>Transmission Grid Maintenance</v>
          </cell>
          <cell r="D479">
            <v>28893</v>
          </cell>
          <cell r="E479">
            <v>16.501929333434216</v>
          </cell>
          <cell r="F479">
            <v>967.49962695430906</v>
          </cell>
          <cell r="G479">
            <v>1061.2536168336396</v>
          </cell>
          <cell r="H479">
            <v>1104.2933210612557</v>
          </cell>
          <cell r="I479">
            <v>2386.7837721643177</v>
          </cell>
          <cell r="J479">
            <v>5793.343802495433</v>
          </cell>
          <cell r="K479">
            <v>6679.3955717716772</v>
          </cell>
          <cell r="L479">
            <v>9349.1447733047335</v>
          </cell>
        </row>
        <row r="480">
          <cell r="B480">
            <v>660505</v>
          </cell>
          <cell r="C480" t="str">
            <v>Provision For Bad Debt</v>
          </cell>
          <cell r="D480">
            <v>142782</v>
          </cell>
          <cell r="E480">
            <v>-3289.5710826965274</v>
          </cell>
          <cell r="F480">
            <v>-3956.923346702667</v>
          </cell>
          <cell r="G480">
            <v>-5310.8587301203388</v>
          </cell>
          <cell r="H480">
            <v>45568.702433679697</v>
          </cell>
          <cell r="I480">
            <v>45568.702433679697</v>
          </cell>
          <cell r="J480">
            <v>45568.703276210654</v>
          </cell>
          <cell r="K480">
            <v>51943.588421046399</v>
          </cell>
          <cell r="L480">
            <v>45562.546446923152</v>
          </cell>
        </row>
        <row r="481">
          <cell r="B481">
            <v>680505</v>
          </cell>
          <cell r="C481" t="str">
            <v>Depreciation</v>
          </cell>
          <cell r="D481">
            <v>3213662.23</v>
          </cell>
          <cell r="E481">
            <v>336019.21336157981</v>
          </cell>
          <cell r="F481">
            <v>660183.97560256219</v>
          </cell>
          <cell r="G481">
            <v>1016969.3450069998</v>
          </cell>
          <cell r="H481">
            <v>1382538.0383038973</v>
          </cell>
          <cell r="I481">
            <v>1759990.0582248725</v>
          </cell>
          <cell r="J481">
            <v>2148284.0597414281</v>
          </cell>
          <cell r="K481">
            <v>2533646.9769781479</v>
          </cell>
          <cell r="L481">
            <v>2903254.1926440694</v>
          </cell>
        </row>
        <row r="482">
          <cell r="B482">
            <v>681005</v>
          </cell>
          <cell r="C482" t="str">
            <v>Depletion</v>
          </cell>
          <cell r="D482">
            <v>0</v>
          </cell>
          <cell r="E482">
            <v>0</v>
          </cell>
          <cell r="F482">
            <v>0</v>
          </cell>
          <cell r="G482">
            <v>0</v>
          </cell>
          <cell r="H482">
            <v>0</v>
          </cell>
          <cell r="I482">
            <v>0</v>
          </cell>
          <cell r="J482">
            <v>0</v>
          </cell>
          <cell r="K482">
            <v>0</v>
          </cell>
          <cell r="L482">
            <v>0</v>
          </cell>
        </row>
        <row r="483">
          <cell r="B483">
            <v>681505</v>
          </cell>
          <cell r="C483" t="str">
            <v>Amortization Of Intangible Assets</v>
          </cell>
          <cell r="D483">
            <v>761716</v>
          </cell>
          <cell r="E483">
            <v>64210.359461299857</v>
          </cell>
          <cell r="F483">
            <v>129342.23367465366</v>
          </cell>
          <cell r="G483">
            <v>197340.41522389458</v>
          </cell>
          <cell r="H483">
            <v>263633.89521103492</v>
          </cell>
          <cell r="I483">
            <v>333570.65838192729</v>
          </cell>
          <cell r="J483">
            <v>405154.04164926236</v>
          </cell>
          <cell r="K483">
            <v>476906.69564808009</v>
          </cell>
          <cell r="L483">
            <v>544746.29769215547</v>
          </cell>
        </row>
        <row r="484">
          <cell r="B484">
            <v>681510</v>
          </cell>
          <cell r="C484" t="str">
            <v>Amort Of Sales Concess &amp; Contracts</v>
          </cell>
          <cell r="E484">
            <v>0</v>
          </cell>
          <cell r="F484">
            <v>0</v>
          </cell>
          <cell r="G484">
            <v>0</v>
          </cell>
          <cell r="H484">
            <v>0</v>
          </cell>
          <cell r="I484">
            <v>0</v>
          </cell>
          <cell r="J484">
            <v>0</v>
          </cell>
          <cell r="K484">
            <v>0</v>
          </cell>
          <cell r="L484">
            <v>0</v>
          </cell>
        </row>
        <row r="485">
          <cell r="B485">
            <v>681515</v>
          </cell>
          <cell r="C485" t="str">
            <v>Amort Of Asset Retirement Obligations</v>
          </cell>
          <cell r="E485">
            <v>0</v>
          </cell>
          <cell r="F485">
            <v>0</v>
          </cell>
          <cell r="G485">
            <v>0</v>
          </cell>
          <cell r="H485">
            <v>0</v>
          </cell>
          <cell r="I485">
            <v>0</v>
          </cell>
          <cell r="J485">
            <v>0</v>
          </cell>
          <cell r="K485">
            <v>0</v>
          </cell>
          <cell r="L485">
            <v>0</v>
          </cell>
        </row>
        <row r="486">
          <cell r="B486">
            <v>681520</v>
          </cell>
          <cell r="C486" t="str">
            <v>Amortization of Goodwill</v>
          </cell>
          <cell r="E486">
            <v>0</v>
          </cell>
          <cell r="F486">
            <v>0</v>
          </cell>
          <cell r="G486">
            <v>0</v>
          </cell>
          <cell r="H486">
            <v>0</v>
          </cell>
          <cell r="I486">
            <v>0</v>
          </cell>
          <cell r="J486">
            <v>0</v>
          </cell>
          <cell r="K486">
            <v>0</v>
          </cell>
          <cell r="L486">
            <v>0</v>
          </cell>
        </row>
        <row r="487">
          <cell r="B487">
            <v>710505</v>
          </cell>
          <cell r="C487" t="str">
            <v>Group G&amp;A - Salaries &amp; Wages</v>
          </cell>
          <cell r="E487">
            <v>0</v>
          </cell>
          <cell r="F487">
            <v>0</v>
          </cell>
          <cell r="G487">
            <v>0</v>
          </cell>
          <cell r="H487">
            <v>0</v>
          </cell>
          <cell r="I487">
            <v>0</v>
          </cell>
          <cell r="J487">
            <v>0</v>
          </cell>
          <cell r="K487">
            <v>0</v>
          </cell>
          <cell r="L487">
            <v>0</v>
          </cell>
        </row>
        <row r="488">
          <cell r="B488">
            <v>710510</v>
          </cell>
          <cell r="C488" t="str">
            <v>Group G&amp;A - Overtime</v>
          </cell>
          <cell r="E488">
            <v>0</v>
          </cell>
          <cell r="F488">
            <v>0</v>
          </cell>
          <cell r="G488">
            <v>0</v>
          </cell>
          <cell r="H488">
            <v>0</v>
          </cell>
          <cell r="I488">
            <v>0</v>
          </cell>
          <cell r="J488">
            <v>0</v>
          </cell>
          <cell r="K488">
            <v>0</v>
          </cell>
          <cell r="L488">
            <v>0</v>
          </cell>
        </row>
        <row r="489">
          <cell r="B489">
            <v>710515</v>
          </cell>
          <cell r="C489" t="str">
            <v>Group G&amp;A - Cash Bonuses</v>
          </cell>
          <cell r="E489">
            <v>0</v>
          </cell>
          <cell r="F489">
            <v>0</v>
          </cell>
          <cell r="G489">
            <v>0</v>
          </cell>
          <cell r="H489">
            <v>0</v>
          </cell>
          <cell r="I489">
            <v>0</v>
          </cell>
          <cell r="J489">
            <v>0</v>
          </cell>
          <cell r="K489">
            <v>0</v>
          </cell>
          <cell r="L489">
            <v>0</v>
          </cell>
        </row>
        <row r="490">
          <cell r="B490">
            <v>710520</v>
          </cell>
          <cell r="C490" t="str">
            <v>Group G&amp;A - Long-Term Incentive Plan</v>
          </cell>
          <cell r="E490">
            <v>0</v>
          </cell>
          <cell r="F490">
            <v>0</v>
          </cell>
          <cell r="G490">
            <v>0</v>
          </cell>
          <cell r="H490">
            <v>0</v>
          </cell>
          <cell r="I490">
            <v>0</v>
          </cell>
          <cell r="J490">
            <v>0</v>
          </cell>
          <cell r="K490">
            <v>0</v>
          </cell>
          <cell r="L490">
            <v>0</v>
          </cell>
        </row>
        <row r="491">
          <cell r="B491">
            <v>710525</v>
          </cell>
          <cell r="C491" t="str">
            <v>Group G&amp;A - Stock Options</v>
          </cell>
          <cell r="E491">
            <v>0</v>
          </cell>
          <cell r="F491">
            <v>0</v>
          </cell>
          <cell r="G491">
            <v>0</v>
          </cell>
          <cell r="H491">
            <v>0</v>
          </cell>
          <cell r="I491">
            <v>0</v>
          </cell>
          <cell r="J491">
            <v>0</v>
          </cell>
          <cell r="K491">
            <v>0</v>
          </cell>
          <cell r="L491">
            <v>0</v>
          </cell>
        </row>
        <row r="492">
          <cell r="B492">
            <v>710526</v>
          </cell>
          <cell r="C492" t="str">
            <v>Group G&amp;A - Restricted Stock Units</v>
          </cell>
          <cell r="E492">
            <v>0</v>
          </cell>
          <cell r="F492">
            <v>0</v>
          </cell>
          <cell r="G492">
            <v>0</v>
          </cell>
          <cell r="H492">
            <v>0</v>
          </cell>
          <cell r="I492">
            <v>0</v>
          </cell>
          <cell r="J492">
            <v>0</v>
          </cell>
          <cell r="K492">
            <v>0</v>
          </cell>
          <cell r="L492">
            <v>0</v>
          </cell>
        </row>
        <row r="493">
          <cell r="B493">
            <v>710530</v>
          </cell>
          <cell r="C493" t="str">
            <v>Group G&amp;A - Vacation/Paid Time Off</v>
          </cell>
          <cell r="E493">
            <v>0</v>
          </cell>
          <cell r="F493">
            <v>0</v>
          </cell>
          <cell r="G493">
            <v>0</v>
          </cell>
          <cell r="H493">
            <v>0</v>
          </cell>
          <cell r="I493">
            <v>0</v>
          </cell>
          <cell r="J493">
            <v>0</v>
          </cell>
          <cell r="K493">
            <v>0</v>
          </cell>
          <cell r="L493">
            <v>0</v>
          </cell>
        </row>
        <row r="494">
          <cell r="B494">
            <v>710535</v>
          </cell>
          <cell r="C494" t="str">
            <v>Group G&amp;A - Employer Taxes</v>
          </cell>
          <cell r="E494">
            <v>0</v>
          </cell>
          <cell r="F494">
            <v>0</v>
          </cell>
          <cell r="G494">
            <v>0</v>
          </cell>
          <cell r="H494">
            <v>0</v>
          </cell>
          <cell r="I494">
            <v>0</v>
          </cell>
          <cell r="J494">
            <v>0</v>
          </cell>
          <cell r="K494">
            <v>0</v>
          </cell>
          <cell r="L494">
            <v>0</v>
          </cell>
        </row>
        <row r="495">
          <cell r="B495">
            <v>710540</v>
          </cell>
          <cell r="C495" t="str">
            <v>Group G&amp;A - Defined Cont. Plan Exp</v>
          </cell>
          <cell r="E495">
            <v>0</v>
          </cell>
          <cell r="F495">
            <v>0</v>
          </cell>
          <cell r="G495">
            <v>0</v>
          </cell>
          <cell r="H495">
            <v>0</v>
          </cell>
          <cell r="I495">
            <v>0</v>
          </cell>
          <cell r="J495">
            <v>0</v>
          </cell>
          <cell r="K495">
            <v>0</v>
          </cell>
          <cell r="L495">
            <v>0</v>
          </cell>
        </row>
        <row r="496">
          <cell r="B496">
            <v>710545</v>
          </cell>
          <cell r="C496" t="str">
            <v>Group G&amp;A - Defined Benefit Plan Exp</v>
          </cell>
          <cell r="E496">
            <v>0</v>
          </cell>
          <cell r="F496">
            <v>0</v>
          </cell>
          <cell r="G496">
            <v>0</v>
          </cell>
          <cell r="H496">
            <v>0</v>
          </cell>
          <cell r="I496">
            <v>0</v>
          </cell>
          <cell r="J496">
            <v>0</v>
          </cell>
          <cell r="K496">
            <v>0</v>
          </cell>
          <cell r="L496">
            <v>0</v>
          </cell>
        </row>
        <row r="497">
          <cell r="B497">
            <v>710550</v>
          </cell>
          <cell r="C497" t="str">
            <v>Group G&amp;A - Health/Life/Dental/Dis Ins</v>
          </cell>
          <cell r="E497">
            <v>0</v>
          </cell>
          <cell r="F497">
            <v>0</v>
          </cell>
          <cell r="G497">
            <v>0</v>
          </cell>
          <cell r="H497">
            <v>0</v>
          </cell>
          <cell r="I497">
            <v>0</v>
          </cell>
          <cell r="J497">
            <v>0</v>
          </cell>
          <cell r="K497">
            <v>0</v>
          </cell>
          <cell r="L497">
            <v>0</v>
          </cell>
        </row>
        <row r="498">
          <cell r="B498">
            <v>710555</v>
          </cell>
          <cell r="C498" t="str">
            <v>Group G&amp;A - Tuition Reimbursement</v>
          </cell>
          <cell r="E498">
            <v>0</v>
          </cell>
          <cell r="F498">
            <v>0</v>
          </cell>
          <cell r="G498">
            <v>0</v>
          </cell>
          <cell r="H498">
            <v>0</v>
          </cell>
          <cell r="I498">
            <v>0</v>
          </cell>
          <cell r="J498">
            <v>0</v>
          </cell>
          <cell r="K498">
            <v>0</v>
          </cell>
          <cell r="L498">
            <v>0</v>
          </cell>
        </row>
        <row r="499">
          <cell r="B499">
            <v>710565</v>
          </cell>
          <cell r="C499" t="str">
            <v>Group G&amp;A - Employee Training</v>
          </cell>
          <cell r="E499">
            <v>0</v>
          </cell>
          <cell r="F499">
            <v>0</v>
          </cell>
          <cell r="G499">
            <v>0</v>
          </cell>
          <cell r="H499">
            <v>0</v>
          </cell>
          <cell r="I499">
            <v>0</v>
          </cell>
          <cell r="J499">
            <v>0</v>
          </cell>
          <cell r="K499">
            <v>0</v>
          </cell>
          <cell r="L499">
            <v>0</v>
          </cell>
        </row>
        <row r="500">
          <cell r="B500">
            <v>710570</v>
          </cell>
          <cell r="C500" t="str">
            <v>Group G&amp;A - Travel - Transportation</v>
          </cell>
          <cell r="E500">
            <v>0</v>
          </cell>
          <cell r="F500">
            <v>0</v>
          </cell>
          <cell r="G500">
            <v>0</v>
          </cell>
          <cell r="H500">
            <v>0</v>
          </cell>
          <cell r="I500">
            <v>0</v>
          </cell>
          <cell r="J500">
            <v>0</v>
          </cell>
          <cell r="K500">
            <v>0</v>
          </cell>
          <cell r="L500">
            <v>0</v>
          </cell>
        </row>
        <row r="501">
          <cell r="B501">
            <v>710575</v>
          </cell>
          <cell r="C501" t="str">
            <v>Group G&amp;A - Travel - Lodging</v>
          </cell>
          <cell r="E501">
            <v>0</v>
          </cell>
          <cell r="F501">
            <v>0</v>
          </cell>
          <cell r="G501">
            <v>0</v>
          </cell>
          <cell r="H501">
            <v>0</v>
          </cell>
          <cell r="I501">
            <v>0</v>
          </cell>
          <cell r="J501">
            <v>0</v>
          </cell>
          <cell r="K501">
            <v>0</v>
          </cell>
          <cell r="L501">
            <v>0</v>
          </cell>
        </row>
        <row r="502">
          <cell r="B502">
            <v>710576</v>
          </cell>
          <cell r="C502" t="str">
            <v>Group G&amp;A - Travel - Meals</v>
          </cell>
          <cell r="E502">
            <v>0</v>
          </cell>
          <cell r="F502">
            <v>0</v>
          </cell>
          <cell r="G502">
            <v>0</v>
          </cell>
          <cell r="H502">
            <v>0</v>
          </cell>
          <cell r="I502">
            <v>0</v>
          </cell>
          <cell r="J502">
            <v>0</v>
          </cell>
          <cell r="K502">
            <v>0</v>
          </cell>
          <cell r="L502">
            <v>0</v>
          </cell>
        </row>
        <row r="503">
          <cell r="B503">
            <v>710580</v>
          </cell>
          <cell r="C503" t="str">
            <v>Group G&amp;A - Bus Meal &amp; Entertainment</v>
          </cell>
          <cell r="E503">
            <v>0</v>
          </cell>
          <cell r="F503">
            <v>0</v>
          </cell>
          <cell r="G503">
            <v>0</v>
          </cell>
          <cell r="H503">
            <v>0</v>
          </cell>
          <cell r="I503">
            <v>0</v>
          </cell>
          <cell r="J503">
            <v>0</v>
          </cell>
          <cell r="K503">
            <v>0</v>
          </cell>
          <cell r="L503">
            <v>0</v>
          </cell>
        </row>
        <row r="504">
          <cell r="B504">
            <v>710581</v>
          </cell>
          <cell r="C504" t="str">
            <v>Group G&amp;A - Charitable Contributions - Non - US</v>
          </cell>
          <cell r="E504">
            <v>0</v>
          </cell>
          <cell r="F504">
            <v>0</v>
          </cell>
          <cell r="G504">
            <v>0</v>
          </cell>
          <cell r="H504">
            <v>0</v>
          </cell>
          <cell r="I504">
            <v>0</v>
          </cell>
          <cell r="J504">
            <v>0</v>
          </cell>
          <cell r="K504">
            <v>0</v>
          </cell>
          <cell r="L504">
            <v>0</v>
          </cell>
        </row>
        <row r="505">
          <cell r="B505">
            <v>710582</v>
          </cell>
          <cell r="C505" t="str">
            <v>Group G&amp;A - SAP Hardware/Software - CCS</v>
          </cell>
          <cell r="E505">
            <v>0</v>
          </cell>
          <cell r="F505">
            <v>0</v>
          </cell>
          <cell r="G505">
            <v>0</v>
          </cell>
          <cell r="H505">
            <v>0</v>
          </cell>
          <cell r="I505">
            <v>0</v>
          </cell>
          <cell r="J505">
            <v>0</v>
          </cell>
          <cell r="K505">
            <v>0</v>
          </cell>
          <cell r="L505">
            <v>0</v>
          </cell>
        </row>
        <row r="506">
          <cell r="B506">
            <v>710583</v>
          </cell>
          <cell r="C506" t="str">
            <v>Group G&amp;A - SAP Contract Srvcs - CCS</v>
          </cell>
          <cell r="E506">
            <v>0</v>
          </cell>
          <cell r="F506">
            <v>0</v>
          </cell>
          <cell r="G506">
            <v>0</v>
          </cell>
          <cell r="H506">
            <v>0</v>
          </cell>
          <cell r="I506">
            <v>0</v>
          </cell>
          <cell r="J506">
            <v>0</v>
          </cell>
          <cell r="K506">
            <v>0</v>
          </cell>
          <cell r="L506">
            <v>0</v>
          </cell>
        </row>
        <row r="507">
          <cell r="B507">
            <v>710584</v>
          </cell>
          <cell r="C507" t="str">
            <v>Group G&amp;A - SAP People Costs - CCS</v>
          </cell>
          <cell r="E507">
            <v>0</v>
          </cell>
          <cell r="F507">
            <v>0</v>
          </cell>
          <cell r="G507">
            <v>0</v>
          </cell>
          <cell r="H507">
            <v>0</v>
          </cell>
          <cell r="I507">
            <v>0</v>
          </cell>
          <cell r="J507">
            <v>0</v>
          </cell>
          <cell r="K507">
            <v>0</v>
          </cell>
          <cell r="L507">
            <v>0</v>
          </cell>
        </row>
        <row r="508">
          <cell r="B508">
            <v>710585</v>
          </cell>
          <cell r="C508" t="str">
            <v>Group G&amp;A - Other SAP Costs - CCS</v>
          </cell>
          <cell r="E508">
            <v>0</v>
          </cell>
          <cell r="F508">
            <v>0</v>
          </cell>
          <cell r="G508">
            <v>0</v>
          </cell>
          <cell r="H508">
            <v>0</v>
          </cell>
          <cell r="I508">
            <v>0</v>
          </cell>
          <cell r="J508">
            <v>0</v>
          </cell>
          <cell r="K508">
            <v>0</v>
          </cell>
          <cell r="L508">
            <v>0</v>
          </cell>
        </row>
        <row r="509">
          <cell r="B509">
            <v>710586</v>
          </cell>
          <cell r="C509" t="str">
            <v>Group G&amp;A - SAP Hardware/Software - ERP</v>
          </cell>
          <cell r="E509">
            <v>0</v>
          </cell>
          <cell r="F509">
            <v>0</v>
          </cell>
          <cell r="G509">
            <v>0</v>
          </cell>
          <cell r="H509">
            <v>0</v>
          </cell>
          <cell r="I509">
            <v>0</v>
          </cell>
          <cell r="J509">
            <v>0</v>
          </cell>
          <cell r="K509">
            <v>0</v>
          </cell>
          <cell r="L509">
            <v>0</v>
          </cell>
        </row>
        <row r="510">
          <cell r="B510">
            <v>710587</v>
          </cell>
          <cell r="C510" t="str">
            <v>Group G&amp;A - SAP Contract Srvcs - ERP</v>
          </cell>
          <cell r="E510">
            <v>0</v>
          </cell>
          <cell r="F510">
            <v>0</v>
          </cell>
          <cell r="G510">
            <v>0</v>
          </cell>
          <cell r="H510">
            <v>0</v>
          </cell>
          <cell r="I510">
            <v>0</v>
          </cell>
          <cell r="J510">
            <v>0</v>
          </cell>
          <cell r="K510">
            <v>0</v>
          </cell>
          <cell r="L510">
            <v>0</v>
          </cell>
        </row>
        <row r="511">
          <cell r="B511">
            <v>710588</v>
          </cell>
          <cell r="C511" t="str">
            <v>Group G&amp;A - SAP People Costs - ERP</v>
          </cell>
          <cell r="E511">
            <v>0</v>
          </cell>
          <cell r="F511">
            <v>0</v>
          </cell>
          <cell r="G511">
            <v>0</v>
          </cell>
          <cell r="H511">
            <v>0</v>
          </cell>
          <cell r="I511">
            <v>0</v>
          </cell>
          <cell r="J511">
            <v>0</v>
          </cell>
          <cell r="K511">
            <v>0</v>
          </cell>
          <cell r="L511">
            <v>0</v>
          </cell>
        </row>
        <row r="512">
          <cell r="B512">
            <v>710589</v>
          </cell>
          <cell r="C512" t="str">
            <v>Group G&amp;A - Other SAP Costs - ERP</v>
          </cell>
          <cell r="E512">
            <v>0</v>
          </cell>
          <cell r="F512">
            <v>0</v>
          </cell>
          <cell r="G512">
            <v>0</v>
          </cell>
          <cell r="H512">
            <v>0</v>
          </cell>
          <cell r="I512">
            <v>0</v>
          </cell>
          <cell r="J512">
            <v>0</v>
          </cell>
          <cell r="K512">
            <v>0</v>
          </cell>
          <cell r="L512">
            <v>0</v>
          </cell>
        </row>
        <row r="513">
          <cell r="B513">
            <v>710590</v>
          </cell>
          <cell r="C513" t="str">
            <v>Group G&amp;A - Office Costs</v>
          </cell>
          <cell r="E513">
            <v>0</v>
          </cell>
          <cell r="F513">
            <v>0</v>
          </cell>
          <cell r="G513">
            <v>0</v>
          </cell>
          <cell r="H513">
            <v>0</v>
          </cell>
          <cell r="I513">
            <v>0</v>
          </cell>
          <cell r="J513">
            <v>0</v>
          </cell>
          <cell r="K513">
            <v>0</v>
          </cell>
          <cell r="L513">
            <v>0</v>
          </cell>
        </row>
        <row r="514">
          <cell r="B514">
            <v>710592</v>
          </cell>
          <cell r="C514" t="str">
            <v>Group G&amp;A - Property Rental</v>
          </cell>
          <cell r="E514">
            <v>0</v>
          </cell>
          <cell r="F514">
            <v>0</v>
          </cell>
          <cell r="G514">
            <v>0</v>
          </cell>
          <cell r="H514">
            <v>0</v>
          </cell>
          <cell r="I514">
            <v>0</v>
          </cell>
          <cell r="J514">
            <v>0</v>
          </cell>
          <cell r="K514">
            <v>0</v>
          </cell>
          <cell r="L514">
            <v>0</v>
          </cell>
        </row>
        <row r="515">
          <cell r="B515">
            <v>710594</v>
          </cell>
          <cell r="C515" t="str">
            <v>Group G&amp;A - Equipment Rental</v>
          </cell>
          <cell r="E515">
            <v>0</v>
          </cell>
          <cell r="F515">
            <v>0</v>
          </cell>
          <cell r="G515">
            <v>0</v>
          </cell>
          <cell r="H515">
            <v>0</v>
          </cell>
          <cell r="I515">
            <v>0</v>
          </cell>
          <cell r="J515">
            <v>0</v>
          </cell>
          <cell r="K515">
            <v>0</v>
          </cell>
          <cell r="L515">
            <v>0</v>
          </cell>
        </row>
        <row r="516">
          <cell r="B516">
            <v>710596</v>
          </cell>
          <cell r="C516" t="str">
            <v>Group G&amp;A - Consultants</v>
          </cell>
          <cell r="E516">
            <v>0</v>
          </cell>
          <cell r="F516">
            <v>0</v>
          </cell>
          <cell r="G516">
            <v>0</v>
          </cell>
          <cell r="H516">
            <v>0</v>
          </cell>
          <cell r="I516">
            <v>0</v>
          </cell>
          <cell r="J516">
            <v>0</v>
          </cell>
          <cell r="K516">
            <v>0</v>
          </cell>
          <cell r="L516">
            <v>0</v>
          </cell>
        </row>
        <row r="517">
          <cell r="B517">
            <v>710598</v>
          </cell>
          <cell r="C517" t="str">
            <v>Group G&amp;A - Other Costs</v>
          </cell>
          <cell r="E517">
            <v>0</v>
          </cell>
          <cell r="F517">
            <v>0</v>
          </cell>
          <cell r="G517">
            <v>0</v>
          </cell>
          <cell r="H517">
            <v>0</v>
          </cell>
          <cell r="I517">
            <v>0</v>
          </cell>
          <cell r="J517">
            <v>0</v>
          </cell>
          <cell r="K517">
            <v>0</v>
          </cell>
          <cell r="L517">
            <v>0</v>
          </cell>
        </row>
        <row r="518">
          <cell r="B518">
            <v>730505</v>
          </cell>
          <cell r="C518" t="str">
            <v>Business Development - People Costs</v>
          </cell>
          <cell r="E518">
            <v>0</v>
          </cell>
          <cell r="F518">
            <v>0</v>
          </cell>
          <cell r="G518">
            <v>0</v>
          </cell>
          <cell r="H518">
            <v>0</v>
          </cell>
          <cell r="I518">
            <v>0</v>
          </cell>
          <cell r="J518">
            <v>0</v>
          </cell>
          <cell r="K518">
            <v>0</v>
          </cell>
          <cell r="L518">
            <v>0</v>
          </cell>
        </row>
        <row r="519">
          <cell r="B519">
            <v>730510</v>
          </cell>
          <cell r="C519" t="str">
            <v>Bus Development - People Related Csts</v>
          </cell>
          <cell r="E519">
            <v>0</v>
          </cell>
          <cell r="F519">
            <v>0</v>
          </cell>
          <cell r="G519">
            <v>0</v>
          </cell>
          <cell r="H519">
            <v>0</v>
          </cell>
          <cell r="I519">
            <v>0</v>
          </cell>
          <cell r="J519">
            <v>0</v>
          </cell>
          <cell r="K519">
            <v>0</v>
          </cell>
          <cell r="L519">
            <v>0</v>
          </cell>
        </row>
        <row r="520">
          <cell r="B520">
            <v>730515</v>
          </cell>
          <cell r="C520" t="str">
            <v>Business Development - Office Costs</v>
          </cell>
          <cell r="E520">
            <v>0</v>
          </cell>
          <cell r="F520">
            <v>0</v>
          </cell>
          <cell r="G520">
            <v>0</v>
          </cell>
          <cell r="H520">
            <v>0</v>
          </cell>
          <cell r="I520">
            <v>0</v>
          </cell>
          <cell r="J520">
            <v>0</v>
          </cell>
          <cell r="K520">
            <v>0</v>
          </cell>
          <cell r="L520">
            <v>0</v>
          </cell>
        </row>
        <row r="521">
          <cell r="B521">
            <v>730520</v>
          </cell>
          <cell r="C521" t="str">
            <v>Business Development - Consultants</v>
          </cell>
          <cell r="E521">
            <v>0</v>
          </cell>
          <cell r="F521">
            <v>0</v>
          </cell>
          <cell r="G521">
            <v>0</v>
          </cell>
          <cell r="H521">
            <v>0</v>
          </cell>
          <cell r="I521">
            <v>0</v>
          </cell>
          <cell r="J521">
            <v>0</v>
          </cell>
          <cell r="K521">
            <v>0</v>
          </cell>
          <cell r="L521">
            <v>0</v>
          </cell>
        </row>
        <row r="522">
          <cell r="B522">
            <v>730525</v>
          </cell>
          <cell r="C522" t="str">
            <v>Business Development - Options/Permits</v>
          </cell>
          <cell r="E522">
            <v>0</v>
          </cell>
          <cell r="F522">
            <v>0</v>
          </cell>
          <cell r="G522">
            <v>0</v>
          </cell>
          <cell r="H522">
            <v>0</v>
          </cell>
          <cell r="I522">
            <v>0</v>
          </cell>
          <cell r="J522">
            <v>0</v>
          </cell>
          <cell r="K522">
            <v>0</v>
          </cell>
          <cell r="L522">
            <v>0</v>
          </cell>
        </row>
        <row r="523">
          <cell r="B523">
            <v>730530</v>
          </cell>
          <cell r="C523" t="str">
            <v>Business Development - Other Costs</v>
          </cell>
          <cell r="E523">
            <v>0</v>
          </cell>
          <cell r="F523">
            <v>0</v>
          </cell>
          <cell r="G523">
            <v>0</v>
          </cell>
          <cell r="H523">
            <v>0</v>
          </cell>
          <cell r="I523">
            <v>0</v>
          </cell>
          <cell r="J523">
            <v>0</v>
          </cell>
          <cell r="K523">
            <v>0</v>
          </cell>
          <cell r="L523">
            <v>0</v>
          </cell>
        </row>
        <row r="524">
          <cell r="B524">
            <v>830505</v>
          </cell>
          <cell r="C524" t="str">
            <v>Interest (Income) - Investment</v>
          </cell>
          <cell r="E524">
            <v>0</v>
          </cell>
          <cell r="F524">
            <v>0</v>
          </cell>
          <cell r="G524">
            <v>0</v>
          </cell>
          <cell r="H524">
            <v>0</v>
          </cell>
          <cell r="I524">
            <v>0</v>
          </cell>
          <cell r="J524">
            <v>0</v>
          </cell>
          <cell r="K524">
            <v>0</v>
          </cell>
          <cell r="L524">
            <v>0</v>
          </cell>
        </row>
        <row r="525">
          <cell r="B525">
            <v>830510</v>
          </cell>
          <cell r="C525" t="str">
            <v>Interest (Income) - Other</v>
          </cell>
          <cell r="D525">
            <v>-26969</v>
          </cell>
          <cell r="E525">
            <v>-4566.527275478551</v>
          </cell>
          <cell r="F525">
            <v>-9611.9609669597485</v>
          </cell>
          <cell r="G525">
            <v>-13196.553960342388</v>
          </cell>
          <cell r="H525">
            <v>-15126.660374102234</v>
          </cell>
          <cell r="I525">
            <v>-18179.957213088073</v>
          </cell>
          <cell r="J525">
            <v>-18582.318321858824</v>
          </cell>
          <cell r="K525">
            <v>-18848.792606125353</v>
          </cell>
          <cell r="L525">
            <v>-18957.144171120563</v>
          </cell>
        </row>
        <row r="526">
          <cell r="B526">
            <v>830515</v>
          </cell>
          <cell r="C526" t="str">
            <v>Int (Income) - Unrealized Int Inc Rate Derivatives</v>
          </cell>
          <cell r="E526">
            <v>0</v>
          </cell>
          <cell r="F526">
            <v>0</v>
          </cell>
          <cell r="G526">
            <v>0</v>
          </cell>
          <cell r="H526">
            <v>0</v>
          </cell>
          <cell r="I526">
            <v>0</v>
          </cell>
          <cell r="J526">
            <v>0</v>
          </cell>
          <cell r="K526">
            <v>0</v>
          </cell>
          <cell r="L526">
            <v>0</v>
          </cell>
        </row>
        <row r="527">
          <cell r="B527">
            <v>830516</v>
          </cell>
          <cell r="C527" t="str">
            <v>Int (Income) - Realized Int Inc Derivatives</v>
          </cell>
          <cell r="E527">
            <v>0</v>
          </cell>
          <cell r="F527">
            <v>0</v>
          </cell>
          <cell r="G527">
            <v>0</v>
          </cell>
          <cell r="H527">
            <v>0</v>
          </cell>
          <cell r="I527">
            <v>0</v>
          </cell>
          <cell r="J527">
            <v>0</v>
          </cell>
          <cell r="K527">
            <v>0</v>
          </cell>
          <cell r="L527">
            <v>0</v>
          </cell>
        </row>
        <row r="528">
          <cell r="B528">
            <v>830520</v>
          </cell>
          <cell r="C528" t="str">
            <v>Unconsol Related Party Interest (Income)</v>
          </cell>
          <cell r="E528">
            <v>0</v>
          </cell>
          <cell r="F528">
            <v>0</v>
          </cell>
          <cell r="G528">
            <v>0</v>
          </cell>
          <cell r="H528">
            <v>0</v>
          </cell>
          <cell r="I528">
            <v>0</v>
          </cell>
          <cell r="J528">
            <v>0</v>
          </cell>
          <cell r="K528">
            <v>0</v>
          </cell>
          <cell r="L528">
            <v>0</v>
          </cell>
        </row>
        <row r="529">
          <cell r="B529">
            <v>835005</v>
          </cell>
          <cell r="C529" t="str">
            <v>Interest Expense</v>
          </cell>
          <cell r="D529">
            <v>596935</v>
          </cell>
          <cell r="E529">
            <v>101788.05054096995</v>
          </cell>
          <cell r="F529">
            <v>196747.86074818409</v>
          </cell>
          <cell r="G529">
            <v>297161.02337955812</v>
          </cell>
          <cell r="H529">
            <v>471508.76324761449</v>
          </cell>
          <cell r="I529">
            <v>662876.58511129615</v>
          </cell>
          <cell r="J529">
            <v>852069.27286932059</v>
          </cell>
          <cell r="K529">
            <v>1036544.3616796189</v>
          </cell>
          <cell r="L529">
            <v>1210789.0711371866</v>
          </cell>
        </row>
        <row r="530">
          <cell r="B530">
            <v>835010</v>
          </cell>
          <cell r="C530" t="str">
            <v>Int Exp - Unrealized Int Rate Derivatives</v>
          </cell>
          <cell r="E530">
            <v>0</v>
          </cell>
          <cell r="F530">
            <v>0</v>
          </cell>
          <cell r="G530">
            <v>0</v>
          </cell>
          <cell r="H530">
            <v>0</v>
          </cell>
          <cell r="I530">
            <v>0</v>
          </cell>
          <cell r="J530">
            <v>0</v>
          </cell>
          <cell r="K530">
            <v>0</v>
          </cell>
          <cell r="L530">
            <v>0</v>
          </cell>
        </row>
        <row r="531">
          <cell r="B531">
            <v>835011</v>
          </cell>
          <cell r="C531" t="str">
            <v>Realized Interest Rate Derivatives</v>
          </cell>
          <cell r="E531">
            <v>0</v>
          </cell>
          <cell r="F531">
            <v>0</v>
          </cell>
          <cell r="G531">
            <v>0</v>
          </cell>
          <cell r="H531">
            <v>0</v>
          </cell>
          <cell r="I531">
            <v>0</v>
          </cell>
          <cell r="J531">
            <v>0</v>
          </cell>
          <cell r="K531">
            <v>0</v>
          </cell>
          <cell r="L531">
            <v>0</v>
          </cell>
        </row>
        <row r="532">
          <cell r="B532">
            <v>835015</v>
          </cell>
          <cell r="C532" t="str">
            <v>Amortization Of Deferred Financing Costs</v>
          </cell>
          <cell r="D532">
            <v>49047</v>
          </cell>
          <cell r="E532">
            <v>8711.1447378376342</v>
          </cell>
          <cell r="F532">
            <v>16692.196157638093</v>
          </cell>
          <cell r="G532">
            <v>24616.797169705045</v>
          </cell>
          <cell r="H532">
            <v>32534.165759963846</v>
          </cell>
          <cell r="I532">
            <v>40913.446299970426</v>
          </cell>
          <cell r="J532">
            <v>49213.041885108178</v>
          </cell>
          <cell r="K532">
            <v>57809.570894482385</v>
          </cell>
          <cell r="L532">
            <v>65937.302840991426</v>
          </cell>
        </row>
        <row r="533">
          <cell r="B533">
            <v>835020</v>
          </cell>
          <cell r="C533" t="str">
            <v>Interest Exp Pref Stock Dividends</v>
          </cell>
          <cell r="E533">
            <v>0</v>
          </cell>
          <cell r="F533">
            <v>0</v>
          </cell>
          <cell r="G533">
            <v>0</v>
          </cell>
          <cell r="H533">
            <v>0</v>
          </cell>
          <cell r="I533">
            <v>0</v>
          </cell>
          <cell r="J533">
            <v>0</v>
          </cell>
          <cell r="K533">
            <v>0</v>
          </cell>
          <cell r="L533">
            <v>0</v>
          </cell>
        </row>
        <row r="534">
          <cell r="B534">
            <v>835025</v>
          </cell>
          <cell r="C534" t="str">
            <v>Accretion Exp - ARO</v>
          </cell>
          <cell r="E534">
            <v>0</v>
          </cell>
          <cell r="F534">
            <v>0</v>
          </cell>
          <cell r="G534">
            <v>0</v>
          </cell>
          <cell r="H534">
            <v>0</v>
          </cell>
          <cell r="I534">
            <v>0</v>
          </cell>
          <cell r="J534">
            <v>0</v>
          </cell>
          <cell r="K534">
            <v>0</v>
          </cell>
          <cell r="L534">
            <v>0</v>
          </cell>
        </row>
        <row r="535">
          <cell r="B535">
            <v>835030</v>
          </cell>
          <cell r="C535" t="str">
            <v>Unconsol Related Party Interest Expense</v>
          </cell>
          <cell r="E535">
            <v>0</v>
          </cell>
          <cell r="F535">
            <v>0</v>
          </cell>
          <cell r="G535">
            <v>0</v>
          </cell>
          <cell r="H535">
            <v>0</v>
          </cell>
          <cell r="I535">
            <v>0</v>
          </cell>
          <cell r="J535">
            <v>0</v>
          </cell>
          <cell r="K535">
            <v>0</v>
          </cell>
          <cell r="L535">
            <v>0</v>
          </cell>
        </row>
        <row r="536">
          <cell r="B536">
            <v>835050</v>
          </cell>
          <cell r="C536" t="str">
            <v>Amort of OCI - FAS133 - Realized</v>
          </cell>
          <cell r="E536">
            <v>0</v>
          </cell>
          <cell r="F536">
            <v>0</v>
          </cell>
          <cell r="G536">
            <v>0</v>
          </cell>
          <cell r="H536">
            <v>0</v>
          </cell>
          <cell r="I536">
            <v>0</v>
          </cell>
          <cell r="J536">
            <v>0</v>
          </cell>
          <cell r="K536">
            <v>0</v>
          </cell>
          <cell r="L536">
            <v>0</v>
          </cell>
        </row>
        <row r="537">
          <cell r="B537">
            <v>840505</v>
          </cell>
          <cell r="C537" t="str">
            <v>Unrealized Foreign Currency (Gain)/Loss</v>
          </cell>
          <cell r="D537">
            <v>1325033</v>
          </cell>
          <cell r="E537">
            <v>-467506.27555421053</v>
          </cell>
          <cell r="F537">
            <v>-1033527.3995756991</v>
          </cell>
          <cell r="G537">
            <v>-1612592.156913185</v>
          </cell>
          <cell r="H537">
            <v>-2942925.5573311243</v>
          </cell>
          <cell r="I537">
            <v>-4330350.3571335617</v>
          </cell>
          <cell r="J537">
            <v>-5701332.7266676426</v>
          </cell>
          <cell r="K537">
            <v>-5841385.9562935159</v>
          </cell>
          <cell r="L537">
            <v>-2560266.201981796</v>
          </cell>
        </row>
        <row r="538">
          <cell r="B538">
            <v>840506</v>
          </cell>
          <cell r="C538" t="str">
            <v>Realized Foreign Currency (Gain)/Loss</v>
          </cell>
          <cell r="D538">
            <v>14998</v>
          </cell>
          <cell r="E538">
            <v>24983.690398728912</v>
          </cell>
          <cell r="F538">
            <v>91398.780728736572</v>
          </cell>
          <cell r="G538">
            <v>154244.09462519438</v>
          </cell>
          <cell r="H538">
            <v>341081.33711032534</v>
          </cell>
          <cell r="I538">
            <v>780411.41210209345</v>
          </cell>
          <cell r="J538">
            <v>1142460.6518493339</v>
          </cell>
          <cell r="K538">
            <v>1256056.3819380088</v>
          </cell>
          <cell r="L538">
            <v>662377.74910664535</v>
          </cell>
        </row>
        <row r="539">
          <cell r="B539">
            <v>840515</v>
          </cell>
          <cell r="C539" t="str">
            <v>Realized Foreign Currency Derivatives (Gain)/Loss</v>
          </cell>
          <cell r="E539">
            <v>0</v>
          </cell>
          <cell r="F539">
            <v>0</v>
          </cell>
          <cell r="G539">
            <v>0</v>
          </cell>
          <cell r="H539">
            <v>0</v>
          </cell>
          <cell r="I539">
            <v>0</v>
          </cell>
          <cell r="J539">
            <v>0</v>
          </cell>
          <cell r="K539">
            <v>0</v>
          </cell>
          <cell r="L539">
            <v>0</v>
          </cell>
        </row>
        <row r="540">
          <cell r="B540">
            <v>840510</v>
          </cell>
          <cell r="C540" t="str">
            <v>Unrealized Foreign Currency Derivatives (Gain)/Loss</v>
          </cell>
          <cell r="E540">
            <v>0</v>
          </cell>
          <cell r="F540">
            <v>0</v>
          </cell>
          <cell r="G540">
            <v>0</v>
          </cell>
          <cell r="H540">
            <v>0</v>
          </cell>
          <cell r="I540">
            <v>0</v>
          </cell>
          <cell r="J540">
            <v>0</v>
          </cell>
          <cell r="K540">
            <v>0</v>
          </cell>
          <cell r="L540">
            <v>0</v>
          </cell>
        </row>
        <row r="541">
          <cell r="B541">
            <v>852003</v>
          </cell>
          <cell r="C541" t="str">
            <v>Unrealized Commodity - (Gain)</v>
          </cell>
          <cell r="E541">
            <v>0</v>
          </cell>
          <cell r="F541">
            <v>0</v>
          </cell>
          <cell r="G541">
            <v>0</v>
          </cell>
          <cell r="H541">
            <v>0</v>
          </cell>
          <cell r="I541">
            <v>0</v>
          </cell>
          <cell r="J541">
            <v>0</v>
          </cell>
          <cell r="K541">
            <v>0</v>
          </cell>
          <cell r="L541">
            <v>0</v>
          </cell>
        </row>
        <row r="542">
          <cell r="B542">
            <v>852004</v>
          </cell>
          <cell r="C542" t="str">
            <v>Realized Commodity - (Gain)</v>
          </cell>
          <cell r="E542">
            <v>0</v>
          </cell>
          <cell r="F542">
            <v>0</v>
          </cell>
          <cell r="G542">
            <v>0</v>
          </cell>
          <cell r="H542">
            <v>0</v>
          </cell>
          <cell r="I542">
            <v>0</v>
          </cell>
          <cell r="J542">
            <v>0</v>
          </cell>
          <cell r="K542">
            <v>0</v>
          </cell>
          <cell r="L542">
            <v>0</v>
          </cell>
        </row>
        <row r="543">
          <cell r="B543">
            <v>852005</v>
          </cell>
          <cell r="C543" t="str">
            <v>Unrealized Commodity Derivatives - Loss</v>
          </cell>
          <cell r="E543">
            <v>0</v>
          </cell>
          <cell r="F543">
            <v>0</v>
          </cell>
          <cell r="G543">
            <v>0</v>
          </cell>
          <cell r="H543">
            <v>0</v>
          </cell>
          <cell r="I543">
            <v>0</v>
          </cell>
          <cell r="J543">
            <v>0</v>
          </cell>
          <cell r="K543">
            <v>0</v>
          </cell>
          <cell r="L543">
            <v>0</v>
          </cell>
        </row>
        <row r="544">
          <cell r="B544">
            <v>852006</v>
          </cell>
          <cell r="C544" t="str">
            <v>Realized Commodity Derivatives - Loss</v>
          </cell>
          <cell r="E544">
            <v>0</v>
          </cell>
          <cell r="F544">
            <v>0</v>
          </cell>
          <cell r="G544">
            <v>0</v>
          </cell>
          <cell r="H544">
            <v>0</v>
          </cell>
          <cell r="I544">
            <v>0</v>
          </cell>
          <cell r="J544">
            <v>0</v>
          </cell>
          <cell r="K544">
            <v>0</v>
          </cell>
          <cell r="L544">
            <v>0</v>
          </cell>
        </row>
        <row r="545">
          <cell r="B545">
            <v>859005</v>
          </cell>
          <cell r="C545" t="str">
            <v>(Gain) On Asset Sale</v>
          </cell>
          <cell r="D545">
            <v>-20216</v>
          </cell>
          <cell r="E545">
            <v>-1977.5461148520847</v>
          </cell>
          <cell r="F545">
            <v>-687.65716627188476</v>
          </cell>
          <cell r="G545">
            <v>-2040.4688439674869</v>
          </cell>
          <cell r="H545">
            <v>-2040.4688439674867</v>
          </cell>
          <cell r="I545">
            <v>-2040.4688439674867</v>
          </cell>
          <cell r="J545">
            <v>-4019.8042555438615</v>
          </cell>
          <cell r="K545">
            <v>-4019.8042555438624</v>
          </cell>
          <cell r="L545">
            <v>-4019.8042555438624</v>
          </cell>
        </row>
        <row r="546">
          <cell r="B546">
            <v>859010</v>
          </cell>
          <cell r="C546" t="str">
            <v>Marked-to-Market (Gain) on Inv</v>
          </cell>
          <cell r="E546">
            <v>0</v>
          </cell>
          <cell r="F546">
            <v>0</v>
          </cell>
          <cell r="G546">
            <v>0</v>
          </cell>
          <cell r="H546">
            <v>0</v>
          </cell>
          <cell r="I546">
            <v>0</v>
          </cell>
          <cell r="J546">
            <v>0</v>
          </cell>
          <cell r="K546">
            <v>0</v>
          </cell>
          <cell r="L546">
            <v>0</v>
          </cell>
        </row>
        <row r="547">
          <cell r="B547">
            <v>859015</v>
          </cell>
          <cell r="C547" t="str">
            <v>(Gain) on Sale of Investment</v>
          </cell>
          <cell r="E547">
            <v>0</v>
          </cell>
          <cell r="F547">
            <v>0</v>
          </cell>
          <cell r="G547">
            <v>0</v>
          </cell>
          <cell r="H547">
            <v>0</v>
          </cell>
          <cell r="I547">
            <v>0</v>
          </cell>
          <cell r="J547">
            <v>0</v>
          </cell>
          <cell r="K547">
            <v>0</v>
          </cell>
          <cell r="L547">
            <v>0</v>
          </cell>
        </row>
        <row r="548">
          <cell r="B548">
            <v>859020</v>
          </cell>
          <cell r="C548" t="str">
            <v>Rental (Income)</v>
          </cell>
          <cell r="D548">
            <v>-17601</v>
          </cell>
          <cell r="E548">
            <v>-1634.015434667474</v>
          </cell>
          <cell r="F548">
            <v>-3287.7375375070746</v>
          </cell>
          <cell r="G548">
            <v>-5617.4097056658911</v>
          </cell>
          <cell r="H548">
            <v>-8014.0909466239373</v>
          </cell>
          <cell r="I548">
            <v>-10462.462036515277</v>
          </cell>
          <cell r="J548">
            <v>-13680.236827988865</v>
          </cell>
          <cell r="K548">
            <v>-16130.181596167229</v>
          </cell>
          <cell r="L548">
            <v>-18390.87298869358</v>
          </cell>
        </row>
        <row r="549">
          <cell r="B549">
            <v>859025</v>
          </cell>
          <cell r="C549" t="str">
            <v>Legal/Dispute Settlement (Income)</v>
          </cell>
          <cell r="E549">
            <v>0</v>
          </cell>
          <cell r="F549">
            <v>0</v>
          </cell>
          <cell r="G549">
            <v>0</v>
          </cell>
          <cell r="H549">
            <v>0</v>
          </cell>
          <cell r="I549">
            <v>0</v>
          </cell>
          <cell r="J549">
            <v>0</v>
          </cell>
          <cell r="K549">
            <v>0</v>
          </cell>
          <cell r="L549">
            <v>0</v>
          </cell>
        </row>
        <row r="550">
          <cell r="B550">
            <v>859030</v>
          </cell>
          <cell r="C550" t="str">
            <v>(Gain) on Early Extingshmnt of Debt/Liab</v>
          </cell>
          <cell r="E550">
            <v>0</v>
          </cell>
          <cell r="F550">
            <v>0</v>
          </cell>
          <cell r="G550">
            <v>0</v>
          </cell>
          <cell r="H550">
            <v>0</v>
          </cell>
          <cell r="I550">
            <v>0</v>
          </cell>
          <cell r="J550">
            <v>0</v>
          </cell>
          <cell r="K550">
            <v>0</v>
          </cell>
          <cell r="L550">
            <v>0</v>
          </cell>
        </row>
        <row r="551">
          <cell r="B551">
            <v>859095</v>
          </cell>
          <cell r="C551" t="str">
            <v>Other (Income)</v>
          </cell>
          <cell r="D551">
            <v>-6885</v>
          </cell>
          <cell r="E551">
            <v>0</v>
          </cell>
          <cell r="F551">
            <v>-4244.5960859554871</v>
          </cell>
          <cell r="G551">
            <v>-4556.0013019928556</v>
          </cell>
          <cell r="H551">
            <v>-2530.9656967846895</v>
          </cell>
          <cell r="I551">
            <v>-114491.78904219133</v>
          </cell>
          <cell r="J551">
            <v>-102355.79569818598</v>
          </cell>
          <cell r="K551">
            <v>-100568.60770730686</v>
          </cell>
          <cell r="L551">
            <v>-98610.298141672858</v>
          </cell>
        </row>
        <row r="552">
          <cell r="B552">
            <v>859505</v>
          </cell>
          <cell r="C552" t="str">
            <v>Loss On Sale Or Disposal Of Asset</v>
          </cell>
          <cell r="D552">
            <v>73594</v>
          </cell>
          <cell r="E552">
            <v>976.5496708784143</v>
          </cell>
          <cell r="F552">
            <v>959.37392260519823</v>
          </cell>
          <cell r="G552">
            <v>0</v>
          </cell>
          <cell r="H552">
            <v>0</v>
          </cell>
          <cell r="I552">
            <v>0</v>
          </cell>
          <cell r="J552">
            <v>0</v>
          </cell>
          <cell r="K552">
            <v>0</v>
          </cell>
          <cell r="L552">
            <v>0</v>
          </cell>
        </row>
        <row r="553">
          <cell r="B553">
            <v>859510</v>
          </cell>
          <cell r="C553" t="str">
            <v>Debt Refinancing Costs</v>
          </cell>
          <cell r="E553">
            <v>0</v>
          </cell>
          <cell r="F553">
            <v>0</v>
          </cell>
          <cell r="G553">
            <v>0</v>
          </cell>
          <cell r="H553">
            <v>0</v>
          </cell>
          <cell r="I553">
            <v>0</v>
          </cell>
          <cell r="J553">
            <v>0</v>
          </cell>
          <cell r="K553">
            <v>0</v>
          </cell>
          <cell r="L553">
            <v>0</v>
          </cell>
        </row>
        <row r="554">
          <cell r="B554">
            <v>859515</v>
          </cell>
          <cell r="C554" t="str">
            <v>Environmental Fine</v>
          </cell>
          <cell r="E554">
            <v>0</v>
          </cell>
          <cell r="F554">
            <v>0</v>
          </cell>
          <cell r="G554">
            <v>0</v>
          </cell>
          <cell r="H554">
            <v>0</v>
          </cell>
          <cell r="I554">
            <v>0</v>
          </cell>
          <cell r="J554">
            <v>0</v>
          </cell>
          <cell r="K554">
            <v>0</v>
          </cell>
          <cell r="L554">
            <v>0</v>
          </cell>
        </row>
        <row r="555">
          <cell r="B555">
            <v>859520</v>
          </cell>
          <cell r="C555" t="str">
            <v>Loss on Legal/Dispute Settlement</v>
          </cell>
          <cell r="E555">
            <v>0</v>
          </cell>
          <cell r="F555">
            <v>0</v>
          </cell>
          <cell r="G555">
            <v>0</v>
          </cell>
          <cell r="H555">
            <v>0</v>
          </cell>
          <cell r="I555">
            <v>0</v>
          </cell>
          <cell r="J555">
            <v>0</v>
          </cell>
          <cell r="K555">
            <v>0</v>
          </cell>
          <cell r="L555">
            <v>0</v>
          </cell>
        </row>
        <row r="556">
          <cell r="B556">
            <v>859525</v>
          </cell>
          <cell r="C556" t="str">
            <v>Loss on Extinguishment of Liabililties</v>
          </cell>
          <cell r="E556">
            <v>0</v>
          </cell>
          <cell r="F556">
            <v>0</v>
          </cell>
          <cell r="G556">
            <v>0</v>
          </cell>
          <cell r="H556">
            <v>0</v>
          </cell>
          <cell r="I556">
            <v>0</v>
          </cell>
          <cell r="J556">
            <v>0</v>
          </cell>
          <cell r="K556">
            <v>0</v>
          </cell>
          <cell r="L556">
            <v>0</v>
          </cell>
        </row>
        <row r="557">
          <cell r="B557">
            <v>859530</v>
          </cell>
          <cell r="C557" t="str">
            <v>Loss on Sale of Investments</v>
          </cell>
          <cell r="E557">
            <v>0</v>
          </cell>
          <cell r="F557">
            <v>0</v>
          </cell>
          <cell r="G557">
            <v>0</v>
          </cell>
          <cell r="H557">
            <v>0</v>
          </cell>
          <cell r="I557">
            <v>0</v>
          </cell>
          <cell r="J557">
            <v>0</v>
          </cell>
          <cell r="K557">
            <v>0</v>
          </cell>
          <cell r="L557">
            <v>0</v>
          </cell>
        </row>
        <row r="558">
          <cell r="B558">
            <v>859535</v>
          </cell>
          <cell r="C558" t="str">
            <v>Other Expense - SAP Disposals</v>
          </cell>
          <cell r="E558">
            <v>0</v>
          </cell>
          <cell r="F558">
            <v>0</v>
          </cell>
          <cell r="G558">
            <v>0</v>
          </cell>
          <cell r="H558">
            <v>0</v>
          </cell>
          <cell r="I558">
            <v>0</v>
          </cell>
          <cell r="J558">
            <v>0</v>
          </cell>
          <cell r="K558">
            <v>0</v>
          </cell>
          <cell r="L558">
            <v>0</v>
          </cell>
        </row>
        <row r="559">
          <cell r="B559">
            <v>859540</v>
          </cell>
          <cell r="C559" t="str">
            <v>Goodwill Impairment</v>
          </cell>
          <cell r="E559">
            <v>0</v>
          </cell>
          <cell r="F559">
            <v>0</v>
          </cell>
          <cell r="G559">
            <v>0</v>
          </cell>
          <cell r="H559">
            <v>0</v>
          </cell>
          <cell r="I559">
            <v>0</v>
          </cell>
          <cell r="J559">
            <v>0</v>
          </cell>
          <cell r="K559">
            <v>0</v>
          </cell>
          <cell r="L559">
            <v>0</v>
          </cell>
        </row>
        <row r="560">
          <cell r="B560">
            <v>859545</v>
          </cell>
          <cell r="C560" t="str">
            <v>Fixed Asset Impairment Expense</v>
          </cell>
          <cell r="E560">
            <v>0</v>
          </cell>
          <cell r="F560">
            <v>0</v>
          </cell>
          <cell r="G560">
            <v>0</v>
          </cell>
          <cell r="H560">
            <v>0</v>
          </cell>
          <cell r="I560">
            <v>0</v>
          </cell>
          <cell r="J560">
            <v>0</v>
          </cell>
          <cell r="K560">
            <v>0</v>
          </cell>
          <cell r="L560">
            <v>0</v>
          </cell>
        </row>
        <row r="561">
          <cell r="B561">
            <v>859546</v>
          </cell>
          <cell r="C561" t="str">
            <v>Investment Asset Impairment Expense</v>
          </cell>
          <cell r="E561">
            <v>0</v>
          </cell>
          <cell r="F561">
            <v>0</v>
          </cell>
          <cell r="G561">
            <v>0</v>
          </cell>
          <cell r="H561">
            <v>0</v>
          </cell>
          <cell r="I561">
            <v>0</v>
          </cell>
          <cell r="J561">
            <v>0</v>
          </cell>
          <cell r="K561">
            <v>0</v>
          </cell>
          <cell r="L561">
            <v>0</v>
          </cell>
        </row>
        <row r="562">
          <cell r="B562">
            <v>859550</v>
          </cell>
          <cell r="C562" t="str">
            <v>Loss on Disposal of Asset</v>
          </cell>
          <cell r="E562">
            <v>0</v>
          </cell>
          <cell r="F562">
            <v>0</v>
          </cell>
          <cell r="G562">
            <v>2312.1825640999432</v>
          </cell>
          <cell r="H562">
            <v>35598.77033133994</v>
          </cell>
          <cell r="I562">
            <v>35598.77033133994</v>
          </cell>
          <cell r="J562">
            <v>35598.77033133994</v>
          </cell>
          <cell r="K562">
            <v>35598.77033133994</v>
          </cell>
          <cell r="L562">
            <v>35665.540532553605</v>
          </cell>
        </row>
        <row r="563">
          <cell r="B563">
            <v>859595</v>
          </cell>
          <cell r="C563" t="str">
            <v>Other Expense</v>
          </cell>
          <cell r="D563">
            <v>250539</v>
          </cell>
          <cell r="E563">
            <v>0</v>
          </cell>
          <cell r="F563">
            <v>0</v>
          </cell>
          <cell r="G563">
            <v>0</v>
          </cell>
          <cell r="H563">
            <v>0</v>
          </cell>
          <cell r="I563">
            <v>0</v>
          </cell>
          <cell r="J563">
            <v>0</v>
          </cell>
          <cell r="K563">
            <v>0</v>
          </cell>
          <cell r="L563">
            <v>0</v>
          </cell>
        </row>
        <row r="564">
          <cell r="B564">
            <v>860510</v>
          </cell>
          <cell r="C564" t="str">
            <v>Adj To Equity In Earnings - Gain/(Loss)</v>
          </cell>
          <cell r="E564">
            <v>0</v>
          </cell>
          <cell r="F564">
            <v>0</v>
          </cell>
          <cell r="G564">
            <v>0</v>
          </cell>
          <cell r="H564">
            <v>0</v>
          </cell>
          <cell r="I564">
            <v>0</v>
          </cell>
          <cell r="J564">
            <v>0</v>
          </cell>
          <cell r="K564">
            <v>0</v>
          </cell>
          <cell r="L564">
            <v>0</v>
          </cell>
        </row>
        <row r="565">
          <cell r="B565">
            <v>870510</v>
          </cell>
          <cell r="C565" t="str">
            <v>Adj To Minority Interest</v>
          </cell>
          <cell r="E565">
            <v>0</v>
          </cell>
          <cell r="F565">
            <v>0</v>
          </cell>
          <cell r="G565">
            <v>0</v>
          </cell>
          <cell r="H565">
            <v>0</v>
          </cell>
          <cell r="I565">
            <v>0</v>
          </cell>
          <cell r="J565">
            <v>0</v>
          </cell>
          <cell r="K565">
            <v>0</v>
          </cell>
          <cell r="L565">
            <v>0</v>
          </cell>
        </row>
        <row r="566">
          <cell r="B566">
            <v>871510</v>
          </cell>
          <cell r="C566" t="str">
            <v>Adj To Taxes - Minority</v>
          </cell>
          <cell r="E566">
            <v>0</v>
          </cell>
          <cell r="F566">
            <v>0</v>
          </cell>
          <cell r="G566">
            <v>0</v>
          </cell>
          <cell r="H566">
            <v>0</v>
          </cell>
          <cell r="I566">
            <v>0</v>
          </cell>
          <cell r="J566">
            <v>0</v>
          </cell>
          <cell r="K566">
            <v>0</v>
          </cell>
          <cell r="L566">
            <v>0</v>
          </cell>
        </row>
        <row r="567">
          <cell r="B567">
            <v>880505</v>
          </cell>
          <cell r="C567" t="str">
            <v>Current Inc Tax Exp - US State</v>
          </cell>
          <cell r="E567">
            <v>0</v>
          </cell>
          <cell r="F567">
            <v>0</v>
          </cell>
          <cell r="G567">
            <v>0</v>
          </cell>
          <cell r="H567">
            <v>0</v>
          </cell>
          <cell r="I567">
            <v>0</v>
          </cell>
          <cell r="J567">
            <v>0</v>
          </cell>
          <cell r="K567">
            <v>0</v>
          </cell>
          <cell r="L567">
            <v>0</v>
          </cell>
        </row>
        <row r="568">
          <cell r="B568">
            <v>880506</v>
          </cell>
          <cell r="C568" t="str">
            <v>Deferred Inc Tax Exp US-State</v>
          </cell>
          <cell r="I568">
            <v>0</v>
          </cell>
          <cell r="J568">
            <v>0</v>
          </cell>
          <cell r="K568">
            <v>0</v>
          </cell>
          <cell r="L568">
            <v>0</v>
          </cell>
        </row>
        <row r="569">
          <cell r="B569">
            <v>880510</v>
          </cell>
          <cell r="C569" t="str">
            <v>Current Inc Tax Exp - US Federal</v>
          </cell>
          <cell r="E569">
            <v>0</v>
          </cell>
          <cell r="F569">
            <v>0</v>
          </cell>
          <cell r="G569">
            <v>0</v>
          </cell>
          <cell r="H569">
            <v>0</v>
          </cell>
          <cell r="I569">
            <v>0</v>
          </cell>
          <cell r="J569">
            <v>0</v>
          </cell>
          <cell r="K569">
            <v>0</v>
          </cell>
          <cell r="L569">
            <v>0</v>
          </cell>
        </row>
        <row r="570">
          <cell r="B570">
            <v>880511</v>
          </cell>
          <cell r="C570" t="str">
            <v>Deferred Inc Tax Exp US-Federal</v>
          </cell>
          <cell r="I570">
            <v>0</v>
          </cell>
          <cell r="J570">
            <v>0</v>
          </cell>
          <cell r="K570">
            <v>0</v>
          </cell>
          <cell r="L570">
            <v>0</v>
          </cell>
        </row>
        <row r="571">
          <cell r="B571">
            <v>880525</v>
          </cell>
          <cell r="C571" t="str">
            <v>Current Inc Tax Exp Foreign</v>
          </cell>
          <cell r="D571">
            <v>4694332.04</v>
          </cell>
          <cell r="E571">
            <v>867960.46578929271</v>
          </cell>
          <cell r="F571">
            <v>1575041.2341876845</v>
          </cell>
          <cell r="G571">
            <v>3164791.9360012505</v>
          </cell>
          <cell r="H571">
            <v>4292840.6047681607</v>
          </cell>
          <cell r="I571">
            <v>4286359.5614827164</v>
          </cell>
          <cell r="J571">
            <v>5730120.7512628175</v>
          </cell>
          <cell r="K571">
            <v>5730120.7512628175</v>
          </cell>
          <cell r="L571">
            <v>4332268.4947800729</v>
          </cell>
          <cell r="M571">
            <v>221041</v>
          </cell>
          <cell r="N571">
            <v>4553309.4947800729</v>
          </cell>
        </row>
        <row r="572">
          <cell r="B572">
            <v>880527</v>
          </cell>
          <cell r="C572" t="str">
            <v>Deferred Inc Tax Exp Foreign</v>
          </cell>
          <cell r="I572">
            <v>1101063.674823632</v>
          </cell>
          <cell r="J572">
            <v>1101063.674823632</v>
          </cell>
          <cell r="K572">
            <v>1101063.674823632</v>
          </cell>
          <cell r="L572">
            <v>2756892.2993365042</v>
          </cell>
          <cell r="M572">
            <v>17864</v>
          </cell>
          <cell r="N572">
            <v>2774756.2993365042</v>
          </cell>
        </row>
        <row r="573">
          <cell r="B573">
            <v>880530</v>
          </cell>
          <cell r="C573" t="str">
            <v>Current Inc Tax Exp Unconsol</v>
          </cell>
          <cell r="E573">
            <v>0</v>
          </cell>
          <cell r="F573">
            <v>0</v>
          </cell>
          <cell r="G573">
            <v>0</v>
          </cell>
          <cell r="H573">
            <v>0</v>
          </cell>
          <cell r="I573">
            <v>0</v>
          </cell>
          <cell r="J573">
            <v>0</v>
          </cell>
          <cell r="K573">
            <v>0</v>
          </cell>
          <cell r="L573">
            <v>0</v>
          </cell>
        </row>
        <row r="574">
          <cell r="B574">
            <v>880532</v>
          </cell>
          <cell r="C574" t="str">
            <v>Deferred Inc Tax Exp Unconsol</v>
          </cell>
          <cell r="I574">
            <v>0</v>
          </cell>
          <cell r="J574">
            <v>0</v>
          </cell>
          <cell r="K574">
            <v>0</v>
          </cell>
          <cell r="L574">
            <v>0</v>
          </cell>
        </row>
        <row r="575">
          <cell r="B575">
            <v>880535</v>
          </cell>
          <cell r="C575" t="str">
            <v>Inc Tax Exp Elimination</v>
          </cell>
          <cell r="E575">
            <v>0</v>
          </cell>
          <cell r="F575">
            <v>0</v>
          </cell>
          <cell r="G575">
            <v>0</v>
          </cell>
          <cell r="H575">
            <v>0</v>
          </cell>
          <cell r="I575">
            <v>0</v>
          </cell>
          <cell r="J575">
            <v>0</v>
          </cell>
          <cell r="K575">
            <v>0</v>
          </cell>
          <cell r="L575">
            <v>0</v>
          </cell>
        </row>
        <row r="576">
          <cell r="B576">
            <v>881010</v>
          </cell>
          <cell r="C576" t="str">
            <v>Taxes - Equity Earnings - Adj</v>
          </cell>
          <cell r="E576">
            <v>0</v>
          </cell>
          <cell r="F576">
            <v>0</v>
          </cell>
          <cell r="G576">
            <v>0</v>
          </cell>
          <cell r="H576">
            <v>0</v>
          </cell>
          <cell r="I576">
            <v>0</v>
          </cell>
          <cell r="J576">
            <v>0</v>
          </cell>
          <cell r="K576">
            <v>0</v>
          </cell>
          <cell r="L576">
            <v>0</v>
          </cell>
        </row>
        <row r="577">
          <cell r="B577">
            <v>890505</v>
          </cell>
          <cell r="C577" t="str">
            <v>Chng Acct Princ FAS 133</v>
          </cell>
          <cell r="E577">
            <v>0</v>
          </cell>
          <cell r="F577">
            <v>0</v>
          </cell>
          <cell r="G577">
            <v>0</v>
          </cell>
          <cell r="H577">
            <v>0</v>
          </cell>
          <cell r="I577">
            <v>0</v>
          </cell>
          <cell r="J577">
            <v>0</v>
          </cell>
          <cell r="K577">
            <v>0</v>
          </cell>
          <cell r="L577">
            <v>0</v>
          </cell>
        </row>
        <row r="578">
          <cell r="B578">
            <v>890510</v>
          </cell>
          <cell r="C578" t="str">
            <v>Chng Acct Princ FAS 143</v>
          </cell>
          <cell r="E578">
            <v>0</v>
          </cell>
          <cell r="F578">
            <v>0</v>
          </cell>
          <cell r="G578">
            <v>0</v>
          </cell>
          <cell r="H578">
            <v>0</v>
          </cell>
          <cell r="I578">
            <v>0</v>
          </cell>
          <cell r="J578">
            <v>0</v>
          </cell>
          <cell r="K578">
            <v>0</v>
          </cell>
          <cell r="L578">
            <v>0</v>
          </cell>
        </row>
        <row r="579">
          <cell r="B579">
            <v>890515</v>
          </cell>
          <cell r="C579" t="str">
            <v>Chng Acct Princ FAS 142</v>
          </cell>
          <cell r="E579">
            <v>0</v>
          </cell>
          <cell r="F579">
            <v>0</v>
          </cell>
          <cell r="G579">
            <v>0</v>
          </cell>
          <cell r="H579">
            <v>0</v>
          </cell>
          <cell r="I579">
            <v>0</v>
          </cell>
          <cell r="J579">
            <v>0</v>
          </cell>
          <cell r="K579">
            <v>0</v>
          </cell>
          <cell r="L579">
            <v>0</v>
          </cell>
        </row>
        <row r="580">
          <cell r="B580">
            <v>890520</v>
          </cell>
          <cell r="C580" t="str">
            <v>Chng Acct Princ - Other</v>
          </cell>
          <cell r="E580">
            <v>0</v>
          </cell>
          <cell r="F580">
            <v>0</v>
          </cell>
          <cell r="G580">
            <v>0</v>
          </cell>
          <cell r="H580">
            <v>0</v>
          </cell>
          <cell r="I580">
            <v>0</v>
          </cell>
          <cell r="J580">
            <v>0</v>
          </cell>
          <cell r="K580">
            <v>0</v>
          </cell>
          <cell r="L580">
            <v>0</v>
          </cell>
        </row>
        <row r="581">
          <cell r="B581">
            <v>890525</v>
          </cell>
          <cell r="C581" t="str">
            <v>Taxes - Change in Acct Principle</v>
          </cell>
          <cell r="E581">
            <v>0</v>
          </cell>
          <cell r="F581">
            <v>0</v>
          </cell>
          <cell r="G581">
            <v>0</v>
          </cell>
          <cell r="H581">
            <v>0</v>
          </cell>
          <cell r="I581">
            <v>0</v>
          </cell>
          <cell r="J581">
            <v>0</v>
          </cell>
          <cell r="K581">
            <v>0</v>
          </cell>
          <cell r="L581">
            <v>0</v>
          </cell>
        </row>
        <row r="582">
          <cell r="B582">
            <v>891005</v>
          </cell>
          <cell r="C582" t="str">
            <v>Extraordinary (Gain)/Loss</v>
          </cell>
          <cell r="E582">
            <v>0</v>
          </cell>
          <cell r="F582">
            <v>0</v>
          </cell>
          <cell r="G582">
            <v>0</v>
          </cell>
          <cell r="H582">
            <v>0</v>
          </cell>
          <cell r="I582">
            <v>0</v>
          </cell>
          <cell r="J582">
            <v>0</v>
          </cell>
          <cell r="K582">
            <v>0</v>
          </cell>
          <cell r="L582">
            <v>0</v>
          </cell>
        </row>
        <row r="583">
          <cell r="B583">
            <v>891010</v>
          </cell>
          <cell r="C583" t="str">
            <v>Taxes - Extraordinary Items</v>
          </cell>
          <cell r="E583">
            <v>0</v>
          </cell>
          <cell r="F583">
            <v>0</v>
          </cell>
          <cell r="G583">
            <v>0</v>
          </cell>
          <cell r="H583">
            <v>0</v>
          </cell>
          <cell r="I583">
            <v>0</v>
          </cell>
          <cell r="J583">
            <v>0</v>
          </cell>
          <cell r="K583">
            <v>0</v>
          </cell>
          <cell r="L583">
            <v>0</v>
          </cell>
        </row>
        <row r="584">
          <cell r="B584">
            <v>891505</v>
          </cell>
          <cell r="C584" t="str">
            <v>Discontinued Operations - Exp/(Inc)</v>
          </cell>
          <cell r="E584">
            <v>0</v>
          </cell>
          <cell r="F584">
            <v>0</v>
          </cell>
          <cell r="G584">
            <v>0</v>
          </cell>
          <cell r="H584">
            <v>0</v>
          </cell>
          <cell r="I584">
            <v>0</v>
          </cell>
          <cell r="J584">
            <v>0</v>
          </cell>
          <cell r="K584">
            <v>0</v>
          </cell>
          <cell r="L584">
            <v>0</v>
          </cell>
        </row>
        <row r="585">
          <cell r="B585" t="str">
            <v>GAAP027</v>
          </cell>
          <cell r="C585" t="str">
            <v>IC19 Consol - Elec Sales - Energy - Maikuben West CJSC</v>
          </cell>
          <cell r="D585">
            <v>188000.77009006546</v>
          </cell>
          <cell r="E585">
            <v>39476.764772641298</v>
          </cell>
          <cell r="F585">
            <v>73027.199308328185</v>
          </cell>
          <cell r="G585">
            <v>103569.81807049245</v>
          </cell>
          <cell r="H585">
            <v>126786.42311791248</v>
          </cell>
          <cell r="I585">
            <v>147785.89628221936</v>
          </cell>
          <cell r="J585">
            <v>163649.37326830294</v>
          </cell>
          <cell r="K585">
            <v>181073.00232430952</v>
          </cell>
          <cell r="L585">
            <v>196859.35048366964</v>
          </cell>
        </row>
        <row r="586">
          <cell r="B586" t="str">
            <v>GAAP028</v>
          </cell>
          <cell r="C586" t="str">
            <v>IC19 Consol - Elec Sales - Energy - AES Kazakstan LLP</v>
          </cell>
          <cell r="D586">
            <v>1366337</v>
          </cell>
          <cell r="E586">
            <v>0</v>
          </cell>
          <cell r="F586">
            <v>0</v>
          </cell>
          <cell r="G586">
            <v>0</v>
          </cell>
          <cell r="H586">
            <v>0</v>
          </cell>
          <cell r="I586">
            <v>0</v>
          </cell>
          <cell r="J586">
            <v>0</v>
          </cell>
          <cell r="K586">
            <v>0</v>
          </cell>
          <cell r="L586">
            <v>0</v>
          </cell>
        </row>
        <row r="587">
          <cell r="B587" t="str">
            <v>GAAP029</v>
          </cell>
          <cell r="C587" t="str">
            <v>IC10 Consol - Fuel - Coal Cost - Maikuben West CJSC</v>
          </cell>
          <cell r="D587">
            <v>6464656.4806608772</v>
          </cell>
          <cell r="E587">
            <v>330871.49126125447</v>
          </cell>
          <cell r="F587">
            <v>648548.98934260523</v>
          </cell>
          <cell r="G587">
            <v>1699576.4319272686</v>
          </cell>
          <cell r="H587">
            <v>2919490.4650409156</v>
          </cell>
          <cell r="I587">
            <v>3996251.0758410473</v>
          </cell>
          <cell r="J587">
            <v>4992577.2869793065</v>
          </cell>
          <cell r="K587">
            <v>5869326.1764312107</v>
          </cell>
          <cell r="L587">
            <v>6621356.0470795659</v>
          </cell>
        </row>
        <row r="588">
          <cell r="B588" t="str">
            <v>GAAP030</v>
          </cell>
          <cell r="C588" t="str">
            <v>IC19 Consol - Elec Cost - Energy - Shulbinsk GES LSC</v>
          </cell>
          <cell r="D588">
            <v>3818207</v>
          </cell>
          <cell r="E588">
            <v>16367.447983657414</v>
          </cell>
          <cell r="F588">
            <v>16367.447983657414</v>
          </cell>
          <cell r="G588">
            <v>16367.447983657414</v>
          </cell>
          <cell r="H588">
            <v>16367.447983657414</v>
          </cell>
          <cell r="I588">
            <v>16367.447983657414</v>
          </cell>
          <cell r="J588">
            <v>16367.447983657414</v>
          </cell>
          <cell r="K588">
            <v>16367.447983657414</v>
          </cell>
          <cell r="L588">
            <v>16367.447983657414</v>
          </cell>
        </row>
        <row r="589">
          <cell r="B589" t="str">
            <v>GAAP031</v>
          </cell>
          <cell r="C589" t="str">
            <v>IC19 Consol - Elec Cost - Energy - UstKamenogorsk GES LLP</v>
          </cell>
          <cell r="D589">
            <v>2711608.0629275478</v>
          </cell>
          <cell r="E589">
            <v>-2286.8805326473484</v>
          </cell>
          <cell r="F589">
            <v>-2286.8805326473484</v>
          </cell>
          <cell r="G589">
            <v>-2286.8805326473484</v>
          </cell>
          <cell r="H589">
            <v>-2286.8805326473484</v>
          </cell>
          <cell r="I589">
            <v>-2286.8805326473484</v>
          </cell>
          <cell r="J589">
            <v>-2286.8805326473484</v>
          </cell>
          <cell r="K589">
            <v>-2286.8805326473484</v>
          </cell>
          <cell r="L589">
            <v>-2286.8805326473484</v>
          </cell>
        </row>
        <row r="590">
          <cell r="B590" t="str">
            <v>GAAP032</v>
          </cell>
          <cell r="C590" t="str">
            <v>IC16 Consol - Other Revenue - Sogrinsk TETS LLP</v>
          </cell>
          <cell r="D590">
            <v>3959.1307112228305</v>
          </cell>
          <cell r="E590">
            <v>0</v>
          </cell>
          <cell r="F590">
            <v>0</v>
          </cell>
          <cell r="G590">
            <v>0</v>
          </cell>
          <cell r="H590">
            <v>0</v>
          </cell>
          <cell r="I590">
            <v>0</v>
          </cell>
          <cell r="J590">
            <v>5862.8275339118718</v>
          </cell>
          <cell r="K590">
            <v>5862.8275339118718</v>
          </cell>
          <cell r="L590">
            <v>5862.8275339118718</v>
          </cell>
        </row>
        <row r="591">
          <cell r="B591" t="str">
            <v>GAAP033</v>
          </cell>
          <cell r="C591" t="str">
            <v>IC16 Consol - Other Revenue - UstKamenogorsk TETS LLP</v>
          </cell>
          <cell r="D591">
            <v>4181.0269111341122</v>
          </cell>
          <cell r="E591">
            <v>0</v>
          </cell>
          <cell r="F591">
            <v>0</v>
          </cell>
          <cell r="G591">
            <v>0</v>
          </cell>
          <cell r="H591">
            <v>0</v>
          </cell>
          <cell r="I591">
            <v>0</v>
          </cell>
          <cell r="J591">
            <v>8929.8677226388063</v>
          </cell>
          <cell r="K591">
            <v>8929.8677226388063</v>
          </cell>
          <cell r="L591">
            <v>8929.8677226388063</v>
          </cell>
        </row>
        <row r="592">
          <cell r="B592" t="str">
            <v>GAAP034</v>
          </cell>
          <cell r="C592" t="str">
            <v>IC12 Consol - Interest Expense - AES Corp</v>
          </cell>
          <cell r="D592">
            <v>3030000</v>
          </cell>
          <cell r="E592">
            <v>331000</v>
          </cell>
          <cell r="F592">
            <v>645000</v>
          </cell>
          <cell r="G592">
            <v>1000000</v>
          </cell>
          <cell r="H592">
            <v>1353000</v>
          </cell>
          <cell r="I592">
            <v>1711000</v>
          </cell>
          <cell r="J592">
            <v>2082000</v>
          </cell>
          <cell r="K592">
            <v>2469000</v>
          </cell>
          <cell r="L592">
            <v>2845065.0031938679</v>
          </cell>
        </row>
        <row r="593">
          <cell r="B593" t="str">
            <v>GAAP035</v>
          </cell>
          <cell r="C593" t="str">
            <v>IC12 Consol - Interest Expense - AES Global Power Holdings BV</v>
          </cell>
          <cell r="D593">
            <v>4618000</v>
          </cell>
          <cell r="E593">
            <v>477000</v>
          </cell>
          <cell r="F593">
            <v>929000</v>
          </cell>
          <cell r="G593">
            <v>1440000</v>
          </cell>
          <cell r="H593">
            <v>1948000</v>
          </cell>
          <cell r="I593">
            <v>2480000</v>
          </cell>
          <cell r="J593">
            <v>3014000</v>
          </cell>
          <cell r="K593">
            <v>3572000</v>
          </cell>
          <cell r="L593">
            <v>4113379.0003193868</v>
          </cell>
        </row>
        <row r="594">
          <cell r="B594" t="str">
            <v>GAAP036</v>
          </cell>
          <cell r="C594" t="str">
            <v>IC19 Consol - Elec Sales - Energy - NurEnergoService LLP</v>
          </cell>
          <cell r="D594">
            <v>3739215.4735135245</v>
          </cell>
          <cell r="E594">
            <v>2015766.8986910798</v>
          </cell>
          <cell r="F594">
            <v>4114387.2531039724</v>
          </cell>
          <cell r="G594">
            <v>7073544.3302546153</v>
          </cell>
          <cell r="H594">
            <v>10338369.215803562</v>
          </cell>
          <cell r="I594">
            <v>14428651.056435764</v>
          </cell>
          <cell r="J594">
            <v>17918866.272544958</v>
          </cell>
          <cell r="K594">
            <v>20630395.17213114</v>
          </cell>
          <cell r="L594">
            <v>24875923.056034051</v>
          </cell>
        </row>
        <row r="595">
          <cell r="B595" t="str">
            <v>GAAP037</v>
          </cell>
          <cell r="C595" t="str">
            <v>IC16 Consol - Other Costs Of Sales - UstKamenogorsk TETS LLP</v>
          </cell>
          <cell r="D595">
            <v>367.16640560901021</v>
          </cell>
          <cell r="E595">
            <v>0</v>
          </cell>
          <cell r="F595">
            <v>0</v>
          </cell>
          <cell r="G595">
            <v>0</v>
          </cell>
          <cell r="H595">
            <v>0</v>
          </cell>
          <cell r="I595">
            <v>0</v>
          </cell>
          <cell r="J595">
            <v>0</v>
          </cell>
          <cell r="K595">
            <v>0</v>
          </cell>
          <cell r="L595">
            <v>0</v>
          </cell>
        </row>
        <row r="596">
          <cell r="E596">
            <v>0</v>
          </cell>
          <cell r="F596">
            <v>0</v>
          </cell>
          <cell r="G596">
            <v>0</v>
          </cell>
          <cell r="H596">
            <v>0</v>
          </cell>
          <cell r="I596">
            <v>0</v>
          </cell>
          <cell r="J596">
            <v>0</v>
          </cell>
          <cell r="K596">
            <v>0</v>
          </cell>
          <cell r="L596">
            <v>0</v>
          </cell>
        </row>
        <row r="597">
          <cell r="E597">
            <v>0</v>
          </cell>
          <cell r="F597">
            <v>0</v>
          </cell>
          <cell r="G597">
            <v>0</v>
          </cell>
          <cell r="H597">
            <v>0</v>
          </cell>
          <cell r="I597">
            <v>0</v>
          </cell>
          <cell r="J597">
            <v>0</v>
          </cell>
          <cell r="K597">
            <v>0</v>
          </cell>
          <cell r="L597">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ow r="4">
          <cell r="B4">
            <v>100505</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cy _ Location Sheet "/>
      <sheetName val="Non IC Input"/>
      <sheetName val="Project Proforma"/>
      <sheetName val="Capital"/>
      <sheetName val="Prod Stats"/>
      <sheetName val="Prod Value"/>
      <sheetName val="Tax"/>
      <sheetName val="Mine Gen"/>
      <sheetName val="Чувствительность"/>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алькуляция"/>
      <sheetName val="Общее"/>
      <sheetName val="Выручка"/>
      <sheetName val="Кап.затраты"/>
      <sheetName val="Стоимость_Оборудования"/>
      <sheetName val="Реагентика_мат"/>
      <sheetName val="Электроэнергия"/>
      <sheetName val="Себестоимость"/>
      <sheetName val="Налоги"/>
      <sheetName val="Финансирование"/>
      <sheetName val="Модель погашения"/>
      <sheetName val="Доход-расход"/>
      <sheetName val="Эффективность"/>
      <sheetName val="ОТЭП"/>
      <sheetName val="Структура сценария"/>
      <sheetName val="Чувствительность"/>
      <sheetName val="Численность раб."/>
      <sheetName val="Оборудование"/>
      <sheetName val="Sum Statement"/>
      <sheetName val="Variables"/>
      <sheetName val="Currency _ Location Sheet "/>
      <sheetName val="Экономика_ЗИФ_Родин"/>
      <sheetName val="Общие начальные данные"/>
      <sheetName val="_RISK Correlations"/>
      <sheetName val="Non IC Input"/>
      <sheetName val="Дефл"/>
      <sheetName val="Contents"/>
      <sheetName val="Currency &amp; Location Sheet "/>
      <sheetName val="Mine Gen"/>
      <sheetName val="Summary"/>
      <sheetName val="parameters"/>
      <sheetName val="loan amortization table"/>
      <sheetName val="MJESEČNI"/>
      <sheetName val="Исходные"/>
      <sheetName val="system"/>
      <sheetName val="balancete"/>
      <sheetName val="CPI"/>
      <sheetName val="Labor"/>
      <sheetName val="Input"/>
    </sheetNames>
    <sheetDataSet>
      <sheetData sheetId="0">
        <row r="63">
          <cell r="B63">
            <v>196.83665211540153</v>
          </cell>
        </row>
      </sheetData>
      <sheetData sheetId="1" refreshError="1"/>
      <sheetData sheetId="2">
        <row r="63">
          <cell r="B63">
            <v>196.83665211540153</v>
          </cell>
        </row>
      </sheetData>
      <sheetData sheetId="3" refreshError="1"/>
      <sheetData sheetId="4">
        <row r="63">
          <cell r="B63">
            <v>196.83665211540153</v>
          </cell>
        </row>
      </sheetData>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3"/>
  <sheetViews>
    <sheetView view="pageBreakPreview" topLeftCell="B1" zoomScale="60" zoomScaleNormal="55" workbookViewId="0">
      <selection activeCell="B40" sqref="B40:B63"/>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6.140625" style="1" bestFit="1" customWidth="1"/>
    <col min="6" max="6" width="7.42578125" style="1" customWidth="1"/>
    <col min="7" max="7" width="19.28515625" style="1" hidden="1" customWidth="1"/>
    <col min="8" max="8" width="14.7109375" style="1" hidden="1" customWidth="1"/>
    <col min="9" max="9" width="20.140625" style="3" customWidth="1"/>
    <col min="10" max="10" width="19.140625" style="3" customWidth="1"/>
    <col min="11" max="11" width="17.28515625" style="3" bestFit="1" customWidth="1"/>
    <col min="12" max="12" width="21.42578125" style="73" customWidth="1"/>
    <col min="13" max="13" width="15.7109375" style="3" customWidth="1"/>
    <col min="14" max="14" width="15.28515625" style="3" customWidth="1"/>
    <col min="15" max="15" width="9.7109375" style="1" bestFit="1" customWidth="1"/>
    <col min="16" max="16" width="9.42578125" style="1" customWidth="1"/>
    <col min="17" max="18" width="14.28515625" style="1" customWidth="1"/>
    <col min="19" max="19" width="11.5703125" style="1" customWidth="1"/>
    <col min="20" max="20" width="11.85546875" style="1" customWidth="1"/>
    <col min="21" max="21" width="9" style="1" customWidth="1"/>
    <col min="22" max="22" width="8.140625" style="1" customWidth="1"/>
    <col min="23" max="24" width="10.7109375" style="1" customWidth="1"/>
    <col min="25" max="25" width="22.7109375" style="1" customWidth="1"/>
    <col min="26" max="26" width="37.7109375" style="1" customWidth="1"/>
    <col min="27" max="27" width="26.140625" style="1" customWidth="1"/>
    <col min="28" max="28" width="9" style="1"/>
    <col min="29" max="29" width="21.7109375" style="1" hidden="1" customWidth="1"/>
    <col min="30" max="16384" width="9" style="1"/>
  </cols>
  <sheetData>
    <row r="1" spans="1:28" ht="15.75" customHeight="1" x14ac:dyDescent="0.3">
      <c r="Z1" s="4" t="s">
        <v>11</v>
      </c>
    </row>
    <row r="2" spans="1:28" x14ac:dyDescent="0.3">
      <c r="Z2" s="5" t="s">
        <v>13</v>
      </c>
    </row>
    <row r="3" spans="1:28" x14ac:dyDescent="0.3">
      <c r="Y3" s="6"/>
      <c r="Z3" s="7" t="s">
        <v>14</v>
      </c>
      <c r="AA3" s="5"/>
    </row>
    <row r="4" spans="1:28" x14ac:dyDescent="0.3">
      <c r="Z4" s="5" t="s">
        <v>15</v>
      </c>
      <c r="AA4" s="8"/>
    </row>
    <row r="5" spans="1:28" ht="15.75" customHeight="1" x14ac:dyDescent="0.3">
      <c r="O5" s="3"/>
      <c r="Z5" s="5"/>
      <c r="AA5" s="5"/>
    </row>
    <row r="6" spans="1:28" ht="15.75" customHeight="1" x14ac:dyDescent="0.3">
      <c r="Z6" s="5" t="s">
        <v>12</v>
      </c>
      <c r="AA6" s="5"/>
    </row>
    <row r="7" spans="1:28" ht="15.75" customHeight="1" x14ac:dyDescent="0.3">
      <c r="Z7" s="9"/>
    </row>
    <row r="8" spans="1:28" ht="15.75" customHeight="1" x14ac:dyDescent="0.3">
      <c r="Z8" s="9"/>
    </row>
    <row r="9" spans="1:28" x14ac:dyDescent="0.3">
      <c r="A9" s="149" t="s">
        <v>64</v>
      </c>
      <c r="B9" s="149"/>
      <c r="C9" s="149"/>
      <c r="D9" s="149"/>
      <c r="E9" s="149"/>
      <c r="F9" s="149"/>
      <c r="G9" s="149"/>
      <c r="H9" s="149"/>
      <c r="I9" s="149"/>
      <c r="J9" s="149"/>
      <c r="K9" s="149"/>
      <c r="L9" s="149"/>
      <c r="M9" s="149"/>
      <c r="N9" s="149"/>
      <c r="O9" s="149"/>
      <c r="P9" s="149"/>
      <c r="Q9" s="149"/>
      <c r="R9" s="149"/>
      <c r="S9" s="149"/>
      <c r="T9" s="149"/>
      <c r="U9" s="149"/>
      <c r="V9" s="149"/>
      <c r="W9" s="149"/>
      <c r="X9" s="149"/>
      <c r="Y9" s="149"/>
      <c r="Z9" s="149"/>
    </row>
    <row r="10" spans="1:28" x14ac:dyDescent="0.3">
      <c r="A10" s="149" t="s">
        <v>120</v>
      </c>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row>
    <row r="11" spans="1:28" x14ac:dyDescent="0.3">
      <c r="A11" s="150" t="s">
        <v>121</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row>
    <row r="12" spans="1:28" x14ac:dyDescent="0.3">
      <c r="A12" s="151" t="s">
        <v>16</v>
      </c>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row>
    <row r="13" spans="1:28" ht="19.5" thickBot="1" x14ac:dyDescent="0.35">
      <c r="A13" s="10"/>
    </row>
    <row r="14" spans="1:28" ht="57.75" customHeight="1" thickBot="1" x14ac:dyDescent="0.35">
      <c r="A14" s="135" t="s">
        <v>0</v>
      </c>
      <c r="B14" s="133" t="s">
        <v>18</v>
      </c>
      <c r="C14" s="144"/>
      <c r="D14" s="144"/>
      <c r="E14" s="144"/>
      <c r="F14" s="144"/>
      <c r="G14" s="134"/>
      <c r="H14" s="135" t="s">
        <v>1</v>
      </c>
      <c r="I14" s="133" t="s">
        <v>19</v>
      </c>
      <c r="J14" s="144"/>
      <c r="K14" s="144"/>
      <c r="L14" s="134"/>
      <c r="M14" s="133" t="s">
        <v>20</v>
      </c>
      <c r="N14" s="144"/>
      <c r="O14" s="144"/>
      <c r="P14" s="134"/>
      <c r="Q14" s="133" t="s">
        <v>21</v>
      </c>
      <c r="R14" s="144"/>
      <c r="S14" s="144"/>
      <c r="T14" s="144"/>
      <c r="U14" s="144"/>
      <c r="V14" s="144"/>
      <c r="W14" s="144"/>
      <c r="X14" s="134"/>
      <c r="Y14" s="135" t="s">
        <v>22</v>
      </c>
      <c r="Z14" s="135" t="s">
        <v>23</v>
      </c>
    </row>
    <row r="15" spans="1:28" ht="193.5" customHeight="1" thickBot="1" x14ac:dyDescent="0.35">
      <c r="A15" s="136"/>
      <c r="B15" s="135" t="s">
        <v>2</v>
      </c>
      <c r="C15" s="135" t="s">
        <v>3</v>
      </c>
      <c r="D15" s="135" t="s">
        <v>4</v>
      </c>
      <c r="E15" s="133" t="s">
        <v>5</v>
      </c>
      <c r="F15" s="134"/>
      <c r="G15" s="135" t="s">
        <v>24</v>
      </c>
      <c r="H15" s="136"/>
      <c r="I15" s="135" t="s">
        <v>6</v>
      </c>
      <c r="J15" s="135" t="s">
        <v>7</v>
      </c>
      <c r="K15" s="135" t="s">
        <v>25</v>
      </c>
      <c r="L15" s="145" t="s">
        <v>26</v>
      </c>
      <c r="M15" s="133" t="s">
        <v>27</v>
      </c>
      <c r="N15" s="134"/>
      <c r="O15" s="135" t="s">
        <v>8</v>
      </c>
      <c r="P15" s="135" t="s">
        <v>9</v>
      </c>
      <c r="Q15" s="147" t="s">
        <v>37</v>
      </c>
      <c r="R15" s="148"/>
      <c r="S15" s="133" t="s">
        <v>10</v>
      </c>
      <c r="T15" s="134"/>
      <c r="U15" s="133" t="s">
        <v>28</v>
      </c>
      <c r="V15" s="134"/>
      <c r="W15" s="133" t="s">
        <v>29</v>
      </c>
      <c r="X15" s="134"/>
      <c r="Y15" s="136"/>
      <c r="Z15" s="136"/>
      <c r="AB15" s="3"/>
    </row>
    <row r="16" spans="1:28" ht="81" customHeight="1" thickBot="1" x14ac:dyDescent="0.35">
      <c r="A16" s="137"/>
      <c r="B16" s="137"/>
      <c r="C16" s="137"/>
      <c r="D16" s="137"/>
      <c r="E16" s="11" t="s">
        <v>6</v>
      </c>
      <c r="F16" s="11" t="s">
        <v>7</v>
      </c>
      <c r="G16" s="137"/>
      <c r="H16" s="137"/>
      <c r="I16" s="137"/>
      <c r="J16" s="137"/>
      <c r="K16" s="137"/>
      <c r="L16" s="146"/>
      <c r="M16" s="11" t="s">
        <v>30</v>
      </c>
      <c r="N16" s="11" t="s">
        <v>31</v>
      </c>
      <c r="O16" s="137"/>
      <c r="P16" s="137"/>
      <c r="Q16" s="12" t="s">
        <v>32</v>
      </c>
      <c r="R16" s="11" t="s">
        <v>33</v>
      </c>
      <c r="S16" s="11" t="s">
        <v>32</v>
      </c>
      <c r="T16" s="11" t="s">
        <v>33</v>
      </c>
      <c r="U16" s="11" t="s">
        <v>6</v>
      </c>
      <c r="V16" s="11" t="s">
        <v>7</v>
      </c>
      <c r="W16" s="11" t="s">
        <v>32</v>
      </c>
      <c r="X16" s="11" t="s">
        <v>33</v>
      </c>
      <c r="Y16" s="137"/>
      <c r="Z16" s="137"/>
    </row>
    <row r="17" spans="1:29" ht="19.5" thickBot="1" x14ac:dyDescent="0.35">
      <c r="A17" s="13">
        <v>1</v>
      </c>
      <c r="B17" s="14">
        <v>2</v>
      </c>
      <c r="C17" s="14">
        <v>3</v>
      </c>
      <c r="D17" s="14">
        <v>4</v>
      </c>
      <c r="E17" s="14">
        <v>5</v>
      </c>
      <c r="F17" s="14">
        <v>6</v>
      </c>
      <c r="G17" s="14">
        <v>7</v>
      </c>
      <c r="H17" s="14">
        <v>8</v>
      </c>
      <c r="I17" s="13">
        <v>9</v>
      </c>
      <c r="J17" s="14">
        <v>10</v>
      </c>
      <c r="K17" s="14">
        <v>11</v>
      </c>
      <c r="L17" s="74">
        <v>12</v>
      </c>
      <c r="M17" s="14">
        <v>13</v>
      </c>
      <c r="N17" s="14">
        <v>14</v>
      </c>
      <c r="O17" s="14">
        <v>15</v>
      </c>
      <c r="P17" s="14">
        <v>16</v>
      </c>
      <c r="Q17" s="13">
        <v>17</v>
      </c>
      <c r="R17" s="14">
        <v>18</v>
      </c>
      <c r="S17" s="14">
        <v>19</v>
      </c>
      <c r="T17" s="14">
        <v>20</v>
      </c>
      <c r="U17" s="14">
        <v>21</v>
      </c>
      <c r="V17" s="14">
        <v>22</v>
      </c>
      <c r="W17" s="14">
        <v>23</v>
      </c>
      <c r="X17" s="14">
        <v>24</v>
      </c>
      <c r="Y17" s="14">
        <v>25</v>
      </c>
      <c r="Z17" s="14">
        <v>26</v>
      </c>
    </row>
    <row r="18" spans="1:29" ht="19.5" thickBot="1" x14ac:dyDescent="0.35">
      <c r="A18" s="152" t="s">
        <v>17</v>
      </c>
      <c r="B18" s="153"/>
      <c r="C18" s="153"/>
      <c r="D18" s="154"/>
      <c r="E18" s="15"/>
      <c r="F18" s="15"/>
      <c r="G18" s="15"/>
      <c r="H18" s="15"/>
      <c r="I18" s="16"/>
      <c r="J18" s="16"/>
      <c r="K18" s="16"/>
      <c r="L18" s="75"/>
      <c r="M18" s="17"/>
      <c r="N18" s="16">
        <f>SUM(N20:N22)</f>
        <v>0</v>
      </c>
      <c r="O18" s="16">
        <f>SUM(O20:O22)</f>
        <v>0</v>
      </c>
      <c r="P18" s="16">
        <f>SUM(P20:P22)</f>
        <v>0</v>
      </c>
      <c r="Q18" s="16"/>
      <c r="R18" s="15"/>
      <c r="S18" s="15"/>
      <c r="T18" s="15"/>
      <c r="U18" s="15"/>
      <c r="V18" s="15"/>
      <c r="W18" s="15"/>
      <c r="X18" s="15"/>
      <c r="Y18" s="15"/>
      <c r="Z18" s="18"/>
      <c r="AA18" s="19"/>
    </row>
    <row r="19" spans="1:29" ht="19.5" thickBot="1" x14ac:dyDescent="0.35">
      <c r="A19" s="20"/>
      <c r="B19" s="83"/>
      <c r="C19" s="22" t="s">
        <v>65</v>
      </c>
      <c r="D19" s="21"/>
      <c r="E19" s="23"/>
      <c r="F19" s="23"/>
      <c r="G19" s="23"/>
      <c r="H19" s="23"/>
      <c r="I19" s="24">
        <f>SUM(I20:I22)</f>
        <v>289.27047091359998</v>
      </c>
      <c r="J19" s="24">
        <f>SUM(J20:J22)</f>
        <v>289.27047091359998</v>
      </c>
      <c r="K19" s="24">
        <f>I19-J19</f>
        <v>0</v>
      </c>
      <c r="L19" s="76"/>
      <c r="M19" s="24"/>
      <c r="N19" s="24">
        <f t="shared" ref="N19:T19" si="0">SUM(N20:N22)</f>
        <v>0</v>
      </c>
      <c r="O19" s="24">
        <f t="shared" si="0"/>
        <v>0</v>
      </c>
      <c r="P19" s="24">
        <f t="shared" si="0"/>
        <v>0</v>
      </c>
      <c r="Q19" s="24">
        <f t="shared" si="0"/>
        <v>0</v>
      </c>
      <c r="R19" s="24">
        <f t="shared" si="0"/>
        <v>0</v>
      </c>
      <c r="S19" s="24">
        <f t="shared" si="0"/>
        <v>0</v>
      </c>
      <c r="T19" s="24">
        <f t="shared" si="0"/>
        <v>0</v>
      </c>
      <c r="U19" s="23"/>
      <c r="V19" s="23"/>
      <c r="W19" s="23"/>
      <c r="X19" s="23"/>
      <c r="Y19" s="23"/>
      <c r="Z19" s="25"/>
      <c r="AA19" s="19"/>
    </row>
    <row r="20" spans="1:29" ht="73.5" customHeight="1" x14ac:dyDescent="0.3">
      <c r="A20" s="26">
        <v>1</v>
      </c>
      <c r="B20" s="125" t="s">
        <v>122</v>
      </c>
      <c r="C20" s="38" t="s">
        <v>123</v>
      </c>
      <c r="D20" s="35" t="s">
        <v>35</v>
      </c>
      <c r="E20" s="84">
        <v>1</v>
      </c>
      <c r="F20" s="40">
        <v>1</v>
      </c>
      <c r="G20" s="40" t="s">
        <v>63</v>
      </c>
      <c r="H20" s="40"/>
      <c r="I20" s="42">
        <v>112.56</v>
      </c>
      <c r="J20" s="92">
        <v>112.56</v>
      </c>
      <c r="K20" s="30">
        <v>0</v>
      </c>
      <c r="L20" s="77" t="s">
        <v>137</v>
      </c>
      <c r="M20" s="30"/>
      <c r="N20" s="31"/>
      <c r="O20" s="29">
        <v>0</v>
      </c>
      <c r="P20" s="29">
        <v>0</v>
      </c>
      <c r="Q20" s="29">
        <v>0</v>
      </c>
      <c r="R20" s="29">
        <v>0</v>
      </c>
      <c r="S20" s="29">
        <v>0</v>
      </c>
      <c r="T20" s="29">
        <v>0</v>
      </c>
      <c r="U20" s="138"/>
      <c r="V20" s="138"/>
      <c r="W20" s="141"/>
      <c r="X20" s="141"/>
      <c r="Y20" s="29" t="str">
        <f>L20</f>
        <v>Отклонений нет</v>
      </c>
      <c r="Z20" s="32" t="s">
        <v>38</v>
      </c>
      <c r="AC20" s="33">
        <v>415311198.848571</v>
      </c>
    </row>
    <row r="21" spans="1:29" ht="63" customHeight="1" x14ac:dyDescent="0.3">
      <c r="A21" s="26">
        <v>2</v>
      </c>
      <c r="B21" s="125"/>
      <c r="C21" s="38" t="s">
        <v>124</v>
      </c>
      <c r="D21" s="35" t="s">
        <v>35</v>
      </c>
      <c r="E21" s="84">
        <v>3</v>
      </c>
      <c r="F21" s="39">
        <v>3</v>
      </c>
      <c r="G21" s="40" t="s">
        <v>63</v>
      </c>
      <c r="H21" s="40"/>
      <c r="I21" s="42">
        <v>126.6674709136</v>
      </c>
      <c r="J21" s="30">
        <v>126.6674709136</v>
      </c>
      <c r="K21" s="30">
        <v>0</v>
      </c>
      <c r="L21" s="77" t="s">
        <v>137</v>
      </c>
      <c r="M21" s="30"/>
      <c r="N21" s="31"/>
      <c r="O21" s="29">
        <v>0</v>
      </c>
      <c r="P21" s="29">
        <v>0</v>
      </c>
      <c r="Q21" s="29">
        <v>0</v>
      </c>
      <c r="R21" s="29">
        <v>0</v>
      </c>
      <c r="S21" s="29">
        <v>0</v>
      </c>
      <c r="T21" s="29">
        <v>0</v>
      </c>
      <c r="U21" s="139"/>
      <c r="V21" s="139"/>
      <c r="W21" s="142"/>
      <c r="X21" s="142"/>
      <c r="Y21" s="29" t="str">
        <f t="shared" ref="Y21:Y29" si="1">L21</f>
        <v>Отклонений нет</v>
      </c>
      <c r="Z21" s="32" t="s">
        <v>38</v>
      </c>
      <c r="AC21" s="33">
        <v>61945054.138683997</v>
      </c>
    </row>
    <row r="22" spans="1:29" ht="64.5" customHeight="1" x14ac:dyDescent="0.3">
      <c r="A22" s="26">
        <v>3</v>
      </c>
      <c r="B22" s="125"/>
      <c r="C22" s="38" t="s">
        <v>125</v>
      </c>
      <c r="D22" s="35" t="s">
        <v>35</v>
      </c>
      <c r="E22" s="84">
        <v>1</v>
      </c>
      <c r="F22" s="34">
        <v>1</v>
      </c>
      <c r="G22" s="29"/>
      <c r="H22" s="29"/>
      <c r="I22" s="42">
        <v>50.042999999999999</v>
      </c>
      <c r="J22" s="30">
        <v>50.042999999999999</v>
      </c>
      <c r="K22" s="30">
        <v>0</v>
      </c>
      <c r="L22" s="77" t="s">
        <v>137</v>
      </c>
      <c r="M22" s="30"/>
      <c r="N22" s="31"/>
      <c r="O22" s="29">
        <v>0</v>
      </c>
      <c r="P22" s="29">
        <v>0</v>
      </c>
      <c r="Q22" s="29">
        <v>0</v>
      </c>
      <c r="R22" s="29">
        <v>0</v>
      </c>
      <c r="S22" s="29">
        <v>0</v>
      </c>
      <c r="T22" s="29">
        <v>0</v>
      </c>
      <c r="U22" s="140"/>
      <c r="V22" s="140"/>
      <c r="W22" s="143"/>
      <c r="X22" s="143"/>
      <c r="Y22" s="29" t="str">
        <f t="shared" si="1"/>
        <v>Отклонений нет</v>
      </c>
      <c r="Z22" s="32" t="s">
        <v>38</v>
      </c>
      <c r="AC22" s="33"/>
    </row>
    <row r="23" spans="1:29" ht="65.25" customHeight="1" x14ac:dyDescent="0.3">
      <c r="A23" s="26">
        <v>4</v>
      </c>
      <c r="B23" s="129" t="s">
        <v>134</v>
      </c>
      <c r="C23" s="38" t="s">
        <v>126</v>
      </c>
      <c r="D23" s="35" t="s">
        <v>135</v>
      </c>
      <c r="E23" s="84">
        <v>2.5190000000000001</v>
      </c>
      <c r="F23" s="34">
        <v>0</v>
      </c>
      <c r="G23" s="29"/>
      <c r="H23" s="29"/>
      <c r="I23" s="42">
        <v>107.96954229125113</v>
      </c>
      <c r="J23" s="30">
        <v>0</v>
      </c>
      <c r="K23" s="30">
        <v>107.96954229125113</v>
      </c>
      <c r="L23" s="85" t="s">
        <v>136</v>
      </c>
      <c r="M23" s="30"/>
      <c r="N23" s="31"/>
      <c r="O23" s="29">
        <v>0</v>
      </c>
      <c r="P23" s="29">
        <v>0</v>
      </c>
      <c r="Q23" s="29">
        <v>0</v>
      </c>
      <c r="R23" s="29">
        <v>0</v>
      </c>
      <c r="S23" s="29">
        <v>0</v>
      </c>
      <c r="T23" s="29">
        <v>0</v>
      </c>
      <c r="U23" s="126"/>
      <c r="V23" s="126"/>
      <c r="W23" s="126"/>
      <c r="X23" s="126"/>
      <c r="Y23" s="29" t="str">
        <f t="shared" si="1"/>
        <v>В виду отсутствия финансирования</v>
      </c>
      <c r="Z23" s="32" t="s">
        <v>38</v>
      </c>
      <c r="AC23" s="33"/>
    </row>
    <row r="24" spans="1:29" ht="75" x14ac:dyDescent="0.3">
      <c r="A24" s="26">
        <v>5</v>
      </c>
      <c r="B24" s="130"/>
      <c r="C24" s="38" t="s">
        <v>127</v>
      </c>
      <c r="D24" s="35" t="s">
        <v>135</v>
      </c>
      <c r="E24" s="84">
        <v>0.34997</v>
      </c>
      <c r="F24" s="34">
        <v>0.35</v>
      </c>
      <c r="G24" s="29"/>
      <c r="H24" s="29"/>
      <c r="I24" s="42">
        <v>73.349529086399997</v>
      </c>
      <c r="J24" s="30">
        <v>73.349529086399997</v>
      </c>
      <c r="K24" s="30">
        <v>0</v>
      </c>
      <c r="L24" s="77" t="s">
        <v>137</v>
      </c>
      <c r="M24" s="30"/>
      <c r="N24" s="31"/>
      <c r="O24" s="29">
        <v>0</v>
      </c>
      <c r="P24" s="29">
        <v>0</v>
      </c>
      <c r="Q24" s="29">
        <v>0</v>
      </c>
      <c r="R24" s="29">
        <v>0</v>
      </c>
      <c r="S24" s="29">
        <v>0</v>
      </c>
      <c r="T24" s="29">
        <v>0</v>
      </c>
      <c r="U24" s="127"/>
      <c r="V24" s="127"/>
      <c r="W24" s="127"/>
      <c r="X24" s="127"/>
      <c r="Y24" s="29" t="str">
        <f t="shared" si="1"/>
        <v>Отклонений нет</v>
      </c>
      <c r="Z24" s="32" t="s">
        <v>38</v>
      </c>
      <c r="AC24" s="33"/>
    </row>
    <row r="25" spans="1:29" ht="75" x14ac:dyDescent="0.3">
      <c r="A25" s="26">
        <v>6</v>
      </c>
      <c r="B25" s="130"/>
      <c r="C25" s="38" t="s">
        <v>128</v>
      </c>
      <c r="D25" s="35" t="s">
        <v>135</v>
      </c>
      <c r="E25" s="84">
        <v>0.74</v>
      </c>
      <c r="F25" s="34">
        <v>0</v>
      </c>
      <c r="G25" s="29"/>
      <c r="H25" s="29"/>
      <c r="I25" s="42">
        <v>28.595857515904001</v>
      </c>
      <c r="J25" s="30">
        <v>0</v>
      </c>
      <c r="K25" s="30">
        <v>28.595857515904001</v>
      </c>
      <c r="L25" s="85" t="s">
        <v>136</v>
      </c>
      <c r="M25" s="30"/>
      <c r="N25" s="31"/>
      <c r="O25" s="29">
        <v>0</v>
      </c>
      <c r="P25" s="29">
        <v>0</v>
      </c>
      <c r="Q25" s="29">
        <v>0</v>
      </c>
      <c r="R25" s="29">
        <v>0</v>
      </c>
      <c r="S25" s="29">
        <v>0</v>
      </c>
      <c r="T25" s="29">
        <v>0</v>
      </c>
      <c r="U25" s="127"/>
      <c r="V25" s="127"/>
      <c r="W25" s="127"/>
      <c r="X25" s="127"/>
      <c r="Y25" s="29" t="str">
        <f t="shared" si="1"/>
        <v>В виду отсутствия финансирования</v>
      </c>
      <c r="Z25" s="32" t="s">
        <v>38</v>
      </c>
      <c r="AC25" s="33"/>
    </row>
    <row r="26" spans="1:29" ht="75" x14ac:dyDescent="0.3">
      <c r="A26" s="26">
        <v>7</v>
      </c>
      <c r="B26" s="130"/>
      <c r="C26" s="38" t="s">
        <v>129</v>
      </c>
      <c r="D26" s="35" t="s">
        <v>35</v>
      </c>
      <c r="E26" s="84">
        <v>1</v>
      </c>
      <c r="F26" s="34">
        <v>0</v>
      </c>
      <c r="G26" s="29"/>
      <c r="H26" s="29"/>
      <c r="I26" s="42">
        <v>4.5597734299999999</v>
      </c>
      <c r="J26" s="30">
        <v>0</v>
      </c>
      <c r="K26" s="30">
        <v>4.5597734299999999</v>
      </c>
      <c r="L26" s="87" t="s">
        <v>136</v>
      </c>
      <c r="M26" s="30"/>
      <c r="N26" s="31"/>
      <c r="O26" s="29">
        <v>0</v>
      </c>
      <c r="P26" s="29">
        <v>0</v>
      </c>
      <c r="Q26" s="29">
        <v>0</v>
      </c>
      <c r="R26" s="29">
        <v>0</v>
      </c>
      <c r="S26" s="29">
        <v>0</v>
      </c>
      <c r="T26" s="29">
        <v>0</v>
      </c>
      <c r="U26" s="127"/>
      <c r="V26" s="127"/>
      <c r="W26" s="127"/>
      <c r="X26" s="127"/>
      <c r="Y26" s="29" t="str">
        <f t="shared" si="1"/>
        <v>В виду отсутствия финансирования</v>
      </c>
      <c r="Z26" s="32" t="s">
        <v>38</v>
      </c>
      <c r="AC26" s="33"/>
    </row>
    <row r="27" spans="1:29" ht="75" x14ac:dyDescent="0.3">
      <c r="A27" s="26">
        <v>8</v>
      </c>
      <c r="B27" s="130"/>
      <c r="C27" s="38" t="s">
        <v>130</v>
      </c>
      <c r="D27" s="35" t="s">
        <v>35</v>
      </c>
      <c r="E27" s="84">
        <v>1</v>
      </c>
      <c r="F27" s="34">
        <v>0</v>
      </c>
      <c r="G27" s="29"/>
      <c r="H27" s="29"/>
      <c r="I27" s="42">
        <v>77.716800000000006</v>
      </c>
      <c r="J27" s="30">
        <v>0</v>
      </c>
      <c r="K27" s="30">
        <v>77.716800000000006</v>
      </c>
      <c r="L27" s="86" t="s">
        <v>136</v>
      </c>
      <c r="M27" s="30"/>
      <c r="N27" s="31"/>
      <c r="O27" s="29">
        <v>0</v>
      </c>
      <c r="P27" s="29">
        <v>0</v>
      </c>
      <c r="Q27" s="29">
        <v>0</v>
      </c>
      <c r="R27" s="29">
        <v>0</v>
      </c>
      <c r="S27" s="29">
        <v>0</v>
      </c>
      <c r="T27" s="29">
        <v>0</v>
      </c>
      <c r="U27" s="127"/>
      <c r="V27" s="127"/>
      <c r="W27" s="127"/>
      <c r="X27" s="127"/>
      <c r="Y27" s="29" t="str">
        <f t="shared" si="1"/>
        <v>В виду отсутствия финансирования</v>
      </c>
      <c r="Z27" s="32" t="s">
        <v>38</v>
      </c>
      <c r="AC27" s="33"/>
    </row>
    <row r="28" spans="1:29" ht="75" x14ac:dyDescent="0.3">
      <c r="A28" s="26">
        <v>9</v>
      </c>
      <c r="B28" s="130"/>
      <c r="C28" s="38" t="s">
        <v>131</v>
      </c>
      <c r="D28" s="35" t="s">
        <v>35</v>
      </c>
      <c r="E28" s="84">
        <v>1</v>
      </c>
      <c r="F28" s="34">
        <v>1</v>
      </c>
      <c r="G28" s="29"/>
      <c r="H28" s="29"/>
      <c r="I28" s="42">
        <v>3.1144287999999998</v>
      </c>
      <c r="J28" s="30">
        <v>3.1144287999999998</v>
      </c>
      <c r="K28" s="30">
        <v>0</v>
      </c>
      <c r="L28" s="77" t="s">
        <v>137</v>
      </c>
      <c r="M28" s="30"/>
      <c r="N28" s="31"/>
      <c r="O28" s="29">
        <v>0</v>
      </c>
      <c r="P28" s="29">
        <v>0</v>
      </c>
      <c r="Q28" s="29">
        <v>0</v>
      </c>
      <c r="R28" s="29">
        <v>0</v>
      </c>
      <c r="S28" s="29">
        <v>0</v>
      </c>
      <c r="T28" s="29">
        <v>0</v>
      </c>
      <c r="U28" s="127"/>
      <c r="V28" s="127"/>
      <c r="W28" s="127"/>
      <c r="X28" s="127"/>
      <c r="Y28" s="29" t="str">
        <f t="shared" si="1"/>
        <v>Отклонений нет</v>
      </c>
      <c r="Z28" s="32" t="s">
        <v>38</v>
      </c>
      <c r="AC28" s="33"/>
    </row>
    <row r="29" spans="1:29" ht="75" x14ac:dyDescent="0.3">
      <c r="A29" s="26">
        <v>10</v>
      </c>
      <c r="B29" s="130"/>
      <c r="C29" s="38" t="s">
        <v>132</v>
      </c>
      <c r="D29" s="35" t="s">
        <v>35</v>
      </c>
      <c r="E29" s="84">
        <v>1</v>
      </c>
      <c r="F29" s="34">
        <v>0</v>
      </c>
      <c r="G29" s="29"/>
      <c r="H29" s="29"/>
      <c r="I29" s="42">
        <v>1.7270399999999999</v>
      </c>
      <c r="J29" s="30">
        <v>0</v>
      </c>
      <c r="K29" s="30">
        <v>1.7270399999999999</v>
      </c>
      <c r="L29" s="86" t="s">
        <v>136</v>
      </c>
      <c r="M29" s="30"/>
      <c r="N29" s="31"/>
      <c r="O29" s="29">
        <v>0</v>
      </c>
      <c r="P29" s="29">
        <v>0</v>
      </c>
      <c r="Q29" s="29">
        <v>0</v>
      </c>
      <c r="R29" s="29">
        <v>0</v>
      </c>
      <c r="S29" s="29">
        <v>0</v>
      </c>
      <c r="T29" s="29">
        <v>0</v>
      </c>
      <c r="U29" s="127"/>
      <c r="V29" s="127"/>
      <c r="W29" s="127"/>
      <c r="X29" s="127"/>
      <c r="Y29" s="29" t="str">
        <f t="shared" si="1"/>
        <v>В виду отсутствия финансирования</v>
      </c>
      <c r="Z29" s="32" t="s">
        <v>38</v>
      </c>
      <c r="AC29" s="33"/>
    </row>
    <row r="30" spans="1:29" ht="75" x14ac:dyDescent="0.3">
      <c r="A30" s="26">
        <v>11</v>
      </c>
      <c r="B30" s="131"/>
      <c r="C30" s="38" t="s">
        <v>133</v>
      </c>
      <c r="D30" s="35" t="s">
        <v>35</v>
      </c>
      <c r="E30" s="84">
        <v>1</v>
      </c>
      <c r="F30" s="34">
        <v>1</v>
      </c>
      <c r="G30" s="29"/>
      <c r="H30" s="29"/>
      <c r="I30" s="42">
        <v>5.5843199999999996E-2</v>
      </c>
      <c r="J30" s="30">
        <v>5.5843199999999996E-2</v>
      </c>
      <c r="K30" s="30">
        <v>0</v>
      </c>
      <c r="L30" s="77" t="s">
        <v>137</v>
      </c>
      <c r="M30" s="30"/>
      <c r="N30" s="31"/>
      <c r="O30" s="29">
        <v>0</v>
      </c>
      <c r="P30" s="29">
        <v>0</v>
      </c>
      <c r="Q30" s="29">
        <v>0</v>
      </c>
      <c r="R30" s="29">
        <v>0</v>
      </c>
      <c r="S30" s="29">
        <v>0</v>
      </c>
      <c r="T30" s="29">
        <v>0</v>
      </c>
      <c r="U30" s="128"/>
      <c r="V30" s="128"/>
      <c r="W30" s="128"/>
      <c r="X30" s="128"/>
      <c r="Y30" s="29" t="str">
        <f>L30</f>
        <v>Отклонений нет</v>
      </c>
      <c r="Z30" s="32" t="s">
        <v>38</v>
      </c>
      <c r="AC30" s="33"/>
    </row>
    <row r="31" spans="1:29" ht="75" x14ac:dyDescent="0.3">
      <c r="A31" s="26">
        <v>12</v>
      </c>
      <c r="B31" s="125" t="s">
        <v>142</v>
      </c>
      <c r="C31" s="38" t="s">
        <v>138</v>
      </c>
      <c r="D31" s="35" t="s">
        <v>35</v>
      </c>
      <c r="E31" s="84">
        <v>1</v>
      </c>
      <c r="F31" s="34">
        <v>1</v>
      </c>
      <c r="G31" s="54"/>
      <c r="H31" s="54"/>
      <c r="I31" s="42">
        <v>9.8000000000000007</v>
      </c>
      <c r="J31" s="30">
        <f>I31</f>
        <v>9.8000000000000007</v>
      </c>
      <c r="K31" s="30">
        <v>0</v>
      </c>
      <c r="L31" s="77" t="s">
        <v>137</v>
      </c>
      <c r="M31" s="93"/>
      <c r="N31" s="93"/>
      <c r="O31" s="29">
        <v>0</v>
      </c>
      <c r="P31" s="29">
        <v>0</v>
      </c>
      <c r="Q31" s="29">
        <v>0</v>
      </c>
      <c r="R31" s="29">
        <v>0</v>
      </c>
      <c r="S31" s="29">
        <v>0</v>
      </c>
      <c r="T31" s="29">
        <v>0</v>
      </c>
      <c r="U31" s="126"/>
      <c r="V31" s="126"/>
      <c r="W31" s="126"/>
      <c r="X31" s="126"/>
      <c r="Y31" s="94" t="str">
        <f>L31</f>
        <v>Отклонений нет</v>
      </c>
      <c r="Z31" s="32" t="s">
        <v>38</v>
      </c>
    </row>
    <row r="32" spans="1:29" ht="75" x14ac:dyDescent="0.3">
      <c r="A32" s="26">
        <v>13</v>
      </c>
      <c r="B32" s="125"/>
      <c r="C32" s="38" t="s">
        <v>139</v>
      </c>
      <c r="D32" s="35" t="s">
        <v>35</v>
      </c>
      <c r="E32" s="84">
        <v>1</v>
      </c>
      <c r="F32" s="34">
        <v>0</v>
      </c>
      <c r="G32" s="54"/>
      <c r="H32" s="54"/>
      <c r="I32" s="42">
        <v>0.5990120000000021</v>
      </c>
      <c r="J32" s="30">
        <v>0</v>
      </c>
      <c r="K32" s="30">
        <f>I32</f>
        <v>0.5990120000000021</v>
      </c>
      <c r="L32" s="86" t="s">
        <v>136</v>
      </c>
      <c r="M32" s="93"/>
      <c r="N32" s="93"/>
      <c r="O32" s="29">
        <v>0</v>
      </c>
      <c r="P32" s="29">
        <v>0</v>
      </c>
      <c r="Q32" s="29">
        <v>0</v>
      </c>
      <c r="R32" s="29">
        <v>0</v>
      </c>
      <c r="S32" s="29">
        <v>0</v>
      </c>
      <c r="T32" s="29">
        <v>0</v>
      </c>
      <c r="U32" s="127"/>
      <c r="V32" s="127"/>
      <c r="W32" s="127"/>
      <c r="X32" s="127"/>
      <c r="Y32" s="29" t="str">
        <f>L32</f>
        <v>В виду отсутствия финансирования</v>
      </c>
      <c r="Z32" s="32" t="s">
        <v>38</v>
      </c>
    </row>
    <row r="33" spans="1:26" ht="75" x14ac:dyDescent="0.3">
      <c r="A33" s="26">
        <v>14</v>
      </c>
      <c r="B33" s="125"/>
      <c r="C33" s="38" t="s">
        <v>140</v>
      </c>
      <c r="D33" s="35" t="s">
        <v>35</v>
      </c>
      <c r="E33" s="84">
        <v>1</v>
      </c>
      <c r="F33" s="34">
        <v>1</v>
      </c>
      <c r="G33" s="54"/>
      <c r="H33" s="54"/>
      <c r="I33" s="42">
        <v>2.9802</v>
      </c>
      <c r="J33" s="30">
        <v>2.9802</v>
      </c>
      <c r="K33" s="30">
        <v>0</v>
      </c>
      <c r="L33" s="77" t="s">
        <v>137</v>
      </c>
      <c r="M33" s="93"/>
      <c r="N33" s="93"/>
      <c r="O33" s="29">
        <v>0</v>
      </c>
      <c r="P33" s="29">
        <v>0</v>
      </c>
      <c r="Q33" s="29">
        <v>0</v>
      </c>
      <c r="R33" s="29">
        <v>0</v>
      </c>
      <c r="S33" s="29">
        <v>0</v>
      </c>
      <c r="T33" s="29">
        <v>0</v>
      </c>
      <c r="U33" s="127"/>
      <c r="V33" s="127"/>
      <c r="W33" s="127"/>
      <c r="X33" s="127"/>
      <c r="Y33" s="29" t="str">
        <f t="shared" ref="Y33:Y39" si="2">L33</f>
        <v>Отклонений нет</v>
      </c>
      <c r="Z33" s="32" t="s">
        <v>38</v>
      </c>
    </row>
    <row r="34" spans="1:26" ht="75" x14ac:dyDescent="0.3">
      <c r="A34" s="26">
        <v>15</v>
      </c>
      <c r="B34" s="125"/>
      <c r="C34" s="38" t="s">
        <v>141</v>
      </c>
      <c r="D34" s="35" t="s">
        <v>35</v>
      </c>
      <c r="E34" s="84">
        <v>2</v>
      </c>
      <c r="F34" s="34">
        <v>2</v>
      </c>
      <c r="G34" s="54"/>
      <c r="H34" s="54"/>
      <c r="I34" s="42">
        <v>1.6480307199999999</v>
      </c>
      <c r="J34" s="30">
        <v>1.6480307199999999</v>
      </c>
      <c r="K34" s="30">
        <v>0</v>
      </c>
      <c r="L34" s="77" t="s">
        <v>137</v>
      </c>
      <c r="M34" s="93"/>
      <c r="N34" s="93"/>
      <c r="O34" s="29">
        <v>0</v>
      </c>
      <c r="P34" s="29">
        <v>0</v>
      </c>
      <c r="Q34" s="29">
        <v>0</v>
      </c>
      <c r="R34" s="29">
        <v>0</v>
      </c>
      <c r="S34" s="29">
        <v>0</v>
      </c>
      <c r="T34" s="29">
        <v>0</v>
      </c>
      <c r="U34" s="127"/>
      <c r="V34" s="127"/>
      <c r="W34" s="127"/>
      <c r="X34" s="127"/>
      <c r="Y34" s="29" t="str">
        <f t="shared" si="2"/>
        <v>Отклонений нет</v>
      </c>
      <c r="Z34" s="32" t="s">
        <v>38</v>
      </c>
    </row>
    <row r="35" spans="1:26" ht="75" customHeight="1" x14ac:dyDescent="0.3">
      <c r="A35" s="26">
        <v>16</v>
      </c>
      <c r="B35" s="129" t="s">
        <v>148</v>
      </c>
      <c r="C35" s="38" t="s">
        <v>143</v>
      </c>
      <c r="D35" s="35" t="s">
        <v>135</v>
      </c>
      <c r="E35" s="84">
        <v>1</v>
      </c>
      <c r="F35" s="34">
        <v>0</v>
      </c>
      <c r="G35" s="54"/>
      <c r="H35" s="54"/>
      <c r="I35" s="42">
        <v>112.96721222400001</v>
      </c>
      <c r="J35" s="30">
        <v>0</v>
      </c>
      <c r="K35" s="30">
        <v>112.96721222400001</v>
      </c>
      <c r="L35" s="86" t="s">
        <v>136</v>
      </c>
      <c r="M35" s="93"/>
      <c r="N35" s="93"/>
      <c r="O35" s="29">
        <v>0</v>
      </c>
      <c r="P35" s="29">
        <v>0</v>
      </c>
      <c r="Q35" s="29">
        <v>0</v>
      </c>
      <c r="R35" s="29">
        <v>0</v>
      </c>
      <c r="S35" s="29">
        <v>0</v>
      </c>
      <c r="T35" s="29">
        <v>0</v>
      </c>
      <c r="U35" s="128"/>
      <c r="V35" s="128"/>
      <c r="W35" s="128"/>
      <c r="X35" s="128"/>
      <c r="Y35" s="29" t="str">
        <f t="shared" si="2"/>
        <v>В виду отсутствия финансирования</v>
      </c>
      <c r="Z35" s="32" t="s">
        <v>38</v>
      </c>
    </row>
    <row r="36" spans="1:26" ht="75" x14ac:dyDescent="0.3">
      <c r="A36" s="26">
        <v>18</v>
      </c>
      <c r="B36" s="130"/>
      <c r="C36" s="38" t="s">
        <v>144</v>
      </c>
      <c r="D36" s="35" t="s">
        <v>135</v>
      </c>
      <c r="E36" s="84">
        <v>1</v>
      </c>
      <c r="F36" s="34">
        <v>0</v>
      </c>
      <c r="G36" s="54"/>
      <c r="H36" s="54"/>
      <c r="I36" s="42">
        <v>216.08894081239998</v>
      </c>
      <c r="J36" s="30">
        <v>0</v>
      </c>
      <c r="K36" s="30">
        <v>216.08894081239998</v>
      </c>
      <c r="L36" s="86" t="s">
        <v>136</v>
      </c>
      <c r="M36" s="93"/>
      <c r="N36" s="93"/>
      <c r="O36" s="29">
        <v>0</v>
      </c>
      <c r="P36" s="29">
        <v>0</v>
      </c>
      <c r="Q36" s="29">
        <v>0</v>
      </c>
      <c r="R36" s="29">
        <v>0</v>
      </c>
      <c r="S36" s="29">
        <v>0</v>
      </c>
      <c r="T36" s="29">
        <v>0</v>
      </c>
      <c r="U36" s="132"/>
      <c r="V36" s="132"/>
      <c r="W36" s="132"/>
      <c r="X36" s="132"/>
      <c r="Y36" s="29" t="str">
        <f t="shared" si="2"/>
        <v>В виду отсутствия финансирования</v>
      </c>
      <c r="Z36" s="32" t="s">
        <v>38</v>
      </c>
    </row>
    <row r="37" spans="1:26" ht="75" x14ac:dyDescent="0.3">
      <c r="A37" s="26">
        <v>20</v>
      </c>
      <c r="B37" s="130"/>
      <c r="C37" s="38" t="s">
        <v>145</v>
      </c>
      <c r="D37" s="35" t="s">
        <v>35</v>
      </c>
      <c r="E37" s="84">
        <v>3</v>
      </c>
      <c r="F37" s="34">
        <v>3</v>
      </c>
      <c r="G37" s="54"/>
      <c r="H37" s="54"/>
      <c r="I37" s="42">
        <v>6</v>
      </c>
      <c r="J37" s="30">
        <v>6</v>
      </c>
      <c r="K37" s="30">
        <v>0</v>
      </c>
      <c r="L37" s="77" t="s">
        <v>137</v>
      </c>
      <c r="M37" s="93"/>
      <c r="N37" s="93"/>
      <c r="O37" s="29">
        <v>0</v>
      </c>
      <c r="P37" s="29">
        <v>0</v>
      </c>
      <c r="Q37" s="29">
        <v>0</v>
      </c>
      <c r="R37" s="29">
        <v>0</v>
      </c>
      <c r="S37" s="29">
        <v>0</v>
      </c>
      <c r="T37" s="29">
        <v>0</v>
      </c>
      <c r="U37" s="132"/>
      <c r="V37" s="132"/>
      <c r="W37" s="132"/>
      <c r="X37" s="132"/>
      <c r="Y37" s="29" t="str">
        <f t="shared" si="2"/>
        <v>Отклонений нет</v>
      </c>
      <c r="Z37" s="32" t="s">
        <v>38</v>
      </c>
    </row>
    <row r="38" spans="1:26" ht="75" x14ac:dyDescent="0.3">
      <c r="A38" s="26">
        <v>21</v>
      </c>
      <c r="B38" s="130"/>
      <c r="C38" s="38" t="s">
        <v>146</v>
      </c>
      <c r="D38" s="35" t="s">
        <v>35</v>
      </c>
      <c r="E38" s="84">
        <v>1</v>
      </c>
      <c r="F38" s="34">
        <v>1</v>
      </c>
      <c r="G38" s="54"/>
      <c r="H38" s="54"/>
      <c r="I38" s="42">
        <v>15.9</v>
      </c>
      <c r="J38" s="30">
        <v>15.9</v>
      </c>
      <c r="K38" s="30">
        <v>0</v>
      </c>
      <c r="L38" s="77" t="s">
        <v>137</v>
      </c>
      <c r="M38" s="93"/>
      <c r="N38" s="93"/>
      <c r="O38" s="29">
        <v>0</v>
      </c>
      <c r="P38" s="29">
        <v>0</v>
      </c>
      <c r="Q38" s="29">
        <v>0</v>
      </c>
      <c r="R38" s="29">
        <v>0</v>
      </c>
      <c r="S38" s="29">
        <v>0</v>
      </c>
      <c r="T38" s="29">
        <v>0</v>
      </c>
      <c r="U38" s="132"/>
      <c r="V38" s="132"/>
      <c r="W38" s="132"/>
      <c r="X38" s="132"/>
      <c r="Y38" s="29" t="str">
        <f t="shared" si="2"/>
        <v>Отклонений нет</v>
      </c>
      <c r="Z38" s="32" t="s">
        <v>38</v>
      </c>
    </row>
    <row r="39" spans="1:26" ht="75" x14ac:dyDescent="0.3">
      <c r="A39" s="26">
        <v>22</v>
      </c>
      <c r="B39" s="131"/>
      <c r="C39" s="38" t="s">
        <v>147</v>
      </c>
      <c r="D39" s="35" t="s">
        <v>35</v>
      </c>
      <c r="E39" s="84">
        <v>1</v>
      </c>
      <c r="F39" s="34">
        <v>1</v>
      </c>
      <c r="G39" s="54"/>
      <c r="H39" s="54"/>
      <c r="I39" s="42">
        <v>1.57</v>
      </c>
      <c r="J39" s="30">
        <v>1.57</v>
      </c>
      <c r="K39" s="30">
        <v>0</v>
      </c>
      <c r="L39" s="77" t="s">
        <v>137</v>
      </c>
      <c r="M39" s="93"/>
      <c r="N39" s="93"/>
      <c r="O39" s="29">
        <v>0</v>
      </c>
      <c r="P39" s="29">
        <v>0</v>
      </c>
      <c r="Q39" s="29">
        <v>0</v>
      </c>
      <c r="R39" s="29">
        <v>0</v>
      </c>
      <c r="S39" s="29">
        <v>0</v>
      </c>
      <c r="T39" s="29">
        <v>0</v>
      </c>
      <c r="U39" s="132"/>
      <c r="V39" s="132"/>
      <c r="W39" s="132"/>
      <c r="X39" s="132"/>
      <c r="Y39" s="29" t="str">
        <f t="shared" si="2"/>
        <v>Отклонений нет</v>
      </c>
      <c r="Z39" s="32" t="s">
        <v>38</v>
      </c>
    </row>
    <row r="40" spans="1:26" ht="75" x14ac:dyDescent="0.3">
      <c r="A40" s="106">
        <v>23</v>
      </c>
      <c r="B40" s="129" t="s">
        <v>163</v>
      </c>
      <c r="C40" s="38" t="s">
        <v>149</v>
      </c>
      <c r="D40" s="35" t="s">
        <v>34</v>
      </c>
      <c r="E40" s="84">
        <v>1</v>
      </c>
      <c r="F40" s="105">
        <v>1</v>
      </c>
      <c r="G40" s="30"/>
      <c r="H40" s="30"/>
      <c r="I40" s="30">
        <f>253.877486002928*1000/1.12</f>
        <v>226676.32678832856</v>
      </c>
      <c r="J40" s="30">
        <f>253.877486002928*1000/1.12</f>
        <v>226676.32678832856</v>
      </c>
      <c r="K40" s="30">
        <v>0</v>
      </c>
      <c r="L40" s="77" t="s">
        <v>137</v>
      </c>
      <c r="M40" s="93"/>
      <c r="N40" s="93"/>
      <c r="O40" s="29">
        <v>0</v>
      </c>
      <c r="P40" s="29">
        <v>0</v>
      </c>
      <c r="Q40" s="29">
        <v>0</v>
      </c>
      <c r="R40" s="29">
        <v>0</v>
      </c>
      <c r="S40" s="29">
        <v>0</v>
      </c>
      <c r="T40" s="29">
        <v>0</v>
      </c>
      <c r="U40" s="54"/>
      <c r="V40" s="54"/>
      <c r="W40" s="54"/>
      <c r="X40" s="54"/>
      <c r="Y40" s="29" t="str">
        <f t="shared" ref="Y40:Y63" si="3">L40</f>
        <v>Отклонений нет</v>
      </c>
      <c r="Z40" s="32" t="s">
        <v>38</v>
      </c>
    </row>
    <row r="41" spans="1:26" ht="75" x14ac:dyDescent="0.3">
      <c r="A41" s="26">
        <v>24</v>
      </c>
      <c r="B41" s="130"/>
      <c r="C41" s="38" t="s">
        <v>150</v>
      </c>
      <c r="D41" s="35" t="s">
        <v>34</v>
      </c>
      <c r="E41" s="84">
        <v>1</v>
      </c>
      <c r="F41" s="105">
        <v>1</v>
      </c>
      <c r="G41" s="30"/>
      <c r="H41" s="30"/>
      <c r="I41" s="30">
        <f>292.657842969211*1000/1.12</f>
        <v>261301.64550822409</v>
      </c>
      <c r="J41" s="30">
        <f>292.657842969211*1000/1.12</f>
        <v>261301.64550822409</v>
      </c>
      <c r="K41" s="30">
        <v>0</v>
      </c>
      <c r="L41" s="77" t="s">
        <v>137</v>
      </c>
      <c r="M41" s="93"/>
      <c r="N41" s="93"/>
      <c r="O41" s="29">
        <v>0</v>
      </c>
      <c r="P41" s="29">
        <v>0</v>
      </c>
      <c r="Q41" s="29">
        <v>0</v>
      </c>
      <c r="R41" s="29">
        <v>0</v>
      </c>
      <c r="S41" s="29">
        <v>0</v>
      </c>
      <c r="T41" s="29">
        <v>0</v>
      </c>
      <c r="U41" s="54"/>
      <c r="V41" s="54"/>
      <c r="W41" s="54"/>
      <c r="X41" s="54"/>
      <c r="Y41" s="29" t="str">
        <f t="shared" si="3"/>
        <v>Отклонений нет</v>
      </c>
      <c r="Z41" s="32" t="s">
        <v>38</v>
      </c>
    </row>
    <row r="42" spans="1:26" ht="75" x14ac:dyDescent="0.3">
      <c r="A42" s="26">
        <v>25</v>
      </c>
      <c r="B42" s="130"/>
      <c r="C42" s="38" t="s">
        <v>151</v>
      </c>
      <c r="D42" s="35" t="s">
        <v>85</v>
      </c>
      <c r="E42" s="84">
        <v>2</v>
      </c>
      <c r="F42" s="105">
        <v>2</v>
      </c>
      <c r="G42" s="30"/>
      <c r="H42" s="30"/>
      <c r="I42" s="30">
        <f>29.12896*1000/1.12</f>
        <v>26007.999999999996</v>
      </c>
      <c r="J42" s="30">
        <f>29.12896*1000/1.12</f>
        <v>26007.999999999996</v>
      </c>
      <c r="K42" s="30">
        <v>0</v>
      </c>
      <c r="L42" s="77" t="s">
        <v>137</v>
      </c>
      <c r="M42" s="93"/>
      <c r="N42" s="93"/>
      <c r="O42" s="29">
        <v>0</v>
      </c>
      <c r="P42" s="29">
        <v>0</v>
      </c>
      <c r="Q42" s="29">
        <v>0</v>
      </c>
      <c r="R42" s="29">
        <v>0</v>
      </c>
      <c r="S42" s="29">
        <v>0</v>
      </c>
      <c r="T42" s="29">
        <v>0</v>
      </c>
      <c r="U42" s="54"/>
      <c r="V42" s="54"/>
      <c r="W42" s="54"/>
      <c r="X42" s="54"/>
      <c r="Y42" s="29" t="str">
        <f t="shared" si="3"/>
        <v>Отклонений нет</v>
      </c>
      <c r="Z42" s="32" t="s">
        <v>38</v>
      </c>
    </row>
    <row r="43" spans="1:26" ht="93.75" x14ac:dyDescent="0.3">
      <c r="A43" s="26">
        <v>26</v>
      </c>
      <c r="B43" s="130"/>
      <c r="C43" s="38" t="s">
        <v>152</v>
      </c>
      <c r="D43" s="35" t="s">
        <v>34</v>
      </c>
      <c r="E43" s="84">
        <v>1</v>
      </c>
      <c r="F43" s="105">
        <v>1</v>
      </c>
      <c r="G43" s="30"/>
      <c r="H43" s="30"/>
      <c r="I43" s="30">
        <f>53.0664878221041*1000/1.12</f>
        <v>47380.792698307225</v>
      </c>
      <c r="J43" s="30">
        <f>53.0664878221041*1000/1.12</f>
        <v>47380.792698307225</v>
      </c>
      <c r="K43" s="30">
        <v>0</v>
      </c>
      <c r="L43" s="77" t="s">
        <v>137</v>
      </c>
      <c r="M43" s="93"/>
      <c r="N43" s="93"/>
      <c r="O43" s="29">
        <v>0</v>
      </c>
      <c r="P43" s="29">
        <v>0</v>
      </c>
      <c r="Q43" s="29">
        <v>0</v>
      </c>
      <c r="R43" s="29">
        <v>0</v>
      </c>
      <c r="S43" s="29">
        <v>0</v>
      </c>
      <c r="T43" s="29">
        <v>0</v>
      </c>
      <c r="U43" s="54"/>
      <c r="V43" s="54"/>
      <c r="W43" s="54"/>
      <c r="X43" s="54"/>
      <c r="Y43" s="29" t="str">
        <f t="shared" si="3"/>
        <v>Отклонений нет</v>
      </c>
      <c r="Z43" s="32" t="s">
        <v>38</v>
      </c>
    </row>
    <row r="44" spans="1:26" ht="75" x14ac:dyDescent="0.3">
      <c r="A44" s="26">
        <v>27</v>
      </c>
      <c r="B44" s="130"/>
      <c r="C44" s="38" t="s">
        <v>153</v>
      </c>
      <c r="D44" s="35" t="s">
        <v>35</v>
      </c>
      <c r="E44" s="84">
        <v>1</v>
      </c>
      <c r="F44" s="105">
        <v>1</v>
      </c>
      <c r="G44" s="30"/>
      <c r="H44" s="30"/>
      <c r="I44" s="30">
        <f>29.38*1000/1.12</f>
        <v>26232.142857142855</v>
      </c>
      <c r="J44" s="30">
        <f>29.38*1000/1.12</f>
        <v>26232.142857142855</v>
      </c>
      <c r="K44" s="30">
        <v>0</v>
      </c>
      <c r="L44" s="77" t="s">
        <v>137</v>
      </c>
      <c r="M44" s="93"/>
      <c r="N44" s="93"/>
      <c r="O44" s="29">
        <v>0</v>
      </c>
      <c r="P44" s="29">
        <v>0</v>
      </c>
      <c r="Q44" s="29">
        <v>0</v>
      </c>
      <c r="R44" s="29">
        <v>0</v>
      </c>
      <c r="S44" s="29">
        <v>0</v>
      </c>
      <c r="T44" s="29">
        <v>0</v>
      </c>
      <c r="U44" s="54"/>
      <c r="V44" s="54"/>
      <c r="W44" s="54"/>
      <c r="X44" s="54"/>
      <c r="Y44" s="29" t="str">
        <f t="shared" si="3"/>
        <v>Отклонений нет</v>
      </c>
      <c r="Z44" s="32" t="s">
        <v>38</v>
      </c>
    </row>
    <row r="45" spans="1:26" ht="75" x14ac:dyDescent="0.3">
      <c r="A45" s="26">
        <v>28</v>
      </c>
      <c r="B45" s="130"/>
      <c r="C45" s="38" t="s">
        <v>171</v>
      </c>
      <c r="D45" s="35" t="s">
        <v>35</v>
      </c>
      <c r="E45" s="84">
        <v>1</v>
      </c>
      <c r="F45" s="105">
        <v>1</v>
      </c>
      <c r="G45" s="30"/>
      <c r="H45" s="30"/>
      <c r="I45" s="30">
        <f>29.38*1000/1.12</f>
        <v>26232.142857142855</v>
      </c>
      <c r="J45" s="30">
        <f>29.38*1000/1.12</f>
        <v>26232.142857142855</v>
      </c>
      <c r="K45" s="30">
        <v>0</v>
      </c>
      <c r="L45" s="77" t="s">
        <v>137</v>
      </c>
      <c r="M45" s="93"/>
      <c r="N45" s="93"/>
      <c r="O45" s="29">
        <v>0</v>
      </c>
      <c r="P45" s="29">
        <v>0</v>
      </c>
      <c r="Q45" s="29">
        <v>0</v>
      </c>
      <c r="R45" s="29">
        <v>0</v>
      </c>
      <c r="S45" s="29">
        <v>0</v>
      </c>
      <c r="T45" s="29">
        <v>0</v>
      </c>
      <c r="U45" s="54"/>
      <c r="V45" s="54"/>
      <c r="W45" s="54"/>
      <c r="X45" s="54"/>
      <c r="Y45" s="29" t="str">
        <f t="shared" si="3"/>
        <v>Отклонений нет</v>
      </c>
      <c r="Z45" s="32" t="s">
        <v>38</v>
      </c>
    </row>
    <row r="46" spans="1:26" ht="75" x14ac:dyDescent="0.3">
      <c r="A46" s="26">
        <v>29</v>
      </c>
      <c r="B46" s="130"/>
      <c r="C46" s="38" t="s">
        <v>154</v>
      </c>
      <c r="D46" s="35" t="s">
        <v>34</v>
      </c>
      <c r="E46" s="84">
        <v>1</v>
      </c>
      <c r="F46" s="105">
        <v>1</v>
      </c>
      <c r="G46" s="30"/>
      <c r="H46" s="30"/>
      <c r="I46" s="30">
        <f>20.1254*1000/1.12</f>
        <v>17969.107142857138</v>
      </c>
      <c r="J46" s="30">
        <f>20.1254*1000/1.12</f>
        <v>17969.107142857138</v>
      </c>
      <c r="K46" s="30">
        <v>0</v>
      </c>
      <c r="L46" s="77" t="s">
        <v>137</v>
      </c>
      <c r="M46" s="93"/>
      <c r="N46" s="93"/>
      <c r="O46" s="29">
        <v>0</v>
      </c>
      <c r="P46" s="29">
        <v>0</v>
      </c>
      <c r="Q46" s="29">
        <v>0</v>
      </c>
      <c r="R46" s="29">
        <v>0</v>
      </c>
      <c r="S46" s="29">
        <v>0</v>
      </c>
      <c r="T46" s="29">
        <v>0</v>
      </c>
      <c r="U46" s="54"/>
      <c r="V46" s="54"/>
      <c r="W46" s="54"/>
      <c r="X46" s="54"/>
      <c r="Y46" s="29" t="str">
        <f t="shared" si="3"/>
        <v>Отклонений нет</v>
      </c>
      <c r="Z46" s="32" t="s">
        <v>38</v>
      </c>
    </row>
    <row r="47" spans="1:26" ht="75" x14ac:dyDescent="0.3">
      <c r="A47" s="26">
        <v>30</v>
      </c>
      <c r="B47" s="130"/>
      <c r="C47" s="38" t="s">
        <v>157</v>
      </c>
      <c r="D47" s="35" t="s">
        <v>34</v>
      </c>
      <c r="E47" s="84">
        <v>1</v>
      </c>
      <c r="F47" s="105">
        <v>1</v>
      </c>
      <c r="G47" s="30"/>
      <c r="H47" s="30"/>
      <c r="I47" s="30">
        <f>2.286530769152*1000/1.12</f>
        <v>2041.5453295999996</v>
      </c>
      <c r="J47" s="30">
        <f>2.286530769152*1000/1.12</f>
        <v>2041.5453295999996</v>
      </c>
      <c r="K47" s="30">
        <v>0</v>
      </c>
      <c r="L47" s="77" t="s">
        <v>137</v>
      </c>
      <c r="M47" s="93"/>
      <c r="N47" s="93"/>
      <c r="O47" s="29">
        <v>0</v>
      </c>
      <c r="P47" s="29">
        <v>0</v>
      </c>
      <c r="Q47" s="29">
        <v>0</v>
      </c>
      <c r="R47" s="29">
        <v>0</v>
      </c>
      <c r="S47" s="29">
        <v>0</v>
      </c>
      <c r="T47" s="29">
        <v>0</v>
      </c>
      <c r="U47" s="54"/>
      <c r="V47" s="54"/>
      <c r="W47" s="54"/>
      <c r="X47" s="54"/>
      <c r="Y47" s="29" t="str">
        <f t="shared" si="3"/>
        <v>Отклонений нет</v>
      </c>
      <c r="Z47" s="32" t="s">
        <v>38</v>
      </c>
    </row>
    <row r="48" spans="1:26" ht="75" x14ac:dyDescent="0.3">
      <c r="A48" s="26">
        <v>31</v>
      </c>
      <c r="B48" s="130"/>
      <c r="C48" s="38" t="s">
        <v>158</v>
      </c>
      <c r="D48" s="35" t="s">
        <v>34</v>
      </c>
      <c r="E48" s="84">
        <v>1</v>
      </c>
      <c r="F48" s="105">
        <v>1</v>
      </c>
      <c r="G48" s="30"/>
      <c r="H48" s="30"/>
      <c r="I48" s="30">
        <f>12.68461976096*1000/1.12</f>
        <v>11325.553357999999</v>
      </c>
      <c r="J48" s="30">
        <f>12.68461976096*1000/1.12</f>
        <v>11325.553357999999</v>
      </c>
      <c r="K48" s="30">
        <v>0</v>
      </c>
      <c r="L48" s="77" t="s">
        <v>137</v>
      </c>
      <c r="M48" s="93"/>
      <c r="N48" s="93"/>
      <c r="O48" s="29">
        <v>0</v>
      </c>
      <c r="P48" s="29">
        <v>0</v>
      </c>
      <c r="Q48" s="29">
        <v>0</v>
      </c>
      <c r="R48" s="29">
        <v>0</v>
      </c>
      <c r="S48" s="29">
        <v>0</v>
      </c>
      <c r="T48" s="29">
        <v>0</v>
      </c>
      <c r="U48" s="54"/>
      <c r="V48" s="54"/>
      <c r="W48" s="54"/>
      <c r="X48" s="54"/>
      <c r="Y48" s="29" t="str">
        <f t="shared" si="3"/>
        <v>Отклонений нет</v>
      </c>
      <c r="Z48" s="32" t="s">
        <v>38</v>
      </c>
    </row>
    <row r="49" spans="1:26" ht="75" x14ac:dyDescent="0.3">
      <c r="A49" s="26">
        <v>32</v>
      </c>
      <c r="B49" s="130"/>
      <c r="C49" s="38" t="s">
        <v>159</v>
      </c>
      <c r="D49" s="35" t="s">
        <v>34</v>
      </c>
      <c r="E49" s="84">
        <v>1</v>
      </c>
      <c r="F49" s="105">
        <v>1</v>
      </c>
      <c r="G49" s="30"/>
      <c r="H49" s="30"/>
      <c r="I49" s="30">
        <f>5.803402296832*1000/1.12</f>
        <v>5181.6091935999993</v>
      </c>
      <c r="J49" s="30">
        <f>5.803402296832*1000/1.12</f>
        <v>5181.6091935999993</v>
      </c>
      <c r="K49" s="30">
        <v>0</v>
      </c>
      <c r="L49" s="77" t="s">
        <v>137</v>
      </c>
      <c r="M49" s="93"/>
      <c r="N49" s="93"/>
      <c r="O49" s="29">
        <v>0</v>
      </c>
      <c r="P49" s="29">
        <v>0</v>
      </c>
      <c r="Q49" s="29">
        <v>0</v>
      </c>
      <c r="R49" s="29">
        <v>0</v>
      </c>
      <c r="S49" s="29">
        <v>0</v>
      </c>
      <c r="T49" s="29">
        <v>0</v>
      </c>
      <c r="U49" s="54"/>
      <c r="V49" s="54"/>
      <c r="W49" s="54"/>
      <c r="X49" s="54"/>
      <c r="Y49" s="29" t="str">
        <f t="shared" si="3"/>
        <v>Отклонений нет</v>
      </c>
      <c r="Z49" s="32" t="s">
        <v>38</v>
      </c>
    </row>
    <row r="50" spans="1:26" ht="75" x14ac:dyDescent="0.3">
      <c r="A50" s="26">
        <v>33</v>
      </c>
      <c r="B50" s="130"/>
      <c r="C50" s="38" t="s">
        <v>160</v>
      </c>
      <c r="D50" s="35" t="s">
        <v>34</v>
      </c>
      <c r="E50" s="84">
        <v>1</v>
      </c>
      <c r="F50" s="105">
        <v>1</v>
      </c>
      <c r="G50" s="30"/>
      <c r="H50" s="30"/>
      <c r="I50" s="30">
        <f>3.852922995264*1000/1.12</f>
        <v>3440.1098171999997</v>
      </c>
      <c r="J50" s="30">
        <f>3.852922995264*1000/1.12</f>
        <v>3440.1098171999997</v>
      </c>
      <c r="K50" s="30">
        <v>0</v>
      </c>
      <c r="L50" s="77" t="s">
        <v>137</v>
      </c>
      <c r="M50" s="93"/>
      <c r="N50" s="93"/>
      <c r="O50" s="29">
        <v>0</v>
      </c>
      <c r="P50" s="29">
        <v>0</v>
      </c>
      <c r="Q50" s="29">
        <v>0</v>
      </c>
      <c r="R50" s="29">
        <v>0</v>
      </c>
      <c r="S50" s="29">
        <v>0</v>
      </c>
      <c r="T50" s="29">
        <v>0</v>
      </c>
      <c r="U50" s="54"/>
      <c r="V50" s="54"/>
      <c r="W50" s="54"/>
      <c r="X50" s="54"/>
      <c r="Y50" s="29" t="str">
        <f t="shared" si="3"/>
        <v>Отклонений нет</v>
      </c>
      <c r="Z50" s="32" t="s">
        <v>38</v>
      </c>
    </row>
    <row r="51" spans="1:26" ht="75" x14ac:dyDescent="0.3">
      <c r="A51" s="26">
        <v>34</v>
      </c>
      <c r="B51" s="130"/>
      <c r="C51" s="38" t="s">
        <v>161</v>
      </c>
      <c r="D51" s="35" t="s">
        <v>34</v>
      </c>
      <c r="E51" s="84">
        <v>1</v>
      </c>
      <c r="F51" s="105">
        <v>1</v>
      </c>
      <c r="G51" s="30"/>
      <c r="H51" s="30"/>
      <c r="I51" s="30">
        <f>5.207164837056*1000/1.12</f>
        <v>4649.2543188</v>
      </c>
      <c r="J51" s="30">
        <f>5.207164837056*1000/1.12</f>
        <v>4649.2543188</v>
      </c>
      <c r="K51" s="30">
        <v>0</v>
      </c>
      <c r="L51" s="77" t="s">
        <v>137</v>
      </c>
      <c r="M51" s="93"/>
      <c r="N51" s="93"/>
      <c r="O51" s="29">
        <v>0</v>
      </c>
      <c r="P51" s="29">
        <v>0</v>
      </c>
      <c r="Q51" s="29">
        <v>0</v>
      </c>
      <c r="R51" s="29">
        <v>0</v>
      </c>
      <c r="S51" s="29">
        <v>0</v>
      </c>
      <c r="T51" s="29">
        <v>0</v>
      </c>
      <c r="U51" s="54"/>
      <c r="V51" s="54"/>
      <c r="W51" s="54"/>
      <c r="X51" s="54"/>
      <c r="Y51" s="29" t="str">
        <f t="shared" si="3"/>
        <v>Отклонений нет</v>
      </c>
      <c r="Z51" s="32" t="s">
        <v>38</v>
      </c>
    </row>
    <row r="52" spans="1:26" ht="75" x14ac:dyDescent="0.3">
      <c r="A52" s="26">
        <v>35</v>
      </c>
      <c r="B52" s="130"/>
      <c r="C52" s="38" t="s">
        <v>162</v>
      </c>
      <c r="D52" s="35" t="s">
        <v>34</v>
      </c>
      <c r="E52" s="84">
        <v>1</v>
      </c>
      <c r="F52" s="105">
        <v>1</v>
      </c>
      <c r="G52" s="30"/>
      <c r="H52" s="30"/>
      <c r="I52" s="30">
        <f>8.70135362656*1000/1.12</f>
        <v>7769.0657379999993</v>
      </c>
      <c r="J52" s="30">
        <f>8.70135362656*1000/1.12</f>
        <v>7769.0657379999993</v>
      </c>
      <c r="K52" s="30">
        <v>0</v>
      </c>
      <c r="L52" s="77" t="s">
        <v>137</v>
      </c>
      <c r="M52" s="93"/>
      <c r="N52" s="93"/>
      <c r="O52" s="29">
        <v>0</v>
      </c>
      <c r="P52" s="29">
        <v>0</v>
      </c>
      <c r="Q52" s="29">
        <v>0</v>
      </c>
      <c r="R52" s="29">
        <v>0</v>
      </c>
      <c r="S52" s="29">
        <v>0</v>
      </c>
      <c r="T52" s="29">
        <v>0</v>
      </c>
      <c r="U52" s="54"/>
      <c r="V52" s="54"/>
      <c r="W52" s="54"/>
      <c r="X52" s="54"/>
      <c r="Y52" s="29" t="str">
        <f t="shared" si="3"/>
        <v>Отклонений нет</v>
      </c>
      <c r="Z52" s="32" t="s">
        <v>38</v>
      </c>
    </row>
    <row r="53" spans="1:26" ht="75" x14ac:dyDescent="0.3">
      <c r="A53" s="26">
        <v>36</v>
      </c>
      <c r="B53" s="130"/>
      <c r="C53" s="38" t="s">
        <v>155</v>
      </c>
      <c r="D53" s="35" t="s">
        <v>34</v>
      </c>
      <c r="E53" s="84">
        <v>1</v>
      </c>
      <c r="F53" s="105">
        <v>1</v>
      </c>
      <c r="G53" s="30"/>
      <c r="H53" s="30"/>
      <c r="I53" s="30">
        <f>0.4856*1000/1.12</f>
        <v>433.5714285714285</v>
      </c>
      <c r="J53" s="30">
        <f>0.4856*1000/1.12</f>
        <v>433.5714285714285</v>
      </c>
      <c r="K53" s="30">
        <v>0</v>
      </c>
      <c r="L53" s="77" t="s">
        <v>137</v>
      </c>
      <c r="M53" s="93"/>
      <c r="N53" s="93"/>
      <c r="O53" s="29">
        <v>0</v>
      </c>
      <c r="P53" s="29">
        <v>0</v>
      </c>
      <c r="Q53" s="29">
        <v>0</v>
      </c>
      <c r="R53" s="29">
        <v>0</v>
      </c>
      <c r="S53" s="29">
        <v>0</v>
      </c>
      <c r="T53" s="29">
        <v>0</v>
      </c>
      <c r="U53" s="54"/>
      <c r="V53" s="54"/>
      <c r="W53" s="54"/>
      <c r="X53" s="54"/>
      <c r="Y53" s="29" t="str">
        <f t="shared" si="3"/>
        <v>Отклонений нет</v>
      </c>
      <c r="Z53" s="32" t="s">
        <v>38</v>
      </c>
    </row>
    <row r="54" spans="1:26" ht="75" x14ac:dyDescent="0.3">
      <c r="A54" s="26">
        <v>37</v>
      </c>
      <c r="B54" s="130"/>
      <c r="C54" s="38" t="s">
        <v>156</v>
      </c>
      <c r="D54" s="35" t="s">
        <v>34</v>
      </c>
      <c r="E54" s="84">
        <v>1</v>
      </c>
      <c r="F54" s="105">
        <v>1</v>
      </c>
      <c r="G54" s="30"/>
      <c r="H54" s="30"/>
      <c r="I54" s="30">
        <f>0.109*1000/1.12</f>
        <v>97.321428571428555</v>
      </c>
      <c r="J54" s="30">
        <f>0.109*1000/1.12</f>
        <v>97.321428571428555</v>
      </c>
      <c r="K54" s="30">
        <v>0</v>
      </c>
      <c r="L54" s="77" t="s">
        <v>137</v>
      </c>
      <c r="M54" s="93"/>
      <c r="N54" s="93"/>
      <c r="O54" s="29">
        <v>0</v>
      </c>
      <c r="P54" s="29">
        <v>0</v>
      </c>
      <c r="Q54" s="29">
        <v>0</v>
      </c>
      <c r="R54" s="29">
        <v>0</v>
      </c>
      <c r="S54" s="29">
        <v>0</v>
      </c>
      <c r="T54" s="29">
        <v>0</v>
      </c>
      <c r="U54" s="54"/>
      <c r="V54" s="54"/>
      <c r="W54" s="54"/>
      <c r="X54" s="54"/>
      <c r="Y54" s="29" t="str">
        <f t="shared" si="3"/>
        <v>Отклонений нет</v>
      </c>
      <c r="Z54" s="32" t="s">
        <v>38</v>
      </c>
    </row>
    <row r="55" spans="1:26" ht="75" x14ac:dyDescent="0.3">
      <c r="A55" s="26">
        <v>38</v>
      </c>
      <c r="B55" s="130"/>
      <c r="C55" s="38" t="s">
        <v>165</v>
      </c>
      <c r="D55" s="35" t="s">
        <v>34</v>
      </c>
      <c r="E55" s="84">
        <v>1</v>
      </c>
      <c r="F55" s="105">
        <v>1</v>
      </c>
      <c r="G55" s="30"/>
      <c r="H55" s="30"/>
      <c r="I55" s="30">
        <f>37.9264*1000/1.12</f>
        <v>33862.857142857138</v>
      </c>
      <c r="J55" s="30">
        <f>37.9264*1000/1.12</f>
        <v>33862.857142857138</v>
      </c>
      <c r="K55" s="30">
        <v>0</v>
      </c>
      <c r="L55" s="77" t="s">
        <v>137</v>
      </c>
      <c r="M55" s="93"/>
      <c r="N55" s="93"/>
      <c r="O55" s="29">
        <v>0</v>
      </c>
      <c r="P55" s="29">
        <v>0</v>
      </c>
      <c r="Q55" s="29">
        <v>0</v>
      </c>
      <c r="R55" s="29">
        <v>0</v>
      </c>
      <c r="S55" s="29">
        <v>0</v>
      </c>
      <c r="T55" s="29">
        <v>0</v>
      </c>
      <c r="U55" s="54"/>
      <c r="V55" s="54"/>
      <c r="W55" s="54"/>
      <c r="X55" s="54"/>
      <c r="Y55" s="29" t="str">
        <f t="shared" si="3"/>
        <v>Отклонений нет</v>
      </c>
      <c r="Z55" s="32" t="s">
        <v>38</v>
      </c>
    </row>
    <row r="56" spans="1:26" ht="75" x14ac:dyDescent="0.3">
      <c r="A56" s="26">
        <v>39</v>
      </c>
      <c r="B56" s="130"/>
      <c r="C56" s="38" t="s">
        <v>164</v>
      </c>
      <c r="D56" s="35" t="s">
        <v>34</v>
      </c>
      <c r="E56" s="84">
        <v>1</v>
      </c>
      <c r="F56" s="105">
        <v>1</v>
      </c>
      <c r="G56" s="30"/>
      <c r="H56" s="30"/>
      <c r="I56" s="30">
        <f>28.22497054*1000/1.12</f>
        <v>25200.866553571428</v>
      </c>
      <c r="J56" s="30">
        <f>28.22497054*1000/1.12</f>
        <v>25200.866553571428</v>
      </c>
      <c r="K56" s="30">
        <v>0</v>
      </c>
      <c r="L56" s="77" t="s">
        <v>137</v>
      </c>
      <c r="M56" s="93"/>
      <c r="N56" s="93"/>
      <c r="O56" s="29">
        <v>0</v>
      </c>
      <c r="P56" s="29">
        <v>0</v>
      </c>
      <c r="Q56" s="29">
        <v>0</v>
      </c>
      <c r="R56" s="29">
        <v>0</v>
      </c>
      <c r="S56" s="29">
        <v>0</v>
      </c>
      <c r="T56" s="29">
        <v>0</v>
      </c>
      <c r="U56" s="54"/>
      <c r="V56" s="54"/>
      <c r="W56" s="54"/>
      <c r="X56" s="54"/>
      <c r="Y56" s="29" t="str">
        <f t="shared" si="3"/>
        <v>Отклонений нет</v>
      </c>
      <c r="Z56" s="32" t="s">
        <v>38</v>
      </c>
    </row>
    <row r="57" spans="1:26" ht="75" x14ac:dyDescent="0.3">
      <c r="A57" s="26">
        <v>40</v>
      </c>
      <c r="B57" s="130"/>
      <c r="C57" s="38" t="s">
        <v>166</v>
      </c>
      <c r="D57" s="35" t="s">
        <v>35</v>
      </c>
      <c r="E57" s="84">
        <v>1</v>
      </c>
      <c r="F57" s="105">
        <v>1</v>
      </c>
      <c r="G57" s="30"/>
      <c r="H57" s="30"/>
      <c r="I57" s="30">
        <f>9.983236*1000/1.12</f>
        <v>8913.6035714285699</v>
      </c>
      <c r="J57" s="30">
        <f>9.983236*1000/1.12</f>
        <v>8913.6035714285699</v>
      </c>
      <c r="K57" s="30">
        <v>0</v>
      </c>
      <c r="L57" s="77" t="s">
        <v>137</v>
      </c>
      <c r="M57" s="93"/>
      <c r="N57" s="93"/>
      <c r="O57" s="29">
        <v>0</v>
      </c>
      <c r="P57" s="29">
        <v>0</v>
      </c>
      <c r="Q57" s="29">
        <v>0</v>
      </c>
      <c r="R57" s="29">
        <v>0</v>
      </c>
      <c r="S57" s="29">
        <v>0</v>
      </c>
      <c r="T57" s="29">
        <v>0</v>
      </c>
      <c r="U57" s="54"/>
      <c r="V57" s="54"/>
      <c r="W57" s="54"/>
      <c r="X57" s="54"/>
      <c r="Y57" s="29" t="str">
        <f t="shared" si="3"/>
        <v>Отклонений нет</v>
      </c>
      <c r="Z57" s="32" t="s">
        <v>38</v>
      </c>
    </row>
    <row r="58" spans="1:26" ht="75" x14ac:dyDescent="0.3">
      <c r="A58" s="26">
        <v>41</v>
      </c>
      <c r="B58" s="130"/>
      <c r="C58" s="38" t="s">
        <v>172</v>
      </c>
      <c r="D58" s="35" t="s">
        <v>34</v>
      </c>
      <c r="E58" s="84">
        <v>1</v>
      </c>
      <c r="F58" s="105">
        <v>1</v>
      </c>
      <c r="G58" s="30"/>
      <c r="H58" s="30"/>
      <c r="I58" s="30">
        <f>69.9862863417862*1000/1.12</f>
        <v>62487.7556623091</v>
      </c>
      <c r="J58" s="30">
        <f>69.9862863417862*1000/1.12</f>
        <v>62487.7556623091</v>
      </c>
      <c r="K58" s="30">
        <v>0</v>
      </c>
      <c r="L58" s="77" t="s">
        <v>137</v>
      </c>
      <c r="M58" s="93"/>
      <c r="N58" s="93"/>
      <c r="O58" s="29">
        <v>0</v>
      </c>
      <c r="P58" s="29">
        <v>0</v>
      </c>
      <c r="Q58" s="29">
        <v>0</v>
      </c>
      <c r="R58" s="29">
        <v>0</v>
      </c>
      <c r="S58" s="29">
        <v>0</v>
      </c>
      <c r="T58" s="29">
        <v>0</v>
      </c>
      <c r="U58" s="54"/>
      <c r="V58" s="54"/>
      <c r="W58" s="54"/>
      <c r="X58" s="54"/>
      <c r="Y58" s="29" t="str">
        <f t="shared" si="3"/>
        <v>Отклонений нет</v>
      </c>
      <c r="Z58" s="32" t="s">
        <v>38</v>
      </c>
    </row>
    <row r="59" spans="1:26" ht="75" x14ac:dyDescent="0.3">
      <c r="A59" s="26">
        <v>42</v>
      </c>
      <c r="B59" s="130"/>
      <c r="C59" s="38" t="s">
        <v>169</v>
      </c>
      <c r="D59" s="35" t="s">
        <v>34</v>
      </c>
      <c r="E59" s="84">
        <v>1</v>
      </c>
      <c r="F59" s="105">
        <v>1</v>
      </c>
      <c r="G59" s="30"/>
      <c r="H59" s="30"/>
      <c r="I59" s="30">
        <f>14910.7142857143</f>
        <v>14910.714285714301</v>
      </c>
      <c r="J59" s="30">
        <f>14910.7142857143</f>
        <v>14910.714285714301</v>
      </c>
      <c r="K59" s="30">
        <v>0</v>
      </c>
      <c r="L59" s="77" t="s">
        <v>137</v>
      </c>
      <c r="M59" s="93"/>
      <c r="N59" s="93"/>
      <c r="O59" s="29">
        <v>0</v>
      </c>
      <c r="P59" s="29">
        <v>0</v>
      </c>
      <c r="Q59" s="29">
        <v>0</v>
      </c>
      <c r="R59" s="29">
        <v>0</v>
      </c>
      <c r="S59" s="29">
        <v>0</v>
      </c>
      <c r="T59" s="29">
        <v>0</v>
      </c>
      <c r="U59" s="54"/>
      <c r="V59" s="54"/>
      <c r="W59" s="54"/>
      <c r="X59" s="54"/>
      <c r="Y59" s="29" t="str">
        <f t="shared" si="3"/>
        <v>Отклонений нет</v>
      </c>
      <c r="Z59" s="32" t="s">
        <v>38</v>
      </c>
    </row>
    <row r="60" spans="1:26" ht="75" x14ac:dyDescent="0.3">
      <c r="A60" s="26">
        <v>43</v>
      </c>
      <c r="B60" s="130"/>
      <c r="C60" s="38" t="s">
        <v>170</v>
      </c>
      <c r="D60" s="35" t="s">
        <v>35</v>
      </c>
      <c r="E60" s="84">
        <v>1</v>
      </c>
      <c r="F60" s="105">
        <v>1</v>
      </c>
      <c r="G60" s="30"/>
      <c r="H60" s="30"/>
      <c r="I60" s="30">
        <v>26728.584999999995</v>
      </c>
      <c r="J60" s="30">
        <v>26728.584999999995</v>
      </c>
      <c r="K60" s="30">
        <v>0</v>
      </c>
      <c r="L60" s="77" t="s">
        <v>137</v>
      </c>
      <c r="M60" s="93"/>
      <c r="N60" s="93"/>
      <c r="O60" s="29">
        <v>0</v>
      </c>
      <c r="P60" s="29">
        <v>0</v>
      </c>
      <c r="Q60" s="29">
        <v>0</v>
      </c>
      <c r="R60" s="29">
        <v>0</v>
      </c>
      <c r="S60" s="29">
        <v>0</v>
      </c>
      <c r="T60" s="29">
        <v>0</v>
      </c>
      <c r="U60" s="54"/>
      <c r="V60" s="54"/>
      <c r="W60" s="54"/>
      <c r="X60" s="54"/>
      <c r="Y60" s="29" t="str">
        <f t="shared" si="3"/>
        <v>Отклонений нет</v>
      </c>
      <c r="Z60" s="32" t="s">
        <v>38</v>
      </c>
    </row>
    <row r="61" spans="1:26" ht="75" x14ac:dyDescent="0.3">
      <c r="A61" s="26">
        <v>44</v>
      </c>
      <c r="B61" s="130"/>
      <c r="C61" s="38" t="s">
        <v>167</v>
      </c>
      <c r="D61" s="35" t="s">
        <v>35</v>
      </c>
      <c r="E61" s="84">
        <v>3</v>
      </c>
      <c r="F61" s="105">
        <v>3</v>
      </c>
      <c r="G61" s="30"/>
      <c r="H61" s="30"/>
      <c r="I61" s="30">
        <f>4794.64285714286</f>
        <v>4794.6428571428596</v>
      </c>
      <c r="J61" s="30">
        <f>4794.64285714286</f>
        <v>4794.6428571428596</v>
      </c>
      <c r="K61" s="30">
        <v>0</v>
      </c>
      <c r="L61" s="77" t="s">
        <v>137</v>
      </c>
      <c r="M61" s="93"/>
      <c r="N61" s="93"/>
      <c r="O61" s="29">
        <v>0</v>
      </c>
      <c r="P61" s="29">
        <v>0</v>
      </c>
      <c r="Q61" s="29">
        <v>0</v>
      </c>
      <c r="R61" s="29">
        <v>0</v>
      </c>
      <c r="S61" s="29">
        <v>0</v>
      </c>
      <c r="T61" s="29">
        <v>0</v>
      </c>
      <c r="U61" s="54"/>
      <c r="V61" s="54"/>
      <c r="W61" s="54"/>
      <c r="X61" s="54"/>
      <c r="Y61" s="29" t="str">
        <f t="shared" si="3"/>
        <v>Отклонений нет</v>
      </c>
      <c r="Z61" s="32" t="s">
        <v>38</v>
      </c>
    </row>
    <row r="62" spans="1:26" ht="75" x14ac:dyDescent="0.3">
      <c r="A62" s="26">
        <v>45</v>
      </c>
      <c r="B62" s="130"/>
      <c r="C62" s="38" t="s">
        <v>168</v>
      </c>
      <c r="D62" s="35" t="s">
        <v>34</v>
      </c>
      <c r="E62" s="84">
        <v>1</v>
      </c>
      <c r="F62" s="105">
        <v>1</v>
      </c>
      <c r="G62" s="30"/>
      <c r="H62" s="30"/>
      <c r="I62" s="30">
        <v>12067.112142857142</v>
      </c>
      <c r="J62" s="30">
        <v>12067.112142857142</v>
      </c>
      <c r="K62" s="30">
        <v>0</v>
      </c>
      <c r="L62" s="77" t="s">
        <v>137</v>
      </c>
      <c r="M62" s="93"/>
      <c r="N62" s="93"/>
      <c r="O62" s="29">
        <v>0</v>
      </c>
      <c r="P62" s="29">
        <v>0</v>
      </c>
      <c r="Q62" s="29">
        <v>0</v>
      </c>
      <c r="R62" s="29">
        <v>0</v>
      </c>
      <c r="S62" s="29">
        <v>0</v>
      </c>
      <c r="T62" s="29">
        <v>0</v>
      </c>
      <c r="U62" s="54"/>
      <c r="V62" s="54"/>
      <c r="W62" s="54"/>
      <c r="X62" s="54"/>
      <c r="Y62" s="29" t="str">
        <f t="shared" si="3"/>
        <v>Отклонений нет</v>
      </c>
      <c r="Z62" s="32" t="s">
        <v>38</v>
      </c>
    </row>
    <row r="63" spans="1:26" ht="75" x14ac:dyDescent="0.3">
      <c r="A63" s="26">
        <v>46</v>
      </c>
      <c r="B63" s="131"/>
      <c r="C63" s="38" t="s">
        <v>173</v>
      </c>
      <c r="D63" s="35" t="s">
        <v>34</v>
      </c>
      <c r="E63" s="84">
        <v>1</v>
      </c>
      <c r="F63" s="105">
        <v>1</v>
      </c>
      <c r="G63" s="30"/>
      <c r="H63" s="30"/>
      <c r="I63" s="30">
        <f>18564426.18/1.12/1000</f>
        <v>16575.380517857142</v>
      </c>
      <c r="J63" s="30">
        <f>18564426.18/1.12/1000</f>
        <v>16575.380517857142</v>
      </c>
      <c r="K63" s="30">
        <v>0</v>
      </c>
      <c r="L63" s="77" t="s">
        <v>137</v>
      </c>
      <c r="M63" s="93"/>
      <c r="N63" s="93"/>
      <c r="O63" s="29">
        <v>0</v>
      </c>
      <c r="P63" s="29">
        <v>0</v>
      </c>
      <c r="Q63" s="29">
        <v>0</v>
      </c>
      <c r="R63" s="29">
        <v>0</v>
      </c>
      <c r="S63" s="29">
        <v>0</v>
      </c>
      <c r="T63" s="29">
        <v>0</v>
      </c>
      <c r="U63" s="54"/>
      <c r="V63" s="54"/>
      <c r="W63" s="54"/>
      <c r="X63" s="54"/>
      <c r="Y63" s="29" t="str">
        <f t="shared" si="3"/>
        <v>Отклонений нет</v>
      </c>
      <c r="Z63" s="32" t="s">
        <v>38</v>
      </c>
    </row>
  </sheetData>
  <mergeCells count="50">
    <mergeCell ref="B40:B63"/>
    <mergeCell ref="A9:Z9"/>
    <mergeCell ref="A10:Z10"/>
    <mergeCell ref="A11:Z11"/>
    <mergeCell ref="A12:Z12"/>
    <mergeCell ref="A18:D18"/>
    <mergeCell ref="Y14:Y16"/>
    <mergeCell ref="Z14:Z16"/>
    <mergeCell ref="B15:B16"/>
    <mergeCell ref="C15:C16"/>
    <mergeCell ref="D15:D16"/>
    <mergeCell ref="E15:F15"/>
    <mergeCell ref="G15:G16"/>
    <mergeCell ref="I15:I16"/>
    <mergeCell ref="J15:J16"/>
    <mergeCell ref="K15:K16"/>
    <mergeCell ref="A14:A16"/>
    <mergeCell ref="U20:U22"/>
    <mergeCell ref="V20:V22"/>
    <mergeCell ref="W20:W22"/>
    <mergeCell ref="X20:X22"/>
    <mergeCell ref="B20:B22"/>
    <mergeCell ref="B14:G14"/>
    <mergeCell ref="H14:H16"/>
    <mergeCell ref="I14:L14"/>
    <mergeCell ref="M14:P14"/>
    <mergeCell ref="Q14:X14"/>
    <mergeCell ref="L15:L16"/>
    <mergeCell ref="M15:N15"/>
    <mergeCell ref="O15:O16"/>
    <mergeCell ref="P15:P16"/>
    <mergeCell ref="Q15:R15"/>
    <mergeCell ref="S15:T15"/>
    <mergeCell ref="U15:V15"/>
    <mergeCell ref="W15:X15"/>
    <mergeCell ref="B23:B30"/>
    <mergeCell ref="U23:U30"/>
    <mergeCell ref="V23:V30"/>
    <mergeCell ref="W23:W30"/>
    <mergeCell ref="X23:X30"/>
    <mergeCell ref="B31:B34"/>
    <mergeCell ref="U31:U35"/>
    <mergeCell ref="V31:V35"/>
    <mergeCell ref="W31:W35"/>
    <mergeCell ref="X31:X35"/>
    <mergeCell ref="B35:B39"/>
    <mergeCell ref="X36:X39"/>
    <mergeCell ref="W36:W39"/>
    <mergeCell ref="V36:V39"/>
    <mergeCell ref="U36:U39"/>
  </mergeCells>
  <pageMargins left="0.7" right="0.7" top="0.75" bottom="0.75" header="0.3" footer="0.3"/>
  <pageSetup paperSize="9" scale="3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tabSelected="1" zoomScale="60" zoomScaleNormal="60" workbookViewId="0">
      <selection activeCell="D40" sqref="D40"/>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6.140625" style="1" bestFit="1" customWidth="1"/>
    <col min="6" max="6" width="7.42578125" style="1" customWidth="1"/>
    <col min="7" max="7" width="19.28515625" style="1" hidden="1" customWidth="1"/>
    <col min="8" max="8" width="14.7109375" style="1" hidden="1" customWidth="1"/>
    <col min="9" max="9" width="20.140625" style="3" customWidth="1"/>
    <col min="10" max="10" width="19.140625" style="3" customWidth="1"/>
    <col min="11" max="11" width="17.28515625" style="3" bestFit="1" customWidth="1"/>
    <col min="12" max="12" width="21.42578125" style="107" customWidth="1"/>
    <col min="13" max="13" width="15.7109375" style="3" customWidth="1"/>
    <col min="14" max="14" width="19.140625" style="3" customWidth="1"/>
    <col min="15" max="16" width="19.140625" style="1" customWidth="1"/>
    <col min="17" max="18" width="14.28515625" style="1" customWidth="1"/>
    <col min="19" max="19" width="11.5703125" style="1" customWidth="1"/>
    <col min="20" max="20" width="11.85546875" style="1" customWidth="1"/>
    <col min="21" max="24" width="10.7109375" style="1" customWidth="1"/>
    <col min="25" max="25" width="22.7109375" style="1" customWidth="1"/>
    <col min="26" max="26" width="37.7109375" style="1" customWidth="1"/>
    <col min="27" max="27" width="26.140625" style="1" customWidth="1"/>
    <col min="28" max="28" width="9" style="1"/>
    <col min="29" max="29" width="21.7109375" style="1" hidden="1" customWidth="1"/>
    <col min="30" max="16384" width="9" style="1"/>
  </cols>
  <sheetData>
    <row r="1" spans="1:28" x14ac:dyDescent="0.3">
      <c r="Z1" s="4" t="s">
        <v>11</v>
      </c>
    </row>
    <row r="2" spans="1:28" x14ac:dyDescent="0.3">
      <c r="Z2" s="5" t="s">
        <v>13</v>
      </c>
    </row>
    <row r="3" spans="1:28" x14ac:dyDescent="0.3">
      <c r="Y3" s="6"/>
      <c r="Z3" s="7" t="s">
        <v>14</v>
      </c>
      <c r="AA3" s="5"/>
    </row>
    <row r="4" spans="1:28" x14ac:dyDescent="0.3">
      <c r="Z4" s="5" t="s">
        <v>15</v>
      </c>
      <c r="AA4" s="8"/>
    </row>
    <row r="5" spans="1:28" x14ac:dyDescent="0.3">
      <c r="O5" s="3"/>
      <c r="Z5" s="5"/>
      <c r="AA5" s="5"/>
    </row>
    <row r="6" spans="1:28" x14ac:dyDescent="0.3">
      <c r="Z6" s="5" t="s">
        <v>12</v>
      </c>
      <c r="AA6" s="5"/>
    </row>
    <row r="7" spans="1:28" x14ac:dyDescent="0.3">
      <c r="Z7" s="9"/>
    </row>
    <row r="8" spans="1:28" x14ac:dyDescent="0.3">
      <c r="Z8" s="9"/>
    </row>
    <row r="9" spans="1:28" x14ac:dyDescent="0.3">
      <c r="A9" s="149" t="s">
        <v>64</v>
      </c>
      <c r="B9" s="149"/>
      <c r="C9" s="149"/>
      <c r="D9" s="149"/>
      <c r="E9" s="149"/>
      <c r="F9" s="149"/>
      <c r="G9" s="149"/>
      <c r="H9" s="149"/>
      <c r="I9" s="149"/>
      <c r="J9" s="149"/>
      <c r="K9" s="149"/>
      <c r="L9" s="149"/>
      <c r="M9" s="149"/>
      <c r="N9" s="149"/>
      <c r="O9" s="149"/>
      <c r="P9" s="149"/>
      <c r="Q9" s="149"/>
      <c r="R9" s="149"/>
      <c r="S9" s="149"/>
      <c r="T9" s="149"/>
      <c r="U9" s="149"/>
      <c r="V9" s="149"/>
      <c r="W9" s="149"/>
      <c r="X9" s="149"/>
      <c r="Y9" s="149"/>
      <c r="Z9" s="149"/>
    </row>
    <row r="10" spans="1:28" x14ac:dyDescent="0.3">
      <c r="A10" s="149" t="s">
        <v>120</v>
      </c>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row>
    <row r="11" spans="1:28" x14ac:dyDescent="0.3">
      <c r="A11" s="150" t="s">
        <v>195</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row>
    <row r="12" spans="1:28" x14ac:dyDescent="0.3">
      <c r="A12" s="151" t="s">
        <v>16</v>
      </c>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row>
    <row r="13" spans="1:28" x14ac:dyDescent="0.3">
      <c r="A13" s="10"/>
    </row>
    <row r="14" spans="1:28" x14ac:dyDescent="0.3">
      <c r="A14" s="156" t="s">
        <v>0</v>
      </c>
      <c r="B14" s="156" t="s">
        <v>18</v>
      </c>
      <c r="C14" s="156"/>
      <c r="D14" s="156"/>
      <c r="E14" s="156"/>
      <c r="F14" s="156"/>
      <c r="G14" s="156"/>
      <c r="H14" s="156" t="s">
        <v>1</v>
      </c>
      <c r="I14" s="156" t="s">
        <v>19</v>
      </c>
      <c r="J14" s="156"/>
      <c r="K14" s="156"/>
      <c r="L14" s="156"/>
      <c r="M14" s="156" t="s">
        <v>20</v>
      </c>
      <c r="N14" s="156"/>
      <c r="O14" s="156"/>
      <c r="P14" s="156"/>
      <c r="Q14" s="156" t="s">
        <v>21</v>
      </c>
      <c r="R14" s="156"/>
      <c r="S14" s="156"/>
      <c r="T14" s="156"/>
      <c r="U14" s="156"/>
      <c r="V14" s="156"/>
      <c r="W14" s="156"/>
      <c r="X14" s="156"/>
      <c r="Y14" s="156" t="s">
        <v>22</v>
      </c>
      <c r="Z14" s="156" t="s">
        <v>23</v>
      </c>
    </row>
    <row r="15" spans="1:28" ht="168.75" customHeight="1" x14ac:dyDescent="0.3">
      <c r="A15" s="156"/>
      <c r="B15" s="156" t="s">
        <v>2</v>
      </c>
      <c r="C15" s="156" t="s">
        <v>3</v>
      </c>
      <c r="D15" s="156" t="s">
        <v>4</v>
      </c>
      <c r="E15" s="156" t="s">
        <v>5</v>
      </c>
      <c r="F15" s="156"/>
      <c r="G15" s="156" t="s">
        <v>24</v>
      </c>
      <c r="H15" s="156"/>
      <c r="I15" s="156" t="s">
        <v>6</v>
      </c>
      <c r="J15" s="156" t="s">
        <v>7</v>
      </c>
      <c r="K15" s="156" t="s">
        <v>25</v>
      </c>
      <c r="L15" s="157" t="s">
        <v>26</v>
      </c>
      <c r="M15" s="156" t="s">
        <v>27</v>
      </c>
      <c r="N15" s="156"/>
      <c r="O15" s="156" t="s">
        <v>8</v>
      </c>
      <c r="P15" s="156" t="s">
        <v>9</v>
      </c>
      <c r="Q15" s="158" t="s">
        <v>37</v>
      </c>
      <c r="R15" s="158"/>
      <c r="S15" s="156" t="s">
        <v>10</v>
      </c>
      <c r="T15" s="156"/>
      <c r="U15" s="156" t="s">
        <v>28</v>
      </c>
      <c r="V15" s="156"/>
      <c r="W15" s="156" t="s">
        <v>29</v>
      </c>
      <c r="X15" s="156"/>
      <c r="Y15" s="156"/>
      <c r="Z15" s="156"/>
      <c r="AB15" s="3"/>
    </row>
    <row r="16" spans="1:28" ht="73.5" customHeight="1" x14ac:dyDescent="0.3">
      <c r="A16" s="156"/>
      <c r="B16" s="156"/>
      <c r="C16" s="156"/>
      <c r="D16" s="156"/>
      <c r="E16" s="34" t="s">
        <v>6</v>
      </c>
      <c r="F16" s="34" t="s">
        <v>7</v>
      </c>
      <c r="G16" s="156"/>
      <c r="H16" s="156"/>
      <c r="I16" s="156"/>
      <c r="J16" s="156"/>
      <c r="K16" s="156"/>
      <c r="L16" s="157"/>
      <c r="M16" s="34" t="s">
        <v>30</v>
      </c>
      <c r="N16" s="34" t="s">
        <v>31</v>
      </c>
      <c r="O16" s="156"/>
      <c r="P16" s="156"/>
      <c r="Q16" s="34" t="s">
        <v>32</v>
      </c>
      <c r="R16" s="34" t="s">
        <v>33</v>
      </c>
      <c r="S16" s="34" t="s">
        <v>32</v>
      </c>
      <c r="T16" s="34" t="s">
        <v>33</v>
      </c>
      <c r="U16" s="34" t="s">
        <v>6</v>
      </c>
      <c r="V16" s="34" t="s">
        <v>7</v>
      </c>
      <c r="W16" s="34" t="s">
        <v>32</v>
      </c>
      <c r="X16" s="34" t="s">
        <v>33</v>
      </c>
      <c r="Y16" s="156"/>
      <c r="Z16" s="156"/>
    </row>
    <row r="17" spans="1:27" x14ac:dyDescent="0.3">
      <c r="A17" s="34">
        <v>1</v>
      </c>
      <c r="B17" s="34">
        <v>2</v>
      </c>
      <c r="C17" s="34">
        <v>3</v>
      </c>
      <c r="D17" s="34">
        <v>4</v>
      </c>
      <c r="E17" s="34">
        <v>5</v>
      </c>
      <c r="F17" s="34">
        <v>6</v>
      </c>
      <c r="G17" s="34">
        <v>7</v>
      </c>
      <c r="H17" s="34">
        <v>8</v>
      </c>
      <c r="I17" s="34">
        <v>9</v>
      </c>
      <c r="J17" s="34">
        <v>10</v>
      </c>
      <c r="K17" s="34">
        <v>11</v>
      </c>
      <c r="L17" s="159">
        <v>12</v>
      </c>
      <c r="M17" s="34">
        <v>13</v>
      </c>
      <c r="N17" s="34">
        <v>14</v>
      </c>
      <c r="O17" s="34">
        <v>15</v>
      </c>
      <c r="P17" s="34">
        <v>16</v>
      </c>
      <c r="Q17" s="34">
        <v>17</v>
      </c>
      <c r="R17" s="34">
        <v>18</v>
      </c>
      <c r="S17" s="34">
        <v>19</v>
      </c>
      <c r="T17" s="34">
        <v>20</v>
      </c>
      <c r="U17" s="34">
        <v>21</v>
      </c>
      <c r="V17" s="34">
        <v>22</v>
      </c>
      <c r="W17" s="34">
        <v>23</v>
      </c>
      <c r="X17" s="34">
        <v>24</v>
      </c>
      <c r="Y17" s="34">
        <v>25</v>
      </c>
      <c r="Z17" s="34">
        <v>26</v>
      </c>
    </row>
    <row r="18" spans="1:27" x14ac:dyDescent="0.3">
      <c r="A18" s="160" t="s">
        <v>17</v>
      </c>
      <c r="B18" s="160"/>
      <c r="C18" s="160"/>
      <c r="D18" s="160"/>
      <c r="E18" s="34"/>
      <c r="F18" s="34"/>
      <c r="G18" s="34"/>
      <c r="H18" s="34"/>
      <c r="I18" s="161">
        <f>SUM(I19:I41)</f>
        <v>1145185.8842596894</v>
      </c>
      <c r="J18" s="161">
        <f>SUM(J19:J40)</f>
        <v>366794.6670180069</v>
      </c>
      <c r="K18" s="161">
        <f>SUM(K19:K40)</f>
        <v>558159.77850007638</v>
      </c>
      <c r="L18" s="162"/>
      <c r="M18" s="163"/>
      <c r="N18" s="161">
        <f t="shared" ref="N18:P18" si="0">SUM(N19:N40)</f>
        <v>0</v>
      </c>
      <c r="O18" s="161">
        <f t="shared" si="0"/>
        <v>0</v>
      </c>
      <c r="P18" s="161">
        <f t="shared" si="0"/>
        <v>0</v>
      </c>
      <c r="Q18" s="161"/>
      <c r="R18" s="34"/>
      <c r="S18" s="34"/>
      <c r="T18" s="34"/>
      <c r="U18" s="34"/>
      <c r="V18" s="34"/>
      <c r="W18" s="34"/>
      <c r="X18" s="34"/>
      <c r="Y18" s="34"/>
      <c r="Z18" s="34"/>
      <c r="AA18" s="19"/>
    </row>
    <row r="19" spans="1:27" ht="75" x14ac:dyDescent="0.3">
      <c r="A19" s="43">
        <v>1</v>
      </c>
      <c r="B19" s="125" t="s">
        <v>163</v>
      </c>
      <c r="C19" s="38" t="s">
        <v>149</v>
      </c>
      <c r="D19" s="35" t="s">
        <v>34</v>
      </c>
      <c r="E19" s="84">
        <v>1</v>
      </c>
      <c r="F19" s="105">
        <v>1</v>
      </c>
      <c r="G19" s="52"/>
      <c r="H19" s="52"/>
      <c r="I19" s="52">
        <f>253.877486002928*1000/1.12</f>
        <v>226676.32678832856</v>
      </c>
      <c r="J19" s="52">
        <v>75558.775596109524</v>
      </c>
      <c r="K19" s="52">
        <f>I19-J19</f>
        <v>151117.55119221902</v>
      </c>
      <c r="L19" s="108" t="s">
        <v>211</v>
      </c>
      <c r="M19" s="93"/>
      <c r="N19" s="93"/>
      <c r="O19" s="34">
        <v>0</v>
      </c>
      <c r="P19" s="34">
        <v>0</v>
      </c>
      <c r="Q19" s="34">
        <v>0</v>
      </c>
      <c r="R19" s="34">
        <v>0</v>
      </c>
      <c r="S19" s="34">
        <v>0</v>
      </c>
      <c r="T19" s="34">
        <v>0</v>
      </c>
      <c r="U19" s="120">
        <v>76.617688537137028</v>
      </c>
      <c r="V19" s="54"/>
      <c r="W19" s="54"/>
      <c r="X19" s="54"/>
      <c r="Y19" s="34" t="str">
        <f t="shared" ref="Y19:Y41" si="1">L19</f>
        <v>В работе</v>
      </c>
      <c r="Z19" s="34" t="s">
        <v>38</v>
      </c>
    </row>
    <row r="20" spans="1:27" ht="75" x14ac:dyDescent="0.3">
      <c r="A20" s="34">
        <v>2</v>
      </c>
      <c r="B20" s="125"/>
      <c r="C20" s="38" t="s">
        <v>150</v>
      </c>
      <c r="D20" s="35" t="s">
        <v>34</v>
      </c>
      <c r="E20" s="84">
        <v>1</v>
      </c>
      <c r="F20" s="105">
        <v>1</v>
      </c>
      <c r="G20" s="52"/>
      <c r="H20" s="52"/>
      <c r="I20" s="52">
        <f>292.657842969211*1000/1.12</f>
        <v>261301.64550822409</v>
      </c>
      <c r="J20" s="52">
        <v>87100.548502741367</v>
      </c>
      <c r="K20" s="52">
        <f>I20-J20</f>
        <v>174201.0970054827</v>
      </c>
      <c r="L20" s="108" t="s">
        <v>211</v>
      </c>
      <c r="M20" s="93"/>
      <c r="N20" s="93"/>
      <c r="O20" s="34">
        <v>0</v>
      </c>
      <c r="P20" s="34">
        <v>0</v>
      </c>
      <c r="Q20" s="34">
        <v>0</v>
      </c>
      <c r="R20" s="34">
        <v>0</v>
      </c>
      <c r="S20" s="34">
        <v>0</v>
      </c>
      <c r="T20" s="34">
        <v>0</v>
      </c>
      <c r="U20" s="120">
        <v>77.273215731069399</v>
      </c>
      <c r="V20" s="54"/>
      <c r="W20" s="54"/>
      <c r="X20" s="54"/>
      <c r="Y20" s="34" t="str">
        <f t="shared" si="1"/>
        <v>В работе</v>
      </c>
      <c r="Z20" s="34" t="s">
        <v>38</v>
      </c>
    </row>
    <row r="21" spans="1:27" ht="75" x14ac:dyDescent="0.3">
      <c r="A21" s="43">
        <v>3</v>
      </c>
      <c r="B21" s="125"/>
      <c r="C21" s="38" t="s">
        <v>151</v>
      </c>
      <c r="D21" s="35" t="s">
        <v>85</v>
      </c>
      <c r="E21" s="84">
        <v>2</v>
      </c>
      <c r="F21" s="105">
        <v>2</v>
      </c>
      <c r="G21" s="52"/>
      <c r="H21" s="52"/>
      <c r="I21" s="52">
        <f>29.12896*1000/1.12</f>
        <v>26007.999999999996</v>
      </c>
      <c r="J21" s="52">
        <f>29.12896*1000/1.12</f>
        <v>26007.999999999996</v>
      </c>
      <c r="K21" s="52">
        <f t="shared" ref="K21:K22" si="2">I21-J21</f>
        <v>0</v>
      </c>
      <c r="L21" s="108" t="s">
        <v>137</v>
      </c>
      <c r="M21" s="93"/>
      <c r="N21" s="93"/>
      <c r="O21" s="34">
        <v>0</v>
      </c>
      <c r="P21" s="34">
        <v>0</v>
      </c>
      <c r="Q21" s="34">
        <v>0</v>
      </c>
      <c r="R21" s="34">
        <v>0</v>
      </c>
      <c r="S21" s="34">
        <v>0</v>
      </c>
      <c r="T21" s="34">
        <v>0</v>
      </c>
      <c r="U21" s="120">
        <v>100</v>
      </c>
      <c r="V21" s="54">
        <v>100</v>
      </c>
      <c r="W21" s="54"/>
      <c r="X21" s="54"/>
      <c r="Y21" s="34" t="str">
        <f t="shared" si="1"/>
        <v>Отклонений нет</v>
      </c>
      <c r="Z21" s="34" t="s">
        <v>38</v>
      </c>
    </row>
    <row r="22" spans="1:27" ht="93.75" x14ac:dyDescent="0.3">
      <c r="A22" s="34">
        <v>4</v>
      </c>
      <c r="B22" s="125"/>
      <c r="C22" s="38" t="s">
        <v>152</v>
      </c>
      <c r="D22" s="35" t="s">
        <v>34</v>
      </c>
      <c r="E22" s="84">
        <v>1</v>
      </c>
      <c r="F22" s="105">
        <v>1</v>
      </c>
      <c r="G22" s="52"/>
      <c r="H22" s="52"/>
      <c r="I22" s="52">
        <f>53.0664878221041*1000/1.12</f>
        <v>47380.792698307225</v>
      </c>
      <c r="J22" s="52">
        <f>I22/4</f>
        <v>11845.198174576806</v>
      </c>
      <c r="K22" s="52">
        <f t="shared" si="2"/>
        <v>35535.594523730419</v>
      </c>
      <c r="L22" s="108" t="s">
        <v>211</v>
      </c>
      <c r="M22" s="93"/>
      <c r="N22" s="93"/>
      <c r="O22" s="34">
        <v>0</v>
      </c>
      <c r="P22" s="34">
        <v>0</v>
      </c>
      <c r="Q22" s="34">
        <v>0</v>
      </c>
      <c r="R22" s="34">
        <v>0</v>
      </c>
      <c r="S22" s="34">
        <v>0</v>
      </c>
      <c r="T22" s="34">
        <v>0</v>
      </c>
      <c r="U22" s="120">
        <v>100</v>
      </c>
      <c r="V22" s="54"/>
      <c r="W22" s="54"/>
      <c r="X22" s="54"/>
      <c r="Y22" s="34" t="str">
        <f t="shared" si="1"/>
        <v>В работе</v>
      </c>
      <c r="Z22" s="34" t="s">
        <v>38</v>
      </c>
    </row>
    <row r="23" spans="1:27" ht="75" x14ac:dyDescent="0.3">
      <c r="A23" s="43">
        <v>5</v>
      </c>
      <c r="B23" s="125"/>
      <c r="C23" s="38" t="s">
        <v>153</v>
      </c>
      <c r="D23" s="35" t="s">
        <v>35</v>
      </c>
      <c r="E23" s="84">
        <v>1</v>
      </c>
      <c r="F23" s="105">
        <v>1</v>
      </c>
      <c r="G23" s="52"/>
      <c r="H23" s="52"/>
      <c r="I23" s="52">
        <f>29.38*1000/1.12</f>
        <v>26232.142857142855</v>
      </c>
      <c r="J23" s="52">
        <f>I23/1</f>
        <v>26232.142857142855</v>
      </c>
      <c r="K23" s="52">
        <v>0</v>
      </c>
      <c r="L23" s="108" t="s">
        <v>137</v>
      </c>
      <c r="M23" s="93"/>
      <c r="N23" s="93"/>
      <c r="O23" s="34">
        <v>0</v>
      </c>
      <c r="P23" s="34">
        <v>0</v>
      </c>
      <c r="Q23" s="34">
        <v>0</v>
      </c>
      <c r="R23" s="34">
        <v>0</v>
      </c>
      <c r="S23" s="34">
        <v>0</v>
      </c>
      <c r="T23" s="34">
        <v>0</v>
      </c>
      <c r="U23" s="120">
        <v>100</v>
      </c>
      <c r="V23" s="54"/>
      <c r="W23" s="54"/>
      <c r="X23" s="54"/>
      <c r="Y23" s="34" t="str">
        <f t="shared" si="1"/>
        <v>Отклонений нет</v>
      </c>
      <c r="Z23" s="34" t="s">
        <v>38</v>
      </c>
    </row>
    <row r="24" spans="1:27" ht="75" x14ac:dyDescent="0.3">
      <c r="A24" s="34">
        <v>6</v>
      </c>
      <c r="B24" s="125"/>
      <c r="C24" s="38" t="s">
        <v>171</v>
      </c>
      <c r="D24" s="35" t="s">
        <v>35</v>
      </c>
      <c r="E24" s="84">
        <v>1</v>
      </c>
      <c r="F24" s="105">
        <v>1</v>
      </c>
      <c r="G24" s="52"/>
      <c r="H24" s="52"/>
      <c r="I24" s="52">
        <f>29.38*1000/1.12</f>
        <v>26232.142857142855</v>
      </c>
      <c r="J24" s="52">
        <v>26232.142857142855</v>
      </c>
      <c r="K24" s="52">
        <v>0</v>
      </c>
      <c r="L24" s="108" t="s">
        <v>137</v>
      </c>
      <c r="M24" s="93"/>
      <c r="N24" s="93"/>
      <c r="O24" s="34">
        <v>0</v>
      </c>
      <c r="P24" s="34">
        <v>0</v>
      </c>
      <c r="Q24" s="34">
        <v>0</v>
      </c>
      <c r="R24" s="34">
        <v>0</v>
      </c>
      <c r="S24" s="34">
        <v>0</v>
      </c>
      <c r="T24" s="34">
        <v>0</v>
      </c>
      <c r="U24" s="120">
        <v>100</v>
      </c>
      <c r="V24" s="54"/>
      <c r="W24" s="54"/>
      <c r="X24" s="54"/>
      <c r="Y24" s="34" t="str">
        <f t="shared" si="1"/>
        <v>Отклонений нет</v>
      </c>
      <c r="Z24" s="34" t="s">
        <v>38</v>
      </c>
    </row>
    <row r="25" spans="1:27" ht="75" x14ac:dyDescent="0.3">
      <c r="A25" s="43">
        <v>7</v>
      </c>
      <c r="B25" s="125"/>
      <c r="C25" s="38" t="s">
        <v>154</v>
      </c>
      <c r="D25" s="35" t="s">
        <v>34</v>
      </c>
      <c r="E25" s="84">
        <v>1</v>
      </c>
      <c r="F25" s="105">
        <v>1</v>
      </c>
      <c r="G25" s="52"/>
      <c r="H25" s="52"/>
      <c r="I25" s="52">
        <f>20.1254*1000/1.12</f>
        <v>17969.107142857138</v>
      </c>
      <c r="J25" s="52">
        <f>20.1254*1000/1.12</f>
        <v>17969.107142857138</v>
      </c>
      <c r="K25" s="52">
        <v>0</v>
      </c>
      <c r="L25" s="108" t="s">
        <v>137</v>
      </c>
      <c r="M25" s="93"/>
      <c r="N25" s="93"/>
      <c r="O25" s="34">
        <v>0</v>
      </c>
      <c r="P25" s="34">
        <v>0</v>
      </c>
      <c r="Q25" s="34">
        <v>0</v>
      </c>
      <c r="R25" s="34">
        <v>0</v>
      </c>
      <c r="S25" s="34">
        <v>0</v>
      </c>
      <c r="T25" s="34">
        <v>0</v>
      </c>
      <c r="U25" s="120"/>
      <c r="V25" s="54"/>
      <c r="W25" s="54"/>
      <c r="X25" s="54"/>
      <c r="Y25" s="34" t="str">
        <f t="shared" si="1"/>
        <v>Отклонений нет</v>
      </c>
      <c r="Z25" s="34" t="s">
        <v>38</v>
      </c>
    </row>
    <row r="26" spans="1:27" ht="75" x14ac:dyDescent="0.3">
      <c r="A26" s="34">
        <v>8</v>
      </c>
      <c r="B26" s="125"/>
      <c r="C26" s="38" t="s">
        <v>157</v>
      </c>
      <c r="D26" s="35" t="s">
        <v>34</v>
      </c>
      <c r="E26" s="84">
        <v>1</v>
      </c>
      <c r="F26" s="105">
        <v>1</v>
      </c>
      <c r="G26" s="52"/>
      <c r="H26" s="52"/>
      <c r="I26" s="52">
        <f>2.286530769152*1000/1.12</f>
        <v>2041.5453295999996</v>
      </c>
      <c r="J26" s="52">
        <v>1200</v>
      </c>
      <c r="K26" s="52">
        <f>I26-J26</f>
        <v>841.5453295999996</v>
      </c>
      <c r="L26" s="108" t="s">
        <v>211</v>
      </c>
      <c r="M26" s="93"/>
      <c r="N26" s="93"/>
      <c r="O26" s="34">
        <v>0</v>
      </c>
      <c r="P26" s="34">
        <v>0</v>
      </c>
      <c r="Q26" s="34">
        <v>0</v>
      </c>
      <c r="R26" s="34">
        <v>0</v>
      </c>
      <c r="S26" s="34">
        <v>0</v>
      </c>
      <c r="T26" s="34">
        <v>0</v>
      </c>
      <c r="U26" s="120">
        <v>100</v>
      </c>
      <c r="V26" s="54"/>
      <c r="W26" s="54"/>
      <c r="X26" s="54"/>
      <c r="Y26" s="34" t="str">
        <f t="shared" si="1"/>
        <v>В работе</v>
      </c>
      <c r="Z26" s="34" t="s">
        <v>38</v>
      </c>
    </row>
    <row r="27" spans="1:27" ht="75" x14ac:dyDescent="0.3">
      <c r="A27" s="43">
        <v>9</v>
      </c>
      <c r="B27" s="125"/>
      <c r="C27" s="38" t="s">
        <v>158</v>
      </c>
      <c r="D27" s="35" t="s">
        <v>34</v>
      </c>
      <c r="E27" s="84">
        <v>1</v>
      </c>
      <c r="F27" s="105">
        <v>1</v>
      </c>
      <c r="G27" s="52"/>
      <c r="H27" s="52"/>
      <c r="I27" s="52">
        <f>12.68461976096*1000/1.12</f>
        <v>11325.553357999999</v>
      </c>
      <c r="J27" s="52">
        <v>2552</v>
      </c>
      <c r="K27" s="52">
        <f t="shared" ref="K27:K33" si="3">I27-J27</f>
        <v>8773.5533579999992</v>
      </c>
      <c r="L27" s="108" t="s">
        <v>211</v>
      </c>
      <c r="M27" s="93"/>
      <c r="N27" s="93"/>
      <c r="O27" s="34">
        <v>0</v>
      </c>
      <c r="P27" s="34">
        <v>0</v>
      </c>
      <c r="Q27" s="34">
        <v>0</v>
      </c>
      <c r="R27" s="34">
        <v>0</v>
      </c>
      <c r="S27" s="34">
        <v>0</v>
      </c>
      <c r="T27" s="34">
        <v>0</v>
      </c>
      <c r="U27" s="120">
        <v>100</v>
      </c>
      <c r="V27" s="54"/>
      <c r="W27" s="54"/>
      <c r="X27" s="54"/>
      <c r="Y27" s="34" t="str">
        <f t="shared" si="1"/>
        <v>В работе</v>
      </c>
      <c r="Z27" s="34" t="s">
        <v>38</v>
      </c>
    </row>
    <row r="28" spans="1:27" ht="75" x14ac:dyDescent="0.3">
      <c r="A28" s="34">
        <v>10</v>
      </c>
      <c r="B28" s="125"/>
      <c r="C28" s="38" t="s">
        <v>159</v>
      </c>
      <c r="D28" s="35" t="s">
        <v>34</v>
      </c>
      <c r="E28" s="84">
        <v>1</v>
      </c>
      <c r="F28" s="105">
        <v>1</v>
      </c>
      <c r="G28" s="52"/>
      <c r="H28" s="52"/>
      <c r="I28" s="52">
        <f>5.803402296832*1000/1.12</f>
        <v>5181.6091935999993</v>
      </c>
      <c r="J28" s="52">
        <v>3200</v>
      </c>
      <c r="K28" s="52">
        <f t="shared" si="3"/>
        <v>1981.6091935999993</v>
      </c>
      <c r="L28" s="108" t="s">
        <v>211</v>
      </c>
      <c r="M28" s="93"/>
      <c r="N28" s="93"/>
      <c r="O28" s="34">
        <v>0</v>
      </c>
      <c r="P28" s="34">
        <v>0</v>
      </c>
      <c r="Q28" s="34">
        <v>0</v>
      </c>
      <c r="R28" s="34">
        <v>0</v>
      </c>
      <c r="S28" s="34">
        <v>0</v>
      </c>
      <c r="T28" s="34">
        <v>0</v>
      </c>
      <c r="U28" s="120">
        <v>100</v>
      </c>
      <c r="V28" s="54"/>
      <c r="W28" s="54"/>
      <c r="X28" s="54"/>
      <c r="Y28" s="34" t="str">
        <f t="shared" si="1"/>
        <v>В работе</v>
      </c>
      <c r="Z28" s="34" t="s">
        <v>38</v>
      </c>
    </row>
    <row r="29" spans="1:27" ht="75" x14ac:dyDescent="0.3">
      <c r="A29" s="43">
        <v>11</v>
      </c>
      <c r="B29" s="125"/>
      <c r="C29" s="38" t="s">
        <v>160</v>
      </c>
      <c r="D29" s="35" t="s">
        <v>34</v>
      </c>
      <c r="E29" s="84">
        <v>1</v>
      </c>
      <c r="F29" s="105">
        <v>1</v>
      </c>
      <c r="G29" s="52"/>
      <c r="H29" s="52"/>
      <c r="I29" s="52">
        <f>3.852922995264*1000/1.12</f>
        <v>3440.1098171999997</v>
      </c>
      <c r="J29" s="52">
        <v>1500</v>
      </c>
      <c r="K29" s="52">
        <f t="shared" si="3"/>
        <v>1940.1098171999997</v>
      </c>
      <c r="L29" s="108" t="s">
        <v>211</v>
      </c>
      <c r="M29" s="93"/>
      <c r="N29" s="93"/>
      <c r="O29" s="34">
        <v>0</v>
      </c>
      <c r="P29" s="34">
        <v>0</v>
      </c>
      <c r="Q29" s="34">
        <v>0</v>
      </c>
      <c r="R29" s="34">
        <v>0</v>
      </c>
      <c r="S29" s="34">
        <v>0</v>
      </c>
      <c r="T29" s="34">
        <v>0</v>
      </c>
      <c r="U29" s="120">
        <v>100</v>
      </c>
      <c r="V29" s="54"/>
      <c r="W29" s="54"/>
      <c r="X29" s="54"/>
      <c r="Y29" s="34" t="str">
        <f t="shared" si="1"/>
        <v>В работе</v>
      </c>
      <c r="Z29" s="34" t="s">
        <v>38</v>
      </c>
    </row>
    <row r="30" spans="1:27" ht="75" x14ac:dyDescent="0.3">
      <c r="A30" s="34">
        <v>12</v>
      </c>
      <c r="B30" s="125"/>
      <c r="C30" s="38" t="s">
        <v>161</v>
      </c>
      <c r="D30" s="35" t="s">
        <v>34</v>
      </c>
      <c r="E30" s="84">
        <v>1</v>
      </c>
      <c r="F30" s="105">
        <v>1</v>
      </c>
      <c r="G30" s="52"/>
      <c r="H30" s="52"/>
      <c r="I30" s="52">
        <f>5.207164837056*1000/1.12</f>
        <v>4649.2543188</v>
      </c>
      <c r="J30" s="52">
        <v>2450</v>
      </c>
      <c r="K30" s="52">
        <f t="shared" si="3"/>
        <v>2199.2543188</v>
      </c>
      <c r="L30" s="108" t="s">
        <v>211</v>
      </c>
      <c r="M30" s="93"/>
      <c r="N30" s="93"/>
      <c r="O30" s="34">
        <v>0</v>
      </c>
      <c r="P30" s="34">
        <v>0</v>
      </c>
      <c r="Q30" s="34">
        <v>0</v>
      </c>
      <c r="R30" s="34">
        <v>0</v>
      </c>
      <c r="S30" s="34">
        <v>0</v>
      </c>
      <c r="T30" s="34">
        <v>0</v>
      </c>
      <c r="U30" s="120">
        <v>100</v>
      </c>
      <c r="V30" s="54"/>
      <c r="W30" s="54"/>
      <c r="X30" s="54"/>
      <c r="Y30" s="34" t="str">
        <f t="shared" si="1"/>
        <v>В работе</v>
      </c>
      <c r="Z30" s="34" t="s">
        <v>38</v>
      </c>
    </row>
    <row r="31" spans="1:27" ht="75" x14ac:dyDescent="0.3">
      <c r="A31" s="43">
        <v>13</v>
      </c>
      <c r="B31" s="125"/>
      <c r="C31" s="38" t="s">
        <v>162</v>
      </c>
      <c r="D31" s="35" t="s">
        <v>34</v>
      </c>
      <c r="E31" s="84">
        <v>1</v>
      </c>
      <c r="F31" s="105">
        <v>1</v>
      </c>
      <c r="G31" s="52"/>
      <c r="H31" s="52"/>
      <c r="I31" s="52">
        <f>8.70135362656*1000/1.12</f>
        <v>7769.0657379999993</v>
      </c>
      <c r="J31" s="52">
        <v>4560</v>
      </c>
      <c r="K31" s="52">
        <f t="shared" si="3"/>
        <v>3209.0657379999993</v>
      </c>
      <c r="L31" s="108" t="s">
        <v>211</v>
      </c>
      <c r="M31" s="93"/>
      <c r="N31" s="93"/>
      <c r="O31" s="34">
        <v>0</v>
      </c>
      <c r="P31" s="34">
        <v>0</v>
      </c>
      <c r="Q31" s="34">
        <v>0</v>
      </c>
      <c r="R31" s="34">
        <v>0</v>
      </c>
      <c r="S31" s="34">
        <v>0</v>
      </c>
      <c r="T31" s="34">
        <v>0</v>
      </c>
      <c r="U31" s="120">
        <v>100</v>
      </c>
      <c r="V31" s="54"/>
      <c r="W31" s="54"/>
      <c r="X31" s="54"/>
      <c r="Y31" s="34" t="str">
        <f t="shared" si="1"/>
        <v>В работе</v>
      </c>
      <c r="Z31" s="34" t="s">
        <v>38</v>
      </c>
    </row>
    <row r="32" spans="1:27" ht="75" x14ac:dyDescent="0.3">
      <c r="A32" s="34">
        <v>14</v>
      </c>
      <c r="B32" s="125"/>
      <c r="C32" s="38" t="s">
        <v>165</v>
      </c>
      <c r="D32" s="35" t="s">
        <v>34</v>
      </c>
      <c r="E32" s="84">
        <v>1</v>
      </c>
      <c r="F32" s="105">
        <v>1</v>
      </c>
      <c r="G32" s="52"/>
      <c r="H32" s="52"/>
      <c r="I32" s="52">
        <f>37.9264*1000/1.12</f>
        <v>33862.857142857138</v>
      </c>
      <c r="J32" s="52">
        <f>37.9264*1000/1.12</f>
        <v>33862.857142857138</v>
      </c>
      <c r="K32" s="52">
        <f t="shared" si="3"/>
        <v>0</v>
      </c>
      <c r="L32" s="108" t="s">
        <v>137</v>
      </c>
      <c r="M32" s="93"/>
      <c r="N32" s="93"/>
      <c r="O32" s="34">
        <v>0</v>
      </c>
      <c r="P32" s="34">
        <v>0</v>
      </c>
      <c r="Q32" s="34">
        <v>0</v>
      </c>
      <c r="R32" s="34">
        <v>0</v>
      </c>
      <c r="S32" s="34">
        <v>0</v>
      </c>
      <c r="T32" s="34">
        <v>0</v>
      </c>
      <c r="U32" s="120">
        <v>100</v>
      </c>
      <c r="V32" s="54"/>
      <c r="W32" s="54"/>
      <c r="X32" s="54"/>
      <c r="Y32" s="34" t="str">
        <f t="shared" si="1"/>
        <v>Отклонений нет</v>
      </c>
      <c r="Z32" s="34" t="s">
        <v>38</v>
      </c>
    </row>
    <row r="33" spans="1:26" ht="75" x14ac:dyDescent="0.3">
      <c r="A33" s="43">
        <v>15</v>
      </c>
      <c r="B33" s="125"/>
      <c r="C33" s="112" t="s">
        <v>164</v>
      </c>
      <c r="D33" s="113" t="s">
        <v>34</v>
      </c>
      <c r="E33" s="114">
        <v>1</v>
      </c>
      <c r="F33" s="115">
        <v>1</v>
      </c>
      <c r="G33" s="165"/>
      <c r="H33" s="165"/>
      <c r="I33" s="165">
        <f>28.22497054*1000/1.12</f>
        <v>25200.866553571428</v>
      </c>
      <c r="J33" s="52">
        <v>12000</v>
      </c>
      <c r="K33" s="52">
        <f t="shared" si="3"/>
        <v>13200.866553571428</v>
      </c>
      <c r="L33" s="108" t="s">
        <v>137</v>
      </c>
      <c r="M33" s="93"/>
      <c r="N33" s="93"/>
      <c r="O33" s="34">
        <v>0</v>
      </c>
      <c r="P33" s="34">
        <v>0</v>
      </c>
      <c r="Q33" s="34">
        <v>0</v>
      </c>
      <c r="R33" s="34">
        <v>0</v>
      </c>
      <c r="S33" s="34">
        <v>0</v>
      </c>
      <c r="T33" s="34">
        <v>0</v>
      </c>
      <c r="U33" s="120">
        <v>100</v>
      </c>
      <c r="V33" s="54"/>
      <c r="W33" s="54"/>
      <c r="X33" s="54"/>
      <c r="Y33" s="34" t="str">
        <f t="shared" si="1"/>
        <v>Отклонений нет</v>
      </c>
      <c r="Z33" s="34" t="s">
        <v>38</v>
      </c>
    </row>
    <row r="34" spans="1:26" ht="75" x14ac:dyDescent="0.3">
      <c r="A34" s="34">
        <v>16</v>
      </c>
      <c r="B34" s="125"/>
      <c r="C34" s="38" t="s">
        <v>166</v>
      </c>
      <c r="D34" s="35" t="s">
        <v>35</v>
      </c>
      <c r="E34" s="84">
        <v>1</v>
      </c>
      <c r="F34" s="105">
        <v>1</v>
      </c>
      <c r="G34" s="52"/>
      <c r="H34" s="52"/>
      <c r="I34" s="52">
        <f>9.983236*1000/1.12</f>
        <v>8913.6035714285699</v>
      </c>
      <c r="J34" s="52">
        <v>0</v>
      </c>
      <c r="K34" s="52">
        <f>I34-J34</f>
        <v>8913.6035714285699</v>
      </c>
      <c r="L34" s="108" t="s">
        <v>211</v>
      </c>
      <c r="M34" s="93"/>
      <c r="N34" s="93"/>
      <c r="O34" s="34">
        <v>0</v>
      </c>
      <c r="P34" s="34">
        <v>0</v>
      </c>
      <c r="Q34" s="34">
        <v>0</v>
      </c>
      <c r="R34" s="34">
        <v>0</v>
      </c>
      <c r="S34" s="34">
        <v>0</v>
      </c>
      <c r="T34" s="34">
        <v>0</v>
      </c>
      <c r="U34" s="120">
        <v>100</v>
      </c>
      <c r="V34" s="54"/>
      <c r="W34" s="54"/>
      <c r="X34" s="54"/>
      <c r="Y34" s="34" t="str">
        <f t="shared" si="1"/>
        <v>В работе</v>
      </c>
      <c r="Z34" s="34" t="s">
        <v>38</v>
      </c>
    </row>
    <row r="35" spans="1:26" ht="75" x14ac:dyDescent="0.3">
      <c r="A35" s="43">
        <v>17</v>
      </c>
      <c r="B35" s="125"/>
      <c r="C35" s="38" t="s">
        <v>172</v>
      </c>
      <c r="D35" s="35" t="s">
        <v>34</v>
      </c>
      <c r="E35" s="84">
        <v>1</v>
      </c>
      <c r="F35" s="105">
        <v>1</v>
      </c>
      <c r="G35" s="52"/>
      <c r="H35" s="52"/>
      <c r="I35" s="52">
        <f>69.9862863417862*1000/1.12</f>
        <v>62487.7556623091</v>
      </c>
      <c r="J35" s="52">
        <f>I35/3</f>
        <v>20829.251887436367</v>
      </c>
      <c r="K35" s="52">
        <f>I35-J35</f>
        <v>41658.503774872734</v>
      </c>
      <c r="L35" s="108" t="s">
        <v>211</v>
      </c>
      <c r="M35" s="93"/>
      <c r="N35" s="93"/>
      <c r="O35" s="34">
        <v>0</v>
      </c>
      <c r="P35" s="34">
        <v>0</v>
      </c>
      <c r="Q35" s="34">
        <v>0</v>
      </c>
      <c r="R35" s="34">
        <v>0</v>
      </c>
      <c r="S35" s="34">
        <v>0</v>
      </c>
      <c r="T35" s="34">
        <v>0</v>
      </c>
      <c r="U35" s="120">
        <v>100</v>
      </c>
      <c r="V35" s="54"/>
      <c r="W35" s="54"/>
      <c r="X35" s="54"/>
      <c r="Y35" s="34" t="str">
        <f t="shared" si="1"/>
        <v>В работе</v>
      </c>
      <c r="Z35" s="34" t="s">
        <v>38</v>
      </c>
    </row>
    <row r="36" spans="1:26" ht="75" x14ac:dyDescent="0.3">
      <c r="A36" s="34">
        <v>18</v>
      </c>
      <c r="B36" s="125"/>
      <c r="C36" s="38" t="s">
        <v>169</v>
      </c>
      <c r="D36" s="35" t="s">
        <v>34</v>
      </c>
      <c r="E36" s="84">
        <v>1</v>
      </c>
      <c r="F36" s="105">
        <v>1</v>
      </c>
      <c r="G36" s="52"/>
      <c r="H36" s="52"/>
      <c r="I36" s="52">
        <f>14910.7142857143</f>
        <v>14910.714285714301</v>
      </c>
      <c r="J36" s="52">
        <v>8900</v>
      </c>
      <c r="K36" s="52">
        <f>I36-J36</f>
        <v>6010.7142857143008</v>
      </c>
      <c r="L36" s="108" t="s">
        <v>137</v>
      </c>
      <c r="M36" s="93"/>
      <c r="N36" s="93"/>
      <c r="O36" s="34">
        <v>0</v>
      </c>
      <c r="P36" s="34">
        <v>0</v>
      </c>
      <c r="Q36" s="34">
        <v>0</v>
      </c>
      <c r="R36" s="34">
        <v>0</v>
      </c>
      <c r="S36" s="34">
        <v>0</v>
      </c>
      <c r="T36" s="34">
        <v>0</v>
      </c>
      <c r="U36" s="120">
        <v>100</v>
      </c>
      <c r="V36" s="54"/>
      <c r="W36" s="54"/>
      <c r="X36" s="54"/>
      <c r="Y36" s="34" t="str">
        <f t="shared" si="1"/>
        <v>Отклонений нет</v>
      </c>
      <c r="Z36" s="34" t="s">
        <v>38</v>
      </c>
    </row>
    <row r="37" spans="1:26" ht="75" x14ac:dyDescent="0.3">
      <c r="A37" s="43">
        <v>19</v>
      </c>
      <c r="B37" s="125"/>
      <c r="C37" s="38" t="s">
        <v>170</v>
      </c>
      <c r="D37" s="35" t="s">
        <v>35</v>
      </c>
      <c r="E37" s="84">
        <v>1</v>
      </c>
      <c r="F37" s="105">
        <v>1</v>
      </c>
      <c r="G37" s="52"/>
      <c r="H37" s="52"/>
      <c r="I37" s="52">
        <v>26728.584999999995</v>
      </c>
      <c r="J37" s="52">
        <v>0</v>
      </c>
      <c r="K37" s="52">
        <f>I37-J37</f>
        <v>26728.584999999995</v>
      </c>
      <c r="L37" s="108" t="s">
        <v>211</v>
      </c>
      <c r="M37" s="93"/>
      <c r="N37" s="93"/>
      <c r="O37" s="34">
        <v>0</v>
      </c>
      <c r="P37" s="34">
        <v>0</v>
      </c>
      <c r="Q37" s="34">
        <v>0</v>
      </c>
      <c r="R37" s="34">
        <v>0</v>
      </c>
      <c r="S37" s="34">
        <v>0</v>
      </c>
      <c r="T37" s="34">
        <v>0</v>
      </c>
      <c r="U37" s="120">
        <v>100</v>
      </c>
      <c r="V37" s="54"/>
      <c r="W37" s="54"/>
      <c r="X37" s="54"/>
      <c r="Y37" s="34" t="str">
        <f t="shared" si="1"/>
        <v>В работе</v>
      </c>
      <c r="Z37" s="34" t="s">
        <v>38</v>
      </c>
    </row>
    <row r="38" spans="1:26" ht="75" x14ac:dyDescent="0.3">
      <c r="A38" s="34">
        <v>20</v>
      </c>
      <c r="B38" s="125"/>
      <c r="C38" s="38" t="s">
        <v>167</v>
      </c>
      <c r="D38" s="35" t="s">
        <v>35</v>
      </c>
      <c r="E38" s="84">
        <v>3</v>
      </c>
      <c r="F38" s="105">
        <v>3</v>
      </c>
      <c r="G38" s="52"/>
      <c r="H38" s="52"/>
      <c r="I38" s="52">
        <f>4794.64285714286</f>
        <v>4794.6428571428596</v>
      </c>
      <c r="J38" s="52">
        <f>4794.64285714286</f>
        <v>4794.6428571428596</v>
      </c>
      <c r="K38" s="52">
        <v>0</v>
      </c>
      <c r="L38" s="108" t="s">
        <v>137</v>
      </c>
      <c r="M38" s="93"/>
      <c r="N38" s="93"/>
      <c r="O38" s="34">
        <v>0</v>
      </c>
      <c r="P38" s="34">
        <v>0</v>
      </c>
      <c r="Q38" s="34">
        <v>0</v>
      </c>
      <c r="R38" s="34">
        <v>0</v>
      </c>
      <c r="S38" s="34">
        <v>0</v>
      </c>
      <c r="T38" s="34">
        <v>0</v>
      </c>
      <c r="U38" s="120">
        <v>100</v>
      </c>
      <c r="V38" s="54"/>
      <c r="W38" s="54"/>
      <c r="X38" s="54"/>
      <c r="Y38" s="34" t="str">
        <f t="shared" si="1"/>
        <v>Отклонений нет</v>
      </c>
      <c r="Z38" s="34" t="s">
        <v>38</v>
      </c>
    </row>
    <row r="39" spans="1:26" ht="75" x14ac:dyDescent="0.3">
      <c r="A39" s="43">
        <v>21</v>
      </c>
      <c r="B39" s="125"/>
      <c r="C39" s="38" t="s">
        <v>173</v>
      </c>
      <c r="D39" s="35" t="s">
        <v>34</v>
      </c>
      <c r="E39" s="84">
        <v>1</v>
      </c>
      <c r="F39" s="105">
        <v>1</v>
      </c>
      <c r="G39" s="52"/>
      <c r="H39" s="52"/>
      <c r="I39" s="52">
        <f>18564426.18/1.12/1000</f>
        <v>16575.380517857142</v>
      </c>
      <c r="J39" s="52">
        <v>0</v>
      </c>
      <c r="K39" s="52">
        <f>I39-J39</f>
        <v>16575.380517857142</v>
      </c>
      <c r="L39" s="108" t="s">
        <v>211</v>
      </c>
      <c r="M39" s="93"/>
      <c r="N39" s="93"/>
      <c r="O39" s="34">
        <v>0</v>
      </c>
      <c r="P39" s="34">
        <v>0</v>
      </c>
      <c r="Q39" s="34">
        <v>0</v>
      </c>
      <c r="R39" s="34">
        <v>0</v>
      </c>
      <c r="S39" s="34">
        <v>0</v>
      </c>
      <c r="T39" s="34">
        <v>0</v>
      </c>
      <c r="U39" s="120">
        <v>100</v>
      </c>
      <c r="V39" s="54"/>
      <c r="W39" s="54"/>
      <c r="X39" s="54"/>
      <c r="Y39" s="34" t="str">
        <f t="shared" si="1"/>
        <v>В работе</v>
      </c>
      <c r="Z39" s="34" t="s">
        <v>38</v>
      </c>
    </row>
    <row r="40" spans="1:26" ht="75" x14ac:dyDescent="0.3">
      <c r="A40" s="34">
        <v>22</v>
      </c>
      <c r="B40" s="125"/>
      <c r="C40" s="38" t="s">
        <v>203</v>
      </c>
      <c r="D40" s="35" t="s">
        <v>34</v>
      </c>
      <c r="E40" s="84">
        <v>1</v>
      </c>
      <c r="F40" s="105">
        <v>1</v>
      </c>
      <c r="G40" s="52"/>
      <c r="H40" s="52"/>
      <c r="I40" s="52">
        <v>65272.744319999998</v>
      </c>
      <c r="J40" s="52">
        <v>0</v>
      </c>
      <c r="K40" s="52">
        <f>I40-J40</f>
        <v>65272.744319999998</v>
      </c>
      <c r="L40" s="108" t="s">
        <v>211</v>
      </c>
      <c r="M40" s="93"/>
      <c r="N40" s="93"/>
      <c r="O40" s="34">
        <v>0</v>
      </c>
      <c r="P40" s="34">
        <v>0</v>
      </c>
      <c r="Q40" s="34">
        <v>0</v>
      </c>
      <c r="R40" s="34">
        <v>0</v>
      </c>
      <c r="S40" s="34">
        <v>0</v>
      </c>
      <c r="T40" s="34">
        <v>0</v>
      </c>
      <c r="U40" s="120">
        <v>100</v>
      </c>
      <c r="V40" s="54"/>
      <c r="W40" s="54"/>
      <c r="X40" s="54"/>
      <c r="Y40" s="34" t="str">
        <f t="shared" si="1"/>
        <v>В работе</v>
      </c>
      <c r="Z40" s="34" t="s">
        <v>38</v>
      </c>
    </row>
    <row r="41" spans="1:26" ht="75" x14ac:dyDescent="0.3">
      <c r="A41" s="43">
        <v>23</v>
      </c>
      <c r="B41" s="125"/>
      <c r="C41" s="38" t="s">
        <v>212</v>
      </c>
      <c r="D41" s="35" t="s">
        <v>34</v>
      </c>
      <c r="E41" s="84">
        <v>1</v>
      </c>
      <c r="F41" s="105">
        <v>1</v>
      </c>
      <c r="G41" s="52"/>
      <c r="H41" s="52"/>
      <c r="I41" s="52">
        <v>220231.43874160622</v>
      </c>
      <c r="J41" s="52">
        <f>I41/3</f>
        <v>73410.479580535408</v>
      </c>
      <c r="K41" s="52">
        <f>I41-J41</f>
        <v>146820.95916107082</v>
      </c>
      <c r="L41" s="108" t="s">
        <v>211</v>
      </c>
      <c r="M41" s="93"/>
      <c r="N41" s="93"/>
      <c r="O41" s="34">
        <v>0</v>
      </c>
      <c r="P41" s="34">
        <v>0</v>
      </c>
      <c r="Q41" s="34">
        <v>0</v>
      </c>
      <c r="R41" s="34">
        <v>0</v>
      </c>
      <c r="S41" s="34">
        <v>0</v>
      </c>
      <c r="T41" s="34">
        <v>0</v>
      </c>
      <c r="U41" s="120">
        <v>100</v>
      </c>
      <c r="V41" s="54"/>
      <c r="W41" s="54"/>
      <c r="X41" s="54"/>
      <c r="Y41" s="34" t="str">
        <f t="shared" si="1"/>
        <v>В работе</v>
      </c>
      <c r="Z41" s="34" t="s">
        <v>38</v>
      </c>
    </row>
    <row r="44" spans="1:26" x14ac:dyDescent="0.3">
      <c r="E44" s="3"/>
    </row>
  </sheetData>
  <mergeCells count="30">
    <mergeCell ref="W15:X15"/>
    <mergeCell ref="Q15:R15"/>
    <mergeCell ref="U15:V15"/>
    <mergeCell ref="A9:Z9"/>
    <mergeCell ref="A10:Z10"/>
    <mergeCell ref="A11:Z11"/>
    <mergeCell ref="A12:Z12"/>
    <mergeCell ref="A14:A16"/>
    <mergeCell ref="B14:G14"/>
    <mergeCell ref="H14:H16"/>
    <mergeCell ref="I14:L14"/>
    <mergeCell ref="M14:P14"/>
    <mergeCell ref="Q14:X14"/>
    <mergeCell ref="Y14:Y16"/>
    <mergeCell ref="Z14:Z16"/>
    <mergeCell ref="S15:T15"/>
    <mergeCell ref="M15:N15"/>
    <mergeCell ref="O15:O16"/>
    <mergeCell ref="P15:P16"/>
    <mergeCell ref="E15:F15"/>
    <mergeCell ref="K15:K16"/>
    <mergeCell ref="G15:G16"/>
    <mergeCell ref="B19:B41"/>
    <mergeCell ref="I15:I16"/>
    <mergeCell ref="J15:J16"/>
    <mergeCell ref="A18:D18"/>
    <mergeCell ref="L15:L16"/>
    <mergeCell ref="B15:B16"/>
    <mergeCell ref="C15:C16"/>
    <mergeCell ref="D15:D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
  <sheetViews>
    <sheetView zoomScale="60" zoomScaleNormal="60" workbookViewId="0">
      <selection activeCell="C4" sqref="C4"/>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6.140625" style="1" bestFit="1" customWidth="1"/>
    <col min="6" max="6" width="7.42578125" style="1" customWidth="1"/>
    <col min="7" max="7" width="19.28515625" style="1" hidden="1" customWidth="1"/>
    <col min="8" max="8" width="14.7109375" style="1" hidden="1" customWidth="1"/>
    <col min="9" max="9" width="20.140625" style="3" customWidth="1"/>
    <col min="10" max="10" width="19.140625" style="3" customWidth="1"/>
    <col min="11" max="11" width="17.28515625" style="3" bestFit="1" customWidth="1"/>
    <col min="12" max="12" width="21.42578125" style="107" customWidth="1"/>
    <col min="13" max="13" width="15.7109375" style="3" customWidth="1"/>
    <col min="14" max="14" width="15.28515625" style="3" customWidth="1"/>
    <col min="15" max="15" width="9.7109375" style="1" bestFit="1" customWidth="1"/>
    <col min="16" max="16" width="9.42578125" style="1" customWidth="1"/>
    <col min="17" max="18" width="14.28515625" style="1" customWidth="1"/>
    <col min="19" max="19" width="11.5703125" style="1" customWidth="1"/>
    <col min="20" max="20" width="11.85546875" style="1" customWidth="1"/>
    <col min="21" max="21" width="11.5703125" style="1" customWidth="1"/>
    <col min="22" max="22" width="11" style="1" customWidth="1"/>
    <col min="23" max="24" width="10.7109375" style="1" customWidth="1"/>
    <col min="25" max="25" width="22.7109375" style="1" customWidth="1"/>
    <col min="26" max="26" width="37.7109375" style="1" customWidth="1"/>
    <col min="27" max="27" width="26.140625" style="1" hidden="1" customWidth="1"/>
    <col min="28" max="28" width="9" style="1"/>
    <col min="29" max="29" width="21.7109375" style="1" hidden="1" customWidth="1"/>
    <col min="30" max="16384" width="9" style="1"/>
  </cols>
  <sheetData>
    <row r="1" spans="1:28" x14ac:dyDescent="0.3">
      <c r="Z1" s="4" t="s">
        <v>11</v>
      </c>
    </row>
    <row r="2" spans="1:28" x14ac:dyDescent="0.3">
      <c r="Z2" s="5" t="s">
        <v>13</v>
      </c>
    </row>
    <row r="3" spans="1:28" x14ac:dyDescent="0.3">
      <c r="Y3" s="6"/>
      <c r="Z3" s="7" t="s">
        <v>14</v>
      </c>
      <c r="AA3" s="5"/>
    </row>
    <row r="4" spans="1:28" x14ac:dyDescent="0.3">
      <c r="Z4" s="5" t="s">
        <v>15</v>
      </c>
      <c r="AA4" s="8"/>
    </row>
    <row r="5" spans="1:28" x14ac:dyDescent="0.3">
      <c r="O5" s="3"/>
      <c r="Z5" s="5"/>
      <c r="AA5" s="5"/>
    </row>
    <row r="6" spans="1:28" x14ac:dyDescent="0.3">
      <c r="Z6" s="5" t="s">
        <v>12</v>
      </c>
      <c r="AA6" s="5"/>
    </row>
    <row r="7" spans="1:28" x14ac:dyDescent="0.3">
      <c r="Z7" s="9"/>
    </row>
    <row r="8" spans="1:28" x14ac:dyDescent="0.3">
      <c r="Z8" s="9"/>
    </row>
    <row r="9" spans="1:28" x14ac:dyDescent="0.3">
      <c r="A9" s="149" t="s">
        <v>64</v>
      </c>
      <c r="B9" s="149"/>
      <c r="C9" s="149"/>
      <c r="D9" s="149"/>
      <c r="E9" s="149"/>
      <c r="F9" s="149"/>
      <c r="G9" s="149"/>
      <c r="H9" s="149"/>
      <c r="I9" s="149"/>
      <c r="J9" s="149"/>
      <c r="K9" s="149"/>
      <c r="L9" s="149"/>
      <c r="M9" s="149"/>
      <c r="N9" s="149"/>
      <c r="O9" s="149"/>
      <c r="P9" s="149"/>
      <c r="Q9" s="149"/>
      <c r="R9" s="149"/>
      <c r="S9" s="149"/>
      <c r="T9" s="149"/>
      <c r="U9" s="149"/>
      <c r="V9" s="149"/>
      <c r="W9" s="149"/>
      <c r="X9" s="149"/>
      <c r="Y9" s="149"/>
      <c r="Z9" s="149"/>
    </row>
    <row r="10" spans="1:28" x14ac:dyDescent="0.3">
      <c r="A10" s="149" t="s">
        <v>120</v>
      </c>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row>
    <row r="11" spans="1:28" x14ac:dyDescent="0.3">
      <c r="A11" s="150" t="s">
        <v>196</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row>
    <row r="12" spans="1:28" x14ac:dyDescent="0.3">
      <c r="A12" s="151" t="s">
        <v>16</v>
      </c>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row>
    <row r="13" spans="1:28" x14ac:dyDescent="0.3">
      <c r="A13" s="10"/>
    </row>
    <row r="14" spans="1:28" x14ac:dyDescent="0.3">
      <c r="A14" s="156" t="s">
        <v>0</v>
      </c>
      <c r="B14" s="156" t="s">
        <v>18</v>
      </c>
      <c r="C14" s="156"/>
      <c r="D14" s="156"/>
      <c r="E14" s="156"/>
      <c r="F14" s="156"/>
      <c r="G14" s="156"/>
      <c r="H14" s="156" t="s">
        <v>1</v>
      </c>
      <c r="I14" s="156" t="s">
        <v>19</v>
      </c>
      <c r="J14" s="156"/>
      <c r="K14" s="156"/>
      <c r="L14" s="156"/>
      <c r="M14" s="156" t="s">
        <v>20</v>
      </c>
      <c r="N14" s="156"/>
      <c r="O14" s="156"/>
      <c r="P14" s="156"/>
      <c r="Q14" s="156" t="s">
        <v>21</v>
      </c>
      <c r="R14" s="156"/>
      <c r="S14" s="156"/>
      <c r="T14" s="156"/>
      <c r="U14" s="156"/>
      <c r="V14" s="156"/>
      <c r="W14" s="156"/>
      <c r="X14" s="156"/>
      <c r="Y14" s="156" t="s">
        <v>22</v>
      </c>
      <c r="Z14" s="156" t="s">
        <v>23</v>
      </c>
    </row>
    <row r="15" spans="1:28" ht="146.25" customHeight="1" x14ac:dyDescent="0.3">
      <c r="A15" s="156"/>
      <c r="B15" s="156" t="s">
        <v>2</v>
      </c>
      <c r="C15" s="156" t="s">
        <v>3</v>
      </c>
      <c r="D15" s="156" t="s">
        <v>4</v>
      </c>
      <c r="E15" s="156" t="s">
        <v>5</v>
      </c>
      <c r="F15" s="156"/>
      <c r="G15" s="156" t="s">
        <v>24</v>
      </c>
      <c r="H15" s="156"/>
      <c r="I15" s="156" t="s">
        <v>6</v>
      </c>
      <c r="J15" s="156" t="s">
        <v>7</v>
      </c>
      <c r="K15" s="156" t="s">
        <v>25</v>
      </c>
      <c r="L15" s="157" t="s">
        <v>26</v>
      </c>
      <c r="M15" s="156" t="s">
        <v>27</v>
      </c>
      <c r="N15" s="156"/>
      <c r="O15" s="156" t="s">
        <v>8</v>
      </c>
      <c r="P15" s="156" t="s">
        <v>9</v>
      </c>
      <c r="Q15" s="158" t="s">
        <v>37</v>
      </c>
      <c r="R15" s="158"/>
      <c r="S15" s="156" t="s">
        <v>10</v>
      </c>
      <c r="T15" s="156"/>
      <c r="U15" s="156" t="s">
        <v>28</v>
      </c>
      <c r="V15" s="156"/>
      <c r="W15" s="156" t="s">
        <v>29</v>
      </c>
      <c r="X15" s="156"/>
      <c r="Y15" s="156"/>
      <c r="Z15" s="156"/>
      <c r="AB15" s="3"/>
    </row>
    <row r="16" spans="1:28" ht="73.5" customHeight="1" x14ac:dyDescent="0.3">
      <c r="A16" s="156"/>
      <c r="B16" s="156"/>
      <c r="C16" s="156"/>
      <c r="D16" s="156"/>
      <c r="E16" s="34" t="s">
        <v>6</v>
      </c>
      <c r="F16" s="34" t="s">
        <v>7</v>
      </c>
      <c r="G16" s="156"/>
      <c r="H16" s="156"/>
      <c r="I16" s="156"/>
      <c r="J16" s="156"/>
      <c r="K16" s="156"/>
      <c r="L16" s="157"/>
      <c r="M16" s="34" t="s">
        <v>30</v>
      </c>
      <c r="N16" s="34" t="s">
        <v>31</v>
      </c>
      <c r="O16" s="156"/>
      <c r="P16" s="156"/>
      <c r="Q16" s="34" t="s">
        <v>32</v>
      </c>
      <c r="R16" s="34" t="s">
        <v>33</v>
      </c>
      <c r="S16" s="34" t="s">
        <v>32</v>
      </c>
      <c r="T16" s="34" t="s">
        <v>33</v>
      </c>
      <c r="U16" s="34" t="s">
        <v>6</v>
      </c>
      <c r="V16" s="34" t="s">
        <v>7</v>
      </c>
      <c r="W16" s="34" t="s">
        <v>32</v>
      </c>
      <c r="X16" s="34" t="s">
        <v>33</v>
      </c>
      <c r="Y16" s="156"/>
      <c r="Z16" s="156"/>
      <c r="AA16" s="110">
        <f>AA19-AA17</f>
        <v>-46210.142398571421</v>
      </c>
    </row>
    <row r="17" spans="1:29" x14ac:dyDescent="0.3">
      <c r="A17" s="34">
        <v>1</v>
      </c>
      <c r="B17" s="34">
        <v>2</v>
      </c>
      <c r="C17" s="34">
        <v>3</v>
      </c>
      <c r="D17" s="34">
        <v>4</v>
      </c>
      <c r="E17" s="34">
        <v>5</v>
      </c>
      <c r="F17" s="34">
        <v>6</v>
      </c>
      <c r="G17" s="34">
        <v>7</v>
      </c>
      <c r="H17" s="34">
        <v>8</v>
      </c>
      <c r="I17" s="34">
        <v>9</v>
      </c>
      <c r="J17" s="34">
        <v>10</v>
      </c>
      <c r="K17" s="34">
        <v>11</v>
      </c>
      <c r="L17" s="159">
        <v>12</v>
      </c>
      <c r="M17" s="34">
        <v>13</v>
      </c>
      <c r="N17" s="34">
        <v>14</v>
      </c>
      <c r="O17" s="34">
        <v>15</v>
      </c>
      <c r="P17" s="34">
        <v>16</v>
      </c>
      <c r="Q17" s="34">
        <v>17</v>
      </c>
      <c r="R17" s="34">
        <v>18</v>
      </c>
      <c r="S17" s="34">
        <v>19</v>
      </c>
      <c r="T17" s="34">
        <v>20</v>
      </c>
      <c r="U17" s="34">
        <v>21</v>
      </c>
      <c r="V17" s="34">
        <v>22</v>
      </c>
      <c r="W17" s="34">
        <v>23</v>
      </c>
      <c r="X17" s="34">
        <v>24</v>
      </c>
      <c r="Y17" s="34">
        <v>25</v>
      </c>
      <c r="Z17" s="34">
        <v>26</v>
      </c>
      <c r="AA17" s="111">
        <v>279125.92</v>
      </c>
    </row>
    <row r="18" spans="1:29" x14ac:dyDescent="0.3">
      <c r="A18" s="160" t="s">
        <v>17</v>
      </c>
      <c r="B18" s="160"/>
      <c r="C18" s="160"/>
      <c r="D18" s="160"/>
      <c r="E18" s="34"/>
      <c r="F18" s="34"/>
      <c r="G18" s="34"/>
      <c r="H18" s="34"/>
      <c r="I18" s="161"/>
      <c r="J18" s="161"/>
      <c r="K18" s="161"/>
      <c r="L18" s="162"/>
      <c r="M18" s="163"/>
      <c r="N18" s="161">
        <f>SUM(N20:N23)</f>
        <v>0</v>
      </c>
      <c r="O18" s="161">
        <f>SUM(O20:O23)</f>
        <v>0</v>
      </c>
      <c r="P18" s="161">
        <f>SUM(P20:P23)</f>
        <v>0</v>
      </c>
      <c r="Q18" s="161"/>
      <c r="R18" s="34"/>
      <c r="S18" s="34"/>
      <c r="T18" s="34"/>
      <c r="U18" s="34"/>
      <c r="V18" s="34"/>
      <c r="W18" s="34"/>
      <c r="X18" s="34"/>
      <c r="Y18" s="34"/>
      <c r="Z18" s="34"/>
      <c r="AA18" s="19"/>
    </row>
    <row r="19" spans="1:29" x14ac:dyDescent="0.3">
      <c r="A19" s="164"/>
      <c r="B19" s="164"/>
      <c r="C19" s="122" t="s">
        <v>65</v>
      </c>
      <c r="D19" s="164"/>
      <c r="E19" s="34"/>
      <c r="F19" s="34"/>
      <c r="G19" s="34"/>
      <c r="H19" s="34"/>
      <c r="I19" s="161">
        <f>SUM(I20:I23)</f>
        <v>279125.91999999993</v>
      </c>
      <c r="J19" s="161">
        <f>SUM(J20:J23)</f>
        <v>72000</v>
      </c>
      <c r="K19" s="161">
        <f>I19-J19</f>
        <v>207125.91999999993</v>
      </c>
      <c r="L19" s="162"/>
      <c r="M19" s="161"/>
      <c r="N19" s="161">
        <f t="shared" ref="N19:T19" si="0">SUM(N20:N23)</f>
        <v>0</v>
      </c>
      <c r="O19" s="161">
        <f t="shared" si="0"/>
        <v>0</v>
      </c>
      <c r="P19" s="161">
        <f t="shared" si="0"/>
        <v>0</v>
      </c>
      <c r="Q19" s="161">
        <f t="shared" si="0"/>
        <v>0</v>
      </c>
      <c r="R19" s="161">
        <f t="shared" si="0"/>
        <v>0</v>
      </c>
      <c r="S19" s="161">
        <f t="shared" si="0"/>
        <v>0</v>
      </c>
      <c r="T19" s="161">
        <f t="shared" si="0"/>
        <v>0</v>
      </c>
      <c r="U19" s="34"/>
      <c r="V19" s="34"/>
      <c r="W19" s="34"/>
      <c r="X19" s="34"/>
      <c r="Y19" s="34"/>
      <c r="Z19" s="34"/>
      <c r="AA19" s="19">
        <f>SUM(AA20:AA23)</f>
        <v>232915.77760142856</v>
      </c>
    </row>
    <row r="20" spans="1:29" ht="73.5" customHeight="1" x14ac:dyDescent="0.3">
      <c r="A20" s="34">
        <v>1</v>
      </c>
      <c r="B20" s="125" t="s">
        <v>122</v>
      </c>
      <c r="C20" s="38" t="s">
        <v>123</v>
      </c>
      <c r="D20" s="35" t="s">
        <v>35</v>
      </c>
      <c r="E20" s="84">
        <v>1</v>
      </c>
      <c r="F20" s="122">
        <v>0</v>
      </c>
      <c r="G20" s="122" t="s">
        <v>63</v>
      </c>
      <c r="H20" s="122"/>
      <c r="I20" s="42">
        <v>100499.99999999999</v>
      </c>
      <c r="J20" s="165">
        <v>0</v>
      </c>
      <c r="K20" s="52">
        <f>I20-J20</f>
        <v>100499.99999999999</v>
      </c>
      <c r="L20" s="109" t="s">
        <v>211</v>
      </c>
      <c r="M20" s="52"/>
      <c r="N20" s="53"/>
      <c r="O20" s="34">
        <v>0</v>
      </c>
      <c r="P20" s="34">
        <v>0</v>
      </c>
      <c r="Q20" s="34">
        <v>0</v>
      </c>
      <c r="R20" s="34">
        <v>0</v>
      </c>
      <c r="S20" s="34">
        <v>0</v>
      </c>
      <c r="T20" s="34">
        <v>0</v>
      </c>
      <c r="U20" s="121">
        <v>100</v>
      </c>
      <c r="V20" s="116"/>
      <c r="W20" s="117"/>
      <c r="X20" s="117"/>
      <c r="Y20" s="34" t="str">
        <f>L20</f>
        <v>В работе</v>
      </c>
      <c r="Z20" s="34" t="s">
        <v>38</v>
      </c>
      <c r="AA20" s="110">
        <f>'[158]ИП_2025г 4 Вар 08.01.2025'!$MA$67/1.12*1000</f>
        <v>100499.99999999999</v>
      </c>
      <c r="AC20" s="33">
        <v>415311198.848571</v>
      </c>
    </row>
    <row r="21" spans="1:29" ht="63" customHeight="1" x14ac:dyDescent="0.3">
      <c r="A21" s="34">
        <v>2</v>
      </c>
      <c r="B21" s="125"/>
      <c r="C21" s="38" t="s">
        <v>124</v>
      </c>
      <c r="D21" s="35" t="s">
        <v>35</v>
      </c>
      <c r="E21" s="84">
        <v>3</v>
      </c>
      <c r="F21" s="122">
        <v>0</v>
      </c>
      <c r="G21" s="122" t="s">
        <v>63</v>
      </c>
      <c r="H21" s="122"/>
      <c r="I21" s="42">
        <v>92517.85714607143</v>
      </c>
      <c r="J21" s="52">
        <v>52000</v>
      </c>
      <c r="K21" s="52">
        <f t="shared" ref="K21:K23" si="1">I21-J21</f>
        <v>40517.85714607143</v>
      </c>
      <c r="L21" s="108" t="s">
        <v>211</v>
      </c>
      <c r="M21" s="52"/>
      <c r="N21" s="53"/>
      <c r="O21" s="34">
        <v>0</v>
      </c>
      <c r="P21" s="34">
        <v>0</v>
      </c>
      <c r="Q21" s="34">
        <v>0</v>
      </c>
      <c r="R21" s="34">
        <v>0</v>
      </c>
      <c r="S21" s="34">
        <v>0</v>
      </c>
      <c r="T21" s="34">
        <v>0</v>
      </c>
      <c r="U21" s="121">
        <v>100</v>
      </c>
      <c r="V21" s="116"/>
      <c r="W21" s="117"/>
      <c r="X21" s="117"/>
      <c r="Y21" s="34" t="str">
        <f t="shared" ref="Y21:Y23" si="2">L21</f>
        <v>В работе</v>
      </c>
      <c r="Z21" s="34" t="s">
        <v>38</v>
      </c>
      <c r="AA21" s="110">
        <f>'[158]ИП_2025г 4 Вар 08.01.2025'!$MA$68/1.12*1000</f>
        <v>92517.85714607143</v>
      </c>
      <c r="AC21" s="33">
        <v>61945054.138683997</v>
      </c>
    </row>
    <row r="22" spans="1:29" ht="63" customHeight="1" x14ac:dyDescent="0.3">
      <c r="A22" s="34">
        <v>3</v>
      </c>
      <c r="B22" s="125"/>
      <c r="C22" s="38" t="s">
        <v>214</v>
      </c>
      <c r="D22" s="35" t="s">
        <v>215</v>
      </c>
      <c r="E22" s="84">
        <v>3</v>
      </c>
      <c r="F22" s="124">
        <v>0</v>
      </c>
      <c r="G22" s="122"/>
      <c r="H22" s="122"/>
      <c r="I22" s="42">
        <v>46210.142398571399</v>
      </c>
      <c r="J22" s="52">
        <v>0</v>
      </c>
      <c r="K22" s="52">
        <f t="shared" si="1"/>
        <v>46210.142398571399</v>
      </c>
      <c r="L22" s="108" t="s">
        <v>211</v>
      </c>
      <c r="M22" s="52"/>
      <c r="N22" s="53"/>
      <c r="O22" s="34">
        <v>0</v>
      </c>
      <c r="P22" s="34">
        <v>0</v>
      </c>
      <c r="Q22" s="34">
        <v>0</v>
      </c>
      <c r="R22" s="34">
        <v>0</v>
      </c>
      <c r="S22" s="34">
        <v>0</v>
      </c>
      <c r="T22" s="34">
        <v>0</v>
      </c>
      <c r="U22" s="121">
        <v>100</v>
      </c>
      <c r="V22" s="116"/>
      <c r="W22" s="117"/>
      <c r="X22" s="117"/>
      <c r="Y22" s="34" t="str">
        <f t="shared" ref="Y22" si="3">L22</f>
        <v>В работе</v>
      </c>
      <c r="Z22" s="34" t="s">
        <v>38</v>
      </c>
      <c r="AA22" s="110"/>
      <c r="AC22" s="33"/>
    </row>
    <row r="23" spans="1:29" ht="64.5" customHeight="1" x14ac:dyDescent="0.3">
      <c r="A23" s="34">
        <v>4</v>
      </c>
      <c r="B23" s="125"/>
      <c r="C23" s="38" t="s">
        <v>125</v>
      </c>
      <c r="D23" s="35" t="s">
        <v>35</v>
      </c>
      <c r="E23" s="84">
        <v>1</v>
      </c>
      <c r="F23" s="34">
        <v>0</v>
      </c>
      <c r="G23" s="34"/>
      <c r="H23" s="34"/>
      <c r="I23" s="42">
        <v>39897.92045535714</v>
      </c>
      <c r="J23" s="52">
        <v>20000</v>
      </c>
      <c r="K23" s="52">
        <f t="shared" si="1"/>
        <v>19897.92045535714</v>
      </c>
      <c r="L23" s="108" t="s">
        <v>211</v>
      </c>
      <c r="M23" s="52"/>
      <c r="N23" s="53"/>
      <c r="O23" s="34">
        <v>0</v>
      </c>
      <c r="P23" s="34">
        <v>0</v>
      </c>
      <c r="Q23" s="34">
        <v>0</v>
      </c>
      <c r="R23" s="34">
        <v>0</v>
      </c>
      <c r="S23" s="34">
        <v>0</v>
      </c>
      <c r="T23" s="34">
        <v>0</v>
      </c>
      <c r="U23" s="121">
        <v>100</v>
      </c>
      <c r="V23" s="116"/>
      <c r="W23" s="117"/>
      <c r="X23" s="117"/>
      <c r="Y23" s="34" t="str">
        <f t="shared" si="2"/>
        <v>В работе</v>
      </c>
      <c r="Z23" s="34" t="s">
        <v>38</v>
      </c>
      <c r="AA23" s="110">
        <f>'[158]ИП_2025г 4 Вар 08.01.2025'!$MA$69/1.12*1000</f>
        <v>39897.92045535714</v>
      </c>
      <c r="AC23" s="33"/>
    </row>
  </sheetData>
  <mergeCells count="30">
    <mergeCell ref="Q15:R15"/>
    <mergeCell ref="S15:T15"/>
    <mergeCell ref="U15:V15"/>
    <mergeCell ref="W15:X15"/>
    <mergeCell ref="A9:Z9"/>
    <mergeCell ref="A10:Z10"/>
    <mergeCell ref="A11:Z11"/>
    <mergeCell ref="A12:Z12"/>
    <mergeCell ref="A14:A16"/>
    <mergeCell ref="B14:G14"/>
    <mergeCell ref="H14:H16"/>
    <mergeCell ref="I14:L14"/>
    <mergeCell ref="M14:P14"/>
    <mergeCell ref="Q14:X14"/>
    <mergeCell ref="Y14:Y16"/>
    <mergeCell ref="Z14:Z16"/>
    <mergeCell ref="B20:B23"/>
    <mergeCell ref="L15:L16"/>
    <mergeCell ref="M15:N15"/>
    <mergeCell ref="O15:O16"/>
    <mergeCell ref="P15:P16"/>
    <mergeCell ref="I15:I16"/>
    <mergeCell ref="J15:J16"/>
    <mergeCell ref="B15:B16"/>
    <mergeCell ref="C15:C16"/>
    <mergeCell ref="G15:G16"/>
    <mergeCell ref="D15:D16"/>
    <mergeCell ref="E15:F15"/>
    <mergeCell ref="K15:K16"/>
    <mergeCell ref="A18:D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topLeftCell="B1" zoomScale="60" zoomScaleNormal="60" workbookViewId="0">
      <selection activeCell="C23" sqref="C23"/>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6.140625" style="1" bestFit="1" customWidth="1"/>
    <col min="6" max="6" width="7.42578125" style="1" customWidth="1"/>
    <col min="7" max="7" width="19.28515625" style="1" hidden="1" customWidth="1"/>
    <col min="8" max="8" width="14.7109375" style="1" hidden="1" customWidth="1"/>
    <col min="9" max="9" width="20.140625" style="3" customWidth="1"/>
    <col min="10" max="10" width="19.140625" style="3" customWidth="1"/>
    <col min="11" max="11" width="17.28515625" style="3" bestFit="1" customWidth="1"/>
    <col min="12" max="12" width="21.42578125" style="107" customWidth="1"/>
    <col min="13" max="13" width="15.7109375" style="3" customWidth="1"/>
    <col min="14" max="14" width="15.28515625" style="3" customWidth="1"/>
    <col min="15" max="15" width="12.28515625" style="1" customWidth="1"/>
    <col min="16" max="16" width="14.85546875" style="1" customWidth="1"/>
    <col min="17" max="18" width="14.28515625" style="1" customWidth="1"/>
    <col min="19" max="19" width="11.5703125" style="1" customWidth="1"/>
    <col min="20" max="20" width="11.85546875" style="1" customWidth="1"/>
    <col min="21" max="21" width="9" style="1" customWidth="1"/>
    <col min="22" max="22" width="8.140625" style="1" customWidth="1"/>
    <col min="23" max="24" width="10.7109375" style="1" customWidth="1"/>
    <col min="25" max="25" width="22.7109375" style="1" customWidth="1"/>
    <col min="26" max="26" width="37.7109375" style="1" customWidth="1"/>
    <col min="27" max="27" width="26.140625" style="1" hidden="1" customWidth="1"/>
    <col min="28" max="28" width="9" style="1"/>
    <col min="29" max="29" width="21.7109375" style="1" hidden="1" customWidth="1"/>
    <col min="30" max="16384" width="9" style="1"/>
  </cols>
  <sheetData>
    <row r="1" spans="1:28" x14ac:dyDescent="0.3">
      <c r="Z1" s="4" t="s">
        <v>11</v>
      </c>
    </row>
    <row r="2" spans="1:28" x14ac:dyDescent="0.3">
      <c r="Z2" s="5" t="s">
        <v>13</v>
      </c>
    </row>
    <row r="3" spans="1:28" x14ac:dyDescent="0.3">
      <c r="Y3" s="6"/>
      <c r="Z3" s="7" t="s">
        <v>14</v>
      </c>
      <c r="AA3" s="5"/>
    </row>
    <row r="4" spans="1:28" x14ac:dyDescent="0.3">
      <c r="Z4" s="5" t="s">
        <v>15</v>
      </c>
      <c r="AA4" s="8"/>
    </row>
    <row r="5" spans="1:28" x14ac:dyDescent="0.3">
      <c r="O5" s="3"/>
      <c r="Z5" s="5"/>
      <c r="AA5" s="5"/>
    </row>
    <row r="6" spans="1:28" x14ac:dyDescent="0.3">
      <c r="Z6" s="5" t="s">
        <v>12</v>
      </c>
      <c r="AA6" s="5"/>
    </row>
    <row r="7" spans="1:28" x14ac:dyDescent="0.3">
      <c r="Z7" s="9"/>
    </row>
    <row r="8" spans="1:28" x14ac:dyDescent="0.3">
      <c r="Z8" s="9"/>
    </row>
    <row r="9" spans="1:28" x14ac:dyDescent="0.3">
      <c r="A9" s="149" t="s">
        <v>64</v>
      </c>
      <c r="B9" s="149"/>
      <c r="C9" s="149"/>
      <c r="D9" s="149"/>
      <c r="E9" s="149"/>
      <c r="F9" s="149"/>
      <c r="G9" s="149"/>
      <c r="H9" s="149"/>
      <c r="I9" s="149"/>
      <c r="J9" s="149"/>
      <c r="K9" s="149"/>
      <c r="L9" s="149"/>
      <c r="M9" s="149"/>
      <c r="N9" s="149"/>
      <c r="O9" s="149"/>
      <c r="P9" s="149"/>
      <c r="Q9" s="149"/>
      <c r="R9" s="149"/>
      <c r="S9" s="149"/>
      <c r="T9" s="149"/>
      <c r="U9" s="149"/>
      <c r="V9" s="149"/>
      <c r="W9" s="149"/>
      <c r="X9" s="149"/>
      <c r="Y9" s="149"/>
      <c r="Z9" s="149"/>
    </row>
    <row r="10" spans="1:28" x14ac:dyDescent="0.3">
      <c r="A10" s="149" t="s">
        <v>120</v>
      </c>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row>
    <row r="11" spans="1:28" x14ac:dyDescent="0.3">
      <c r="A11" s="150" t="s">
        <v>197</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row>
    <row r="12" spans="1:28" x14ac:dyDescent="0.3">
      <c r="A12" s="151" t="s">
        <v>16</v>
      </c>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row>
    <row r="13" spans="1:28" x14ac:dyDescent="0.3">
      <c r="A13" s="10"/>
    </row>
    <row r="14" spans="1:28" x14ac:dyDescent="0.3">
      <c r="A14" s="156" t="s">
        <v>0</v>
      </c>
      <c r="B14" s="156" t="s">
        <v>18</v>
      </c>
      <c r="C14" s="156"/>
      <c r="D14" s="156"/>
      <c r="E14" s="156"/>
      <c r="F14" s="156"/>
      <c r="G14" s="156"/>
      <c r="H14" s="156" t="s">
        <v>1</v>
      </c>
      <c r="I14" s="156" t="s">
        <v>19</v>
      </c>
      <c r="J14" s="156"/>
      <c r="K14" s="156"/>
      <c r="L14" s="156"/>
      <c r="M14" s="156" t="s">
        <v>20</v>
      </c>
      <c r="N14" s="156"/>
      <c r="O14" s="156"/>
      <c r="P14" s="156"/>
      <c r="Q14" s="156" t="s">
        <v>21</v>
      </c>
      <c r="R14" s="156"/>
      <c r="S14" s="156"/>
      <c r="T14" s="156"/>
      <c r="U14" s="156"/>
      <c r="V14" s="156"/>
      <c r="W14" s="156"/>
      <c r="X14" s="156"/>
      <c r="Y14" s="156" t="s">
        <v>22</v>
      </c>
      <c r="Z14" s="156" t="s">
        <v>23</v>
      </c>
    </row>
    <row r="15" spans="1:28" x14ac:dyDescent="0.3">
      <c r="A15" s="156"/>
      <c r="B15" s="156" t="s">
        <v>2</v>
      </c>
      <c r="C15" s="156" t="s">
        <v>3</v>
      </c>
      <c r="D15" s="156" t="s">
        <v>4</v>
      </c>
      <c r="E15" s="156" t="s">
        <v>5</v>
      </c>
      <c r="F15" s="156"/>
      <c r="G15" s="156" t="s">
        <v>24</v>
      </c>
      <c r="H15" s="156"/>
      <c r="I15" s="156" t="s">
        <v>6</v>
      </c>
      <c r="J15" s="156" t="s">
        <v>7</v>
      </c>
      <c r="K15" s="156" t="s">
        <v>25</v>
      </c>
      <c r="L15" s="157" t="s">
        <v>26</v>
      </c>
      <c r="M15" s="156" t="s">
        <v>27</v>
      </c>
      <c r="N15" s="156"/>
      <c r="O15" s="156" t="s">
        <v>8</v>
      </c>
      <c r="P15" s="156" t="s">
        <v>9</v>
      </c>
      <c r="Q15" s="158" t="s">
        <v>37</v>
      </c>
      <c r="R15" s="158"/>
      <c r="S15" s="156" t="s">
        <v>10</v>
      </c>
      <c r="T15" s="156"/>
      <c r="U15" s="156" t="s">
        <v>28</v>
      </c>
      <c r="V15" s="156"/>
      <c r="W15" s="156" t="s">
        <v>29</v>
      </c>
      <c r="X15" s="156"/>
      <c r="Y15" s="156"/>
      <c r="Z15" s="156"/>
      <c r="AB15" s="3"/>
    </row>
    <row r="16" spans="1:28" ht="73.5" customHeight="1" x14ac:dyDescent="0.3">
      <c r="A16" s="156"/>
      <c r="B16" s="156"/>
      <c r="C16" s="156"/>
      <c r="D16" s="156"/>
      <c r="E16" s="34" t="s">
        <v>6</v>
      </c>
      <c r="F16" s="34" t="s">
        <v>7</v>
      </c>
      <c r="G16" s="156"/>
      <c r="H16" s="156"/>
      <c r="I16" s="156"/>
      <c r="J16" s="156"/>
      <c r="K16" s="156"/>
      <c r="L16" s="157"/>
      <c r="M16" s="34" t="s">
        <v>30</v>
      </c>
      <c r="N16" s="34" t="s">
        <v>31</v>
      </c>
      <c r="O16" s="156"/>
      <c r="P16" s="156"/>
      <c r="Q16" s="34" t="s">
        <v>32</v>
      </c>
      <c r="R16" s="34" t="s">
        <v>33</v>
      </c>
      <c r="S16" s="34" t="s">
        <v>32</v>
      </c>
      <c r="T16" s="34" t="s">
        <v>33</v>
      </c>
      <c r="U16" s="34" t="s">
        <v>6</v>
      </c>
      <c r="V16" s="34" t="s">
        <v>7</v>
      </c>
      <c r="W16" s="34" t="s">
        <v>32</v>
      </c>
      <c r="X16" s="34" t="s">
        <v>33</v>
      </c>
      <c r="Y16" s="156"/>
      <c r="Z16" s="156"/>
      <c r="AA16" s="110">
        <f>AA17-I19</f>
        <v>0</v>
      </c>
    </row>
    <row r="17" spans="1:29" x14ac:dyDescent="0.3">
      <c r="A17" s="34">
        <v>1</v>
      </c>
      <c r="B17" s="34">
        <v>2</v>
      </c>
      <c r="C17" s="34">
        <v>3</v>
      </c>
      <c r="D17" s="34">
        <v>4</v>
      </c>
      <c r="E17" s="34">
        <v>5</v>
      </c>
      <c r="F17" s="34">
        <v>6</v>
      </c>
      <c r="G17" s="34">
        <v>7</v>
      </c>
      <c r="H17" s="34">
        <v>8</v>
      </c>
      <c r="I17" s="34">
        <v>9</v>
      </c>
      <c r="J17" s="34">
        <v>10</v>
      </c>
      <c r="K17" s="34">
        <v>11</v>
      </c>
      <c r="L17" s="159">
        <v>12</v>
      </c>
      <c r="M17" s="34">
        <v>13</v>
      </c>
      <c r="N17" s="34">
        <v>14</v>
      </c>
      <c r="O17" s="34">
        <v>15</v>
      </c>
      <c r="P17" s="34">
        <v>16</v>
      </c>
      <c r="Q17" s="34">
        <v>17</v>
      </c>
      <c r="R17" s="34">
        <v>18</v>
      </c>
      <c r="S17" s="34">
        <v>19</v>
      </c>
      <c r="T17" s="34">
        <v>20</v>
      </c>
      <c r="U17" s="34">
        <v>21</v>
      </c>
      <c r="V17" s="34">
        <v>22</v>
      </c>
      <c r="W17" s="34">
        <v>23</v>
      </c>
      <c r="X17" s="34">
        <v>24</v>
      </c>
      <c r="Y17" s="34">
        <v>25</v>
      </c>
      <c r="Z17" s="34">
        <v>26</v>
      </c>
      <c r="AA17" s="111">
        <v>467881.38500000001</v>
      </c>
    </row>
    <row r="18" spans="1:29" x14ac:dyDescent="0.3">
      <c r="A18" s="160" t="s">
        <v>17</v>
      </c>
      <c r="B18" s="160"/>
      <c r="C18" s="160"/>
      <c r="D18" s="160"/>
      <c r="E18" s="34"/>
      <c r="F18" s="34"/>
      <c r="G18" s="34"/>
      <c r="H18" s="34"/>
      <c r="I18" s="161"/>
      <c r="J18" s="161"/>
      <c r="K18" s="161"/>
      <c r="L18" s="162"/>
      <c r="M18" s="163"/>
      <c r="N18" s="161"/>
      <c r="O18" s="161"/>
      <c r="P18" s="161"/>
      <c r="Q18" s="161"/>
      <c r="R18" s="34"/>
      <c r="S18" s="34"/>
      <c r="T18" s="34"/>
      <c r="U18" s="34"/>
      <c r="V18" s="34"/>
      <c r="W18" s="34"/>
      <c r="X18" s="34"/>
      <c r="Y18" s="34"/>
      <c r="Z18" s="34"/>
      <c r="AA18" s="19"/>
    </row>
    <row r="19" spans="1:29" x14ac:dyDescent="0.3">
      <c r="A19" s="164"/>
      <c r="B19" s="164"/>
      <c r="C19" s="122" t="s">
        <v>65</v>
      </c>
      <c r="D19" s="164"/>
      <c r="E19" s="34"/>
      <c r="F19" s="34"/>
      <c r="G19" s="34"/>
      <c r="H19" s="34"/>
      <c r="I19" s="161">
        <f>I20+I21+I22+I23+I24+I25+I26+I27+I28+I29</f>
        <v>467881.38500000001</v>
      </c>
      <c r="J19" s="161">
        <f>SUM(J20:J29)</f>
        <v>24669.57698999999</v>
      </c>
      <c r="K19" s="161">
        <f>SUM(K20:K29)</f>
        <v>443211.80800999998</v>
      </c>
      <c r="L19" s="162"/>
      <c r="M19" s="161"/>
      <c r="N19" s="161">
        <f t="shared" ref="N19:T19" si="0">SUM(N20:N27)</f>
        <v>0</v>
      </c>
      <c r="O19" s="161">
        <f t="shared" si="0"/>
        <v>0</v>
      </c>
      <c r="P19" s="161">
        <f t="shared" si="0"/>
        <v>0</v>
      </c>
      <c r="Q19" s="161">
        <f t="shared" si="0"/>
        <v>0</v>
      </c>
      <c r="R19" s="161">
        <f t="shared" si="0"/>
        <v>0</v>
      </c>
      <c r="S19" s="161">
        <f t="shared" si="0"/>
        <v>0</v>
      </c>
      <c r="T19" s="161">
        <f t="shared" si="0"/>
        <v>0</v>
      </c>
      <c r="U19" s="34"/>
      <c r="V19" s="34"/>
      <c r="W19" s="34"/>
      <c r="X19" s="34"/>
      <c r="Y19" s="34"/>
      <c r="Z19" s="34"/>
      <c r="AA19" s="19"/>
    </row>
    <row r="20" spans="1:29" ht="65.25" customHeight="1" x14ac:dyDescent="0.3">
      <c r="A20" s="34">
        <v>1</v>
      </c>
      <c r="B20" s="125" t="s">
        <v>200</v>
      </c>
      <c r="C20" s="112" t="s">
        <v>126</v>
      </c>
      <c r="D20" s="35" t="s">
        <v>135</v>
      </c>
      <c r="E20" s="84">
        <v>2.5190000000000001</v>
      </c>
      <c r="F20" s="34">
        <v>0</v>
      </c>
      <c r="G20" s="34"/>
      <c r="H20" s="34"/>
      <c r="I20" s="42">
        <v>96401.377045759931</v>
      </c>
      <c r="J20" s="52">
        <v>0</v>
      </c>
      <c r="K20" s="52">
        <f>I20-J20</f>
        <v>96401.377045759931</v>
      </c>
      <c r="L20" s="108" t="s">
        <v>211</v>
      </c>
      <c r="M20" s="52"/>
      <c r="N20" s="53"/>
      <c r="O20" s="34">
        <v>0</v>
      </c>
      <c r="P20" s="34">
        <v>0</v>
      </c>
      <c r="Q20" s="34">
        <v>0</v>
      </c>
      <c r="R20" s="34">
        <v>0</v>
      </c>
      <c r="S20" s="34">
        <v>0</v>
      </c>
      <c r="T20" s="34">
        <v>0</v>
      </c>
      <c r="U20" s="118">
        <v>20.77</v>
      </c>
      <c r="V20" s="118"/>
      <c r="W20" s="118"/>
      <c r="X20" s="118"/>
      <c r="Y20" s="34" t="str">
        <f t="shared" ref="Y20:Y26" si="1">L20</f>
        <v>В работе</v>
      </c>
      <c r="Z20" s="34" t="s">
        <v>38</v>
      </c>
      <c r="AA20" s="110">
        <f>'[158]ИП_2025г 4 Вар 08.01.2025'!$MH$71/1.12*1000</f>
        <v>96401.377045759931</v>
      </c>
      <c r="AC20" s="33"/>
    </row>
    <row r="21" spans="1:29" ht="75" x14ac:dyDescent="0.3">
      <c r="A21" s="34">
        <v>2</v>
      </c>
      <c r="B21" s="125"/>
      <c r="C21" s="112" t="s">
        <v>127</v>
      </c>
      <c r="D21" s="35" t="s">
        <v>135</v>
      </c>
      <c r="E21" s="84">
        <v>0.34997</v>
      </c>
      <c r="F21" s="34">
        <v>0.35</v>
      </c>
      <c r="G21" s="34"/>
      <c r="H21" s="34"/>
      <c r="I21" s="42">
        <v>65477.510969999981</v>
      </c>
      <c r="J21" s="42">
        <f>I21/3</f>
        <v>21825.836989999993</v>
      </c>
      <c r="K21" s="52">
        <f t="shared" ref="K21:K29" si="2">I21-J21</f>
        <v>43651.673979999992</v>
      </c>
      <c r="L21" s="108" t="s">
        <v>211</v>
      </c>
      <c r="M21" s="52"/>
      <c r="N21" s="53"/>
      <c r="O21" s="34">
        <v>0</v>
      </c>
      <c r="P21" s="34">
        <v>0</v>
      </c>
      <c r="Q21" s="34">
        <v>0</v>
      </c>
      <c r="R21" s="34">
        <v>0</v>
      </c>
      <c r="S21" s="34">
        <v>0</v>
      </c>
      <c r="T21" s="34">
        <v>0</v>
      </c>
      <c r="U21" s="118">
        <v>100</v>
      </c>
      <c r="V21" s="118"/>
      <c r="W21" s="118"/>
      <c r="X21" s="118"/>
      <c r="Y21" s="34" t="str">
        <f t="shared" si="1"/>
        <v>В работе</v>
      </c>
      <c r="Z21" s="34" t="s">
        <v>38</v>
      </c>
      <c r="AA21" s="110">
        <f>'[158]ИП_2025г 4 Вар 08.01.2025'!$MA$72/1.12*1000</f>
        <v>65477.510969999981</v>
      </c>
      <c r="AC21" s="33"/>
    </row>
    <row r="22" spans="1:29" ht="75" x14ac:dyDescent="0.3">
      <c r="A22" s="34">
        <v>3</v>
      </c>
      <c r="B22" s="125"/>
      <c r="C22" s="112" t="s">
        <v>128</v>
      </c>
      <c r="D22" s="35" t="s">
        <v>135</v>
      </c>
      <c r="E22" s="84">
        <v>0.74</v>
      </c>
      <c r="F22" s="34">
        <v>0</v>
      </c>
      <c r="G22" s="34"/>
      <c r="H22" s="34"/>
      <c r="I22" s="42">
        <v>25532.015639199999</v>
      </c>
      <c r="J22" s="52">
        <v>0</v>
      </c>
      <c r="K22" s="52">
        <f t="shared" si="2"/>
        <v>25532.015639199999</v>
      </c>
      <c r="L22" s="108" t="s">
        <v>211</v>
      </c>
      <c r="M22" s="52"/>
      <c r="N22" s="53"/>
      <c r="O22" s="34">
        <v>0</v>
      </c>
      <c r="P22" s="34">
        <v>0</v>
      </c>
      <c r="Q22" s="34">
        <v>0</v>
      </c>
      <c r="R22" s="34">
        <v>0</v>
      </c>
      <c r="S22" s="34">
        <v>0</v>
      </c>
      <c r="T22" s="34">
        <v>0</v>
      </c>
      <c r="U22" s="118">
        <v>73.650000000000006</v>
      </c>
      <c r="V22" s="118"/>
      <c r="W22" s="118"/>
      <c r="X22" s="118"/>
      <c r="Y22" s="34" t="str">
        <f t="shared" si="1"/>
        <v>В работе</v>
      </c>
      <c r="Z22" s="34" t="s">
        <v>38</v>
      </c>
      <c r="AA22" s="110">
        <f>'[158]ИП_2025г 4 Вар 08.01.2025'!$MH$73/1.12*1000</f>
        <v>25532.015639199999</v>
      </c>
      <c r="AC22" s="33"/>
    </row>
    <row r="23" spans="1:29" ht="75" x14ac:dyDescent="0.3">
      <c r="A23" s="34">
        <v>4</v>
      </c>
      <c r="B23" s="125"/>
      <c r="C23" s="112" t="s">
        <v>129</v>
      </c>
      <c r="D23" s="35" t="s">
        <v>35</v>
      </c>
      <c r="E23" s="84">
        <v>1</v>
      </c>
      <c r="F23" s="34">
        <v>0</v>
      </c>
      <c r="G23" s="34"/>
      <c r="H23" s="34"/>
      <c r="I23" s="42">
        <v>4071.2262767857137</v>
      </c>
      <c r="J23" s="52">
        <v>0</v>
      </c>
      <c r="K23" s="52">
        <f t="shared" si="2"/>
        <v>4071.2262767857137</v>
      </c>
      <c r="L23" s="108" t="s">
        <v>211</v>
      </c>
      <c r="M23" s="52"/>
      <c r="N23" s="53"/>
      <c r="O23" s="34">
        <v>0</v>
      </c>
      <c r="P23" s="34">
        <v>0</v>
      </c>
      <c r="Q23" s="34">
        <v>0</v>
      </c>
      <c r="R23" s="34">
        <v>0</v>
      </c>
      <c r="S23" s="34">
        <v>0</v>
      </c>
      <c r="T23" s="34">
        <v>0</v>
      </c>
      <c r="U23" s="118">
        <v>100</v>
      </c>
      <c r="V23" s="118"/>
      <c r="W23" s="118"/>
      <c r="X23" s="118"/>
      <c r="Y23" s="34" t="str">
        <f t="shared" si="1"/>
        <v>В работе</v>
      </c>
      <c r="Z23" s="34" t="s">
        <v>38</v>
      </c>
      <c r="AA23" s="110">
        <f>'[158]ИП_2025г 4 Вар 08.01.2025'!$MH$74/1.12*1000</f>
        <v>4071.2262767857137</v>
      </c>
      <c r="AC23" s="33"/>
    </row>
    <row r="24" spans="1:29" ht="75" x14ac:dyDescent="0.3">
      <c r="A24" s="34">
        <v>5</v>
      </c>
      <c r="B24" s="125"/>
      <c r="C24" s="112" t="s">
        <v>130</v>
      </c>
      <c r="D24" s="35" t="s">
        <v>35</v>
      </c>
      <c r="E24" s="84">
        <v>1</v>
      </c>
      <c r="F24" s="34">
        <v>0</v>
      </c>
      <c r="G24" s="34"/>
      <c r="H24" s="34"/>
      <c r="I24" s="42">
        <v>69390</v>
      </c>
      <c r="J24" s="52">
        <v>0</v>
      </c>
      <c r="K24" s="52">
        <f t="shared" si="2"/>
        <v>69390</v>
      </c>
      <c r="L24" s="108" t="s">
        <v>211</v>
      </c>
      <c r="M24" s="52"/>
      <c r="N24" s="53"/>
      <c r="O24" s="34">
        <v>0</v>
      </c>
      <c r="P24" s="34">
        <v>0</v>
      </c>
      <c r="Q24" s="34">
        <v>0</v>
      </c>
      <c r="R24" s="34">
        <v>0</v>
      </c>
      <c r="S24" s="34">
        <v>0</v>
      </c>
      <c r="T24" s="34">
        <v>0</v>
      </c>
      <c r="U24" s="118">
        <v>100</v>
      </c>
      <c r="V24" s="118"/>
      <c r="W24" s="118"/>
      <c r="X24" s="118"/>
      <c r="Y24" s="34" t="str">
        <f t="shared" si="1"/>
        <v>В работе</v>
      </c>
      <c r="Z24" s="34" t="s">
        <v>38</v>
      </c>
      <c r="AA24" s="110">
        <f>'[158]ИП_2025г 4 Вар 08.01.2025'!$MH$75/1.12*1000</f>
        <v>69390</v>
      </c>
      <c r="AC24" s="33"/>
    </row>
    <row r="25" spans="1:29" ht="75" x14ac:dyDescent="0.3">
      <c r="A25" s="34">
        <v>6</v>
      </c>
      <c r="B25" s="125"/>
      <c r="C25" s="112" t="s">
        <v>131</v>
      </c>
      <c r="D25" s="35" t="s">
        <v>35</v>
      </c>
      <c r="E25" s="84">
        <v>1</v>
      </c>
      <c r="F25" s="34">
        <v>1</v>
      </c>
      <c r="G25" s="34"/>
      <c r="H25" s="34"/>
      <c r="I25" s="42">
        <v>2780.7399999999993</v>
      </c>
      <c r="J25" s="42">
        <v>2780.7399999999993</v>
      </c>
      <c r="K25" s="52">
        <f t="shared" si="2"/>
        <v>0</v>
      </c>
      <c r="L25" s="108" t="s">
        <v>137</v>
      </c>
      <c r="M25" s="52"/>
      <c r="N25" s="53"/>
      <c r="O25" s="34">
        <v>0</v>
      </c>
      <c r="P25" s="34">
        <v>0</v>
      </c>
      <c r="Q25" s="34">
        <v>0</v>
      </c>
      <c r="R25" s="34">
        <v>0</v>
      </c>
      <c r="S25" s="34">
        <v>0</v>
      </c>
      <c r="T25" s="34">
        <v>0</v>
      </c>
      <c r="U25" s="118">
        <v>100</v>
      </c>
      <c r="V25" s="118"/>
      <c r="W25" s="118"/>
      <c r="X25" s="118"/>
      <c r="Y25" s="34" t="str">
        <f t="shared" si="1"/>
        <v>Отклонений нет</v>
      </c>
      <c r="Z25" s="34" t="s">
        <v>38</v>
      </c>
      <c r="AA25" s="110">
        <f>'[158]ИП_2025г 4 Вар 08.01.2025'!$MA$76/1.12*1000</f>
        <v>2780.7399999999993</v>
      </c>
      <c r="AC25" s="33"/>
    </row>
    <row r="26" spans="1:29" ht="75" x14ac:dyDescent="0.3">
      <c r="A26" s="34">
        <v>7</v>
      </c>
      <c r="B26" s="125"/>
      <c r="C26" s="112" t="s">
        <v>132</v>
      </c>
      <c r="D26" s="35" t="s">
        <v>35</v>
      </c>
      <c r="E26" s="84">
        <v>1</v>
      </c>
      <c r="F26" s="34">
        <v>0</v>
      </c>
      <c r="G26" s="34"/>
      <c r="H26" s="34"/>
      <c r="I26" s="42">
        <v>1541.9999999999998</v>
      </c>
      <c r="J26" s="52">
        <v>0</v>
      </c>
      <c r="K26" s="52">
        <f t="shared" si="2"/>
        <v>1541.9999999999998</v>
      </c>
      <c r="L26" s="108" t="s">
        <v>211</v>
      </c>
      <c r="M26" s="52"/>
      <c r="N26" s="53"/>
      <c r="O26" s="34">
        <v>0</v>
      </c>
      <c r="P26" s="34">
        <v>0</v>
      </c>
      <c r="Q26" s="34">
        <v>0</v>
      </c>
      <c r="R26" s="34">
        <v>0</v>
      </c>
      <c r="S26" s="34">
        <v>0</v>
      </c>
      <c r="T26" s="34">
        <v>0</v>
      </c>
      <c r="U26" s="118">
        <v>100</v>
      </c>
      <c r="V26" s="118"/>
      <c r="W26" s="118"/>
      <c r="X26" s="118"/>
      <c r="Y26" s="34" t="str">
        <f t="shared" si="1"/>
        <v>В работе</v>
      </c>
      <c r="Z26" s="34" t="s">
        <v>38</v>
      </c>
      <c r="AA26" s="110">
        <f>'[158]ИП_2025г 4 Вар 08.01.2025'!$MH$77/1.12*1000</f>
        <v>1541.9999999999998</v>
      </c>
      <c r="AC26" s="33"/>
    </row>
    <row r="27" spans="1:29" ht="75" x14ac:dyDescent="0.3">
      <c r="A27" s="34">
        <v>8</v>
      </c>
      <c r="B27" s="125"/>
      <c r="C27" s="112" t="s">
        <v>133</v>
      </c>
      <c r="D27" s="35" t="s">
        <v>35</v>
      </c>
      <c r="E27" s="84">
        <v>1</v>
      </c>
      <c r="F27" s="34">
        <v>1</v>
      </c>
      <c r="G27" s="34"/>
      <c r="H27" s="34"/>
      <c r="I27" s="42">
        <v>62.999999999999986</v>
      </c>
      <c r="J27" s="52">
        <v>62.999999999999986</v>
      </c>
      <c r="K27" s="52">
        <f t="shared" si="2"/>
        <v>0</v>
      </c>
      <c r="L27" s="108" t="s">
        <v>137</v>
      </c>
      <c r="M27" s="52"/>
      <c r="N27" s="53"/>
      <c r="O27" s="34">
        <v>0</v>
      </c>
      <c r="P27" s="34">
        <v>0</v>
      </c>
      <c r="Q27" s="34">
        <v>0</v>
      </c>
      <c r="R27" s="34">
        <v>0</v>
      </c>
      <c r="S27" s="34">
        <v>0</v>
      </c>
      <c r="T27" s="34">
        <v>0</v>
      </c>
      <c r="U27" s="118">
        <v>100</v>
      </c>
      <c r="V27" s="118"/>
      <c r="W27" s="118"/>
      <c r="X27" s="118"/>
      <c r="Y27" s="34" t="str">
        <f>L27</f>
        <v>Отклонений нет</v>
      </c>
      <c r="Z27" s="34" t="s">
        <v>38</v>
      </c>
      <c r="AA27" s="110">
        <f>'[158]ИП_2025г 4 Вар 08.01.2025'!$MA$78/1.12*1000</f>
        <v>62.999999999999986</v>
      </c>
      <c r="AC27" s="33"/>
    </row>
    <row r="28" spans="1:29" ht="75" x14ac:dyDescent="0.3">
      <c r="A28" s="34">
        <v>9</v>
      </c>
      <c r="B28" s="125"/>
      <c r="C28" s="112" t="s">
        <v>204</v>
      </c>
      <c r="D28" s="35" t="s">
        <v>35</v>
      </c>
      <c r="E28" s="84">
        <v>1</v>
      </c>
      <c r="F28" s="34">
        <v>0</v>
      </c>
      <c r="G28" s="34"/>
      <c r="H28" s="34"/>
      <c r="I28" s="42">
        <v>9500</v>
      </c>
      <c r="J28" s="52">
        <v>0</v>
      </c>
      <c r="K28" s="52">
        <f t="shared" si="2"/>
        <v>9500</v>
      </c>
      <c r="L28" s="108" t="s">
        <v>211</v>
      </c>
      <c r="M28" s="52"/>
      <c r="N28" s="53"/>
      <c r="O28" s="34">
        <v>0</v>
      </c>
      <c r="P28" s="34">
        <v>0</v>
      </c>
      <c r="Q28" s="34">
        <v>0</v>
      </c>
      <c r="R28" s="34">
        <v>0</v>
      </c>
      <c r="S28" s="34">
        <v>0</v>
      </c>
      <c r="T28" s="34">
        <v>0</v>
      </c>
      <c r="U28" s="118">
        <v>100</v>
      </c>
      <c r="V28" s="54"/>
      <c r="W28" s="54"/>
      <c r="X28" s="54"/>
      <c r="Y28" s="34" t="str">
        <f t="shared" ref="Y28:Y29" si="3">L28</f>
        <v>В работе</v>
      </c>
      <c r="Z28" s="34" t="s">
        <v>38</v>
      </c>
      <c r="AC28" s="33"/>
    </row>
    <row r="29" spans="1:29" ht="75" x14ac:dyDescent="0.3">
      <c r="A29" s="34">
        <v>11</v>
      </c>
      <c r="B29" s="125"/>
      <c r="C29" s="112" t="s">
        <v>205</v>
      </c>
      <c r="D29" s="35" t="s">
        <v>206</v>
      </c>
      <c r="E29" s="84">
        <v>1</v>
      </c>
      <c r="F29" s="34">
        <v>0</v>
      </c>
      <c r="G29" s="34"/>
      <c r="H29" s="34"/>
      <c r="I29" s="42">
        <v>193123.51506825435</v>
      </c>
      <c r="J29" s="52">
        <v>0</v>
      </c>
      <c r="K29" s="52">
        <f t="shared" si="2"/>
        <v>193123.51506825435</v>
      </c>
      <c r="L29" s="108" t="s">
        <v>211</v>
      </c>
      <c r="M29" s="52"/>
      <c r="N29" s="53"/>
      <c r="O29" s="34">
        <v>0</v>
      </c>
      <c r="P29" s="34">
        <v>0</v>
      </c>
      <c r="Q29" s="34">
        <v>0</v>
      </c>
      <c r="R29" s="34">
        <v>0</v>
      </c>
      <c r="S29" s="34">
        <v>0</v>
      </c>
      <c r="T29" s="34">
        <v>0</v>
      </c>
      <c r="U29" s="54"/>
      <c r="V29" s="54"/>
      <c r="W29" s="54"/>
      <c r="X29" s="54"/>
      <c r="Y29" s="34" t="str">
        <f t="shared" si="3"/>
        <v>В работе</v>
      </c>
      <c r="Z29" s="34" t="s">
        <v>38</v>
      </c>
      <c r="AC29" s="33"/>
    </row>
  </sheetData>
  <mergeCells count="30">
    <mergeCell ref="A9:Z9"/>
    <mergeCell ref="A10:Z10"/>
    <mergeCell ref="A11:Z11"/>
    <mergeCell ref="A12:Z12"/>
    <mergeCell ref="A14:A16"/>
    <mergeCell ref="B14:G14"/>
    <mergeCell ref="H14:H16"/>
    <mergeCell ref="I14:L14"/>
    <mergeCell ref="M14:P14"/>
    <mergeCell ref="Q14:X14"/>
    <mergeCell ref="Y14:Y16"/>
    <mergeCell ref="Z14:Z16"/>
    <mergeCell ref="C15:C16"/>
    <mergeCell ref="W15:X15"/>
    <mergeCell ref="Q15:R15"/>
    <mergeCell ref="S15:T15"/>
    <mergeCell ref="U15:V15"/>
    <mergeCell ref="B20:B29"/>
    <mergeCell ref="A18:D18"/>
    <mergeCell ref="L15:L16"/>
    <mergeCell ref="M15:N15"/>
    <mergeCell ref="O15:O16"/>
    <mergeCell ref="P15:P16"/>
    <mergeCell ref="G15:G16"/>
    <mergeCell ref="D15:D16"/>
    <mergeCell ref="I15:I16"/>
    <mergeCell ref="J15:J16"/>
    <mergeCell ref="B15:B16"/>
    <mergeCell ref="E15:F15"/>
    <mergeCell ref="K15:K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zoomScale="60" zoomScaleNormal="60" workbookViewId="0">
      <selection activeCell="C25" sqref="C25"/>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3" style="1" customWidth="1"/>
    <col min="6" max="6" width="14.28515625" style="1" customWidth="1"/>
    <col min="7" max="7" width="19.28515625" style="1" hidden="1" customWidth="1"/>
    <col min="8" max="8" width="14.7109375" style="1" hidden="1" customWidth="1"/>
    <col min="9" max="9" width="20.140625" style="3" customWidth="1"/>
    <col min="10" max="10" width="19.140625" style="3" customWidth="1"/>
    <col min="11" max="11" width="17.28515625" style="3" bestFit="1" customWidth="1"/>
    <col min="12" max="12" width="21.42578125" style="107" customWidth="1"/>
    <col min="13" max="13" width="15.7109375" style="3" customWidth="1"/>
    <col min="14" max="14" width="17.7109375" style="3" customWidth="1"/>
    <col min="15" max="16" width="17.7109375" style="1" customWidth="1"/>
    <col min="17" max="18" width="14.28515625" style="1" customWidth="1"/>
    <col min="19" max="19" width="11.5703125" style="1" customWidth="1"/>
    <col min="20" max="20" width="11.85546875" style="1" customWidth="1"/>
    <col min="21" max="21" width="9" style="1" customWidth="1"/>
    <col min="22" max="22" width="8.140625" style="1" customWidth="1"/>
    <col min="23" max="24" width="10.7109375" style="1" customWidth="1"/>
    <col min="25" max="25" width="22.7109375" style="1" customWidth="1"/>
    <col min="26" max="26" width="37.7109375" style="1" customWidth="1"/>
    <col min="27" max="27" width="26.140625" style="1" customWidth="1"/>
    <col min="28" max="28" width="43.5703125" style="1" customWidth="1"/>
    <col min="29" max="29" width="21.7109375" style="1" hidden="1" customWidth="1"/>
    <col min="30" max="16384" width="9" style="1"/>
  </cols>
  <sheetData>
    <row r="1" spans="1:28" x14ac:dyDescent="0.3">
      <c r="Z1" s="4" t="s">
        <v>11</v>
      </c>
    </row>
    <row r="2" spans="1:28" x14ac:dyDescent="0.3">
      <c r="Z2" s="5" t="s">
        <v>13</v>
      </c>
    </row>
    <row r="3" spans="1:28" x14ac:dyDescent="0.3">
      <c r="Y3" s="6"/>
      <c r="Z3" s="7" t="s">
        <v>14</v>
      </c>
      <c r="AA3" s="5"/>
    </row>
    <row r="4" spans="1:28" x14ac:dyDescent="0.3">
      <c r="Z4" s="5" t="s">
        <v>15</v>
      </c>
      <c r="AA4" s="8"/>
    </row>
    <row r="5" spans="1:28" x14ac:dyDescent="0.3">
      <c r="O5" s="3"/>
      <c r="Z5" s="5"/>
      <c r="AA5" s="5"/>
    </row>
    <row r="6" spans="1:28" x14ac:dyDescent="0.3">
      <c r="Z6" s="5" t="s">
        <v>12</v>
      </c>
      <c r="AA6" s="5"/>
    </row>
    <row r="7" spans="1:28" x14ac:dyDescent="0.3">
      <c r="Z7" s="9"/>
    </row>
    <row r="8" spans="1:28" x14ac:dyDescent="0.3">
      <c r="Z8" s="9"/>
    </row>
    <row r="9" spans="1:28" x14ac:dyDescent="0.3">
      <c r="A9" s="149" t="s">
        <v>64</v>
      </c>
      <c r="B9" s="149"/>
      <c r="C9" s="149"/>
      <c r="D9" s="149"/>
      <c r="E9" s="149"/>
      <c r="F9" s="149"/>
      <c r="G9" s="149"/>
      <c r="H9" s="149"/>
      <c r="I9" s="149"/>
      <c r="J9" s="149"/>
      <c r="K9" s="149"/>
      <c r="L9" s="149"/>
      <c r="M9" s="149"/>
      <c r="N9" s="149"/>
      <c r="O9" s="149"/>
      <c r="P9" s="149"/>
      <c r="Q9" s="149"/>
      <c r="R9" s="149"/>
      <c r="S9" s="149"/>
      <c r="T9" s="149"/>
      <c r="U9" s="149"/>
      <c r="V9" s="149"/>
      <c r="W9" s="149"/>
      <c r="X9" s="149"/>
      <c r="Y9" s="149"/>
      <c r="Z9" s="149"/>
    </row>
    <row r="10" spans="1:28" x14ac:dyDescent="0.3">
      <c r="A10" s="149" t="s">
        <v>120</v>
      </c>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row>
    <row r="11" spans="1:28" x14ac:dyDescent="0.3">
      <c r="A11" s="150" t="s">
        <v>198</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row>
    <row r="12" spans="1:28" x14ac:dyDescent="0.3">
      <c r="A12" s="151" t="s">
        <v>16</v>
      </c>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row>
    <row r="13" spans="1:28" x14ac:dyDescent="0.3">
      <c r="A13" s="10"/>
    </row>
    <row r="14" spans="1:28" x14ac:dyDescent="0.3">
      <c r="A14" s="156" t="s">
        <v>0</v>
      </c>
      <c r="B14" s="156" t="s">
        <v>18</v>
      </c>
      <c r="C14" s="156"/>
      <c r="D14" s="156"/>
      <c r="E14" s="156"/>
      <c r="F14" s="156"/>
      <c r="G14" s="156"/>
      <c r="H14" s="156" t="s">
        <v>1</v>
      </c>
      <c r="I14" s="156" t="s">
        <v>19</v>
      </c>
      <c r="J14" s="156"/>
      <c r="K14" s="156"/>
      <c r="L14" s="156"/>
      <c r="M14" s="156" t="s">
        <v>20</v>
      </c>
      <c r="N14" s="156"/>
      <c r="O14" s="156"/>
      <c r="P14" s="156"/>
      <c r="Q14" s="156" t="s">
        <v>21</v>
      </c>
      <c r="R14" s="156"/>
      <c r="S14" s="156"/>
      <c r="T14" s="156"/>
      <c r="U14" s="156"/>
      <c r="V14" s="156"/>
      <c r="W14" s="156"/>
      <c r="X14" s="156"/>
      <c r="Y14" s="156" t="s">
        <v>22</v>
      </c>
      <c r="Z14" s="156" t="s">
        <v>23</v>
      </c>
    </row>
    <row r="15" spans="1:28" x14ac:dyDescent="0.3">
      <c r="A15" s="156"/>
      <c r="B15" s="156" t="s">
        <v>2</v>
      </c>
      <c r="C15" s="156" t="s">
        <v>3</v>
      </c>
      <c r="D15" s="156" t="s">
        <v>4</v>
      </c>
      <c r="E15" s="156" t="s">
        <v>5</v>
      </c>
      <c r="F15" s="156"/>
      <c r="G15" s="156" t="s">
        <v>24</v>
      </c>
      <c r="H15" s="156"/>
      <c r="I15" s="156" t="s">
        <v>6</v>
      </c>
      <c r="J15" s="156" t="s">
        <v>7</v>
      </c>
      <c r="K15" s="156" t="s">
        <v>25</v>
      </c>
      <c r="L15" s="157" t="s">
        <v>26</v>
      </c>
      <c r="M15" s="156" t="s">
        <v>27</v>
      </c>
      <c r="N15" s="156"/>
      <c r="O15" s="156" t="s">
        <v>8</v>
      </c>
      <c r="P15" s="156" t="s">
        <v>9</v>
      </c>
      <c r="Q15" s="158" t="s">
        <v>37</v>
      </c>
      <c r="R15" s="158"/>
      <c r="S15" s="156" t="s">
        <v>10</v>
      </c>
      <c r="T15" s="156"/>
      <c r="U15" s="156" t="s">
        <v>28</v>
      </c>
      <c r="V15" s="156"/>
      <c r="W15" s="156" t="s">
        <v>29</v>
      </c>
      <c r="X15" s="156"/>
      <c r="Y15" s="156"/>
      <c r="Z15" s="156"/>
      <c r="AB15" s="3"/>
    </row>
    <row r="16" spans="1:28" ht="73.5" customHeight="1" x14ac:dyDescent="0.3">
      <c r="A16" s="156"/>
      <c r="B16" s="156"/>
      <c r="C16" s="156"/>
      <c r="D16" s="156"/>
      <c r="E16" s="34" t="s">
        <v>6</v>
      </c>
      <c r="F16" s="34" t="s">
        <v>7</v>
      </c>
      <c r="G16" s="156"/>
      <c r="H16" s="156"/>
      <c r="I16" s="156"/>
      <c r="J16" s="156"/>
      <c r="K16" s="156"/>
      <c r="L16" s="157"/>
      <c r="M16" s="34" t="s">
        <v>30</v>
      </c>
      <c r="N16" s="34" t="s">
        <v>31</v>
      </c>
      <c r="O16" s="156"/>
      <c r="P16" s="156"/>
      <c r="Q16" s="34" t="s">
        <v>32</v>
      </c>
      <c r="R16" s="34" t="s">
        <v>33</v>
      </c>
      <c r="S16" s="34" t="s">
        <v>32</v>
      </c>
      <c r="T16" s="34" t="s">
        <v>33</v>
      </c>
      <c r="U16" s="34" t="s">
        <v>6</v>
      </c>
      <c r="V16" s="34" t="s">
        <v>7</v>
      </c>
      <c r="W16" s="34" t="s">
        <v>32</v>
      </c>
      <c r="X16" s="34" t="s">
        <v>33</v>
      </c>
      <c r="Y16" s="156"/>
      <c r="Z16" s="156"/>
    </row>
    <row r="17" spans="1:28" x14ac:dyDescent="0.3">
      <c r="A17" s="34">
        <v>1</v>
      </c>
      <c r="B17" s="34">
        <v>2</v>
      </c>
      <c r="C17" s="34">
        <v>3</v>
      </c>
      <c r="D17" s="34">
        <v>4</v>
      </c>
      <c r="E17" s="34">
        <v>5</v>
      </c>
      <c r="F17" s="34">
        <v>6</v>
      </c>
      <c r="G17" s="34">
        <v>7</v>
      </c>
      <c r="H17" s="34">
        <v>8</v>
      </c>
      <c r="I17" s="34">
        <v>9</v>
      </c>
      <c r="J17" s="34">
        <v>10</v>
      </c>
      <c r="K17" s="34">
        <v>11</v>
      </c>
      <c r="L17" s="159">
        <v>12</v>
      </c>
      <c r="M17" s="34">
        <v>13</v>
      </c>
      <c r="N17" s="34">
        <v>14</v>
      </c>
      <c r="O17" s="34">
        <v>15</v>
      </c>
      <c r="P17" s="34">
        <v>16</v>
      </c>
      <c r="Q17" s="34">
        <v>17</v>
      </c>
      <c r="R17" s="34">
        <v>18</v>
      </c>
      <c r="S17" s="34">
        <v>19</v>
      </c>
      <c r="T17" s="34">
        <v>20</v>
      </c>
      <c r="U17" s="34">
        <v>21</v>
      </c>
      <c r="V17" s="34">
        <v>22</v>
      </c>
      <c r="W17" s="34">
        <v>23</v>
      </c>
      <c r="X17" s="34">
        <v>24</v>
      </c>
      <c r="Y17" s="34">
        <v>25</v>
      </c>
      <c r="Z17" s="34">
        <v>26</v>
      </c>
      <c r="AA17" s="19">
        <v>427367.54399999999</v>
      </c>
    </row>
    <row r="18" spans="1:28" x14ac:dyDescent="0.3">
      <c r="A18" s="160" t="s">
        <v>17</v>
      </c>
      <c r="B18" s="160"/>
      <c r="C18" s="160"/>
      <c r="D18" s="160"/>
      <c r="E18" s="34"/>
      <c r="F18" s="34"/>
      <c r="G18" s="34"/>
      <c r="H18" s="34"/>
      <c r="I18" s="161"/>
      <c r="J18" s="161"/>
      <c r="K18" s="161"/>
      <c r="L18" s="162"/>
      <c r="M18" s="163"/>
      <c r="N18" s="161"/>
      <c r="O18" s="161"/>
      <c r="P18" s="161"/>
      <c r="Q18" s="161"/>
      <c r="R18" s="34"/>
      <c r="S18" s="34"/>
      <c r="T18" s="34"/>
      <c r="U18" s="34"/>
      <c r="V18" s="34"/>
      <c r="W18" s="34"/>
      <c r="X18" s="34"/>
      <c r="Y18" s="34"/>
      <c r="Z18" s="34"/>
      <c r="AA18" s="19"/>
    </row>
    <row r="19" spans="1:28" x14ac:dyDescent="0.3">
      <c r="A19" s="164"/>
      <c r="B19" s="164"/>
      <c r="C19" s="122" t="s">
        <v>65</v>
      </c>
      <c r="D19" s="164"/>
      <c r="E19" s="34"/>
      <c r="F19" s="34"/>
      <c r="G19" s="34"/>
      <c r="H19" s="34"/>
      <c r="I19" s="161">
        <f>I20+I22+I23+I24+I25+I21</f>
        <v>427367.54399999999</v>
      </c>
      <c r="J19" s="161">
        <f t="shared" ref="J19:K19" si="0">J20+J22+J23+J24+J25+J21</f>
        <v>129254.18116221427</v>
      </c>
      <c r="K19" s="161">
        <f t="shared" si="0"/>
        <v>298113.36283778574</v>
      </c>
      <c r="L19" s="162"/>
      <c r="M19" s="161"/>
      <c r="N19" s="161">
        <f t="shared" ref="N19" si="1">N20+N22+N23+N24+N25+N21</f>
        <v>0</v>
      </c>
      <c r="O19" s="161">
        <f t="shared" ref="O19" si="2">O20+O22+O23+O24+O25+O21</f>
        <v>0</v>
      </c>
      <c r="P19" s="161">
        <f t="shared" ref="P19" si="3">P20+P22+P23+P24+P25+P21</f>
        <v>0</v>
      </c>
      <c r="Q19" s="161">
        <f t="shared" ref="Q19" si="4">Q20+Q22+Q23+Q24+Q25+Q21</f>
        <v>0</v>
      </c>
      <c r="R19" s="161">
        <f t="shared" ref="R19" si="5">R20+R22+R23+R24+R25+R21</f>
        <v>0</v>
      </c>
      <c r="S19" s="161">
        <f t="shared" ref="S19" si="6">S20+S22+S23+S24+S25+S21</f>
        <v>0</v>
      </c>
      <c r="T19" s="161">
        <f t="shared" ref="T19" si="7">T20+T22+T23+T24+T25+T21</f>
        <v>0</v>
      </c>
      <c r="U19" s="34"/>
      <c r="V19" s="34"/>
      <c r="W19" s="34"/>
      <c r="X19" s="34"/>
      <c r="Y19" s="34"/>
      <c r="Z19" s="34"/>
      <c r="AA19" s="110">
        <f>SUM(AA20:AA25)</f>
        <v>299157.27787857142</v>
      </c>
      <c r="AB19" s="110">
        <f>AA17-I19</f>
        <v>0</v>
      </c>
    </row>
    <row r="20" spans="1:28" ht="75" x14ac:dyDescent="0.3">
      <c r="A20" s="34">
        <v>1</v>
      </c>
      <c r="B20" s="125" t="s">
        <v>201</v>
      </c>
      <c r="C20" s="112" t="s">
        <v>143</v>
      </c>
      <c r="D20" s="35" t="s">
        <v>135</v>
      </c>
      <c r="E20" s="84">
        <v>1</v>
      </c>
      <c r="F20" s="34">
        <v>0</v>
      </c>
      <c r="G20" s="54"/>
      <c r="H20" s="54"/>
      <c r="I20" s="42">
        <v>100863.58234285715</v>
      </c>
      <c r="J20" s="52">
        <v>104254.18116221427</v>
      </c>
      <c r="K20" s="42">
        <f>I20-J20</f>
        <v>-3390.5988193571247</v>
      </c>
      <c r="L20" s="109" t="s">
        <v>211</v>
      </c>
      <c r="M20" s="93"/>
      <c r="N20" s="93"/>
      <c r="O20" s="34">
        <v>0</v>
      </c>
      <c r="P20" s="34">
        <v>0</v>
      </c>
      <c r="Q20" s="34">
        <v>0</v>
      </c>
      <c r="R20" s="34">
        <v>0</v>
      </c>
      <c r="S20" s="34">
        <v>0</v>
      </c>
      <c r="T20" s="34">
        <v>0</v>
      </c>
      <c r="U20" s="123">
        <v>62.33</v>
      </c>
      <c r="V20" s="123"/>
      <c r="W20" s="123"/>
      <c r="X20" s="123"/>
      <c r="Y20" s="34" t="str">
        <f t="shared" ref="Y20:Y25" si="8">L20</f>
        <v>В работе</v>
      </c>
      <c r="Z20" s="34" t="s">
        <v>38</v>
      </c>
      <c r="AA20" s="110">
        <f>'[158]ИП_2025г 4 Вар 08.01.2025'!$HR$86/1.12*1000</f>
        <v>100863.58234285715</v>
      </c>
    </row>
    <row r="21" spans="1:28" ht="75" x14ac:dyDescent="0.3">
      <c r="A21" s="34">
        <v>2</v>
      </c>
      <c r="B21" s="125"/>
      <c r="C21" s="38" t="s">
        <v>216</v>
      </c>
      <c r="D21" s="35" t="s">
        <v>135</v>
      </c>
      <c r="E21" s="84">
        <v>0.98</v>
      </c>
      <c r="F21" s="43">
        <v>0</v>
      </c>
      <c r="G21" s="54"/>
      <c r="H21" s="54"/>
      <c r="I21" s="42">
        <v>128210.26612142858</v>
      </c>
      <c r="J21" s="42">
        <v>0</v>
      </c>
      <c r="K21" s="42">
        <f>I21-J21</f>
        <v>128210.26612142858</v>
      </c>
      <c r="L21" s="109" t="s">
        <v>211</v>
      </c>
      <c r="M21" s="93"/>
      <c r="N21" s="93"/>
      <c r="O21" s="34">
        <v>0</v>
      </c>
      <c r="P21" s="34">
        <v>0</v>
      </c>
      <c r="Q21" s="34">
        <v>0</v>
      </c>
      <c r="R21" s="34">
        <v>0</v>
      </c>
      <c r="S21" s="34">
        <v>0</v>
      </c>
      <c r="T21" s="34">
        <v>0</v>
      </c>
      <c r="U21" s="123">
        <v>31.34</v>
      </c>
      <c r="V21" s="123"/>
      <c r="W21" s="123"/>
      <c r="X21" s="123"/>
      <c r="Y21" s="34" t="str">
        <f t="shared" si="8"/>
        <v>В работе</v>
      </c>
      <c r="Z21" s="34" t="s">
        <v>38</v>
      </c>
      <c r="AA21" s="110"/>
    </row>
    <row r="22" spans="1:28" ht="75" x14ac:dyDescent="0.3">
      <c r="A22" s="34">
        <v>3</v>
      </c>
      <c r="B22" s="125"/>
      <c r="C22" s="112" t="s">
        <v>144</v>
      </c>
      <c r="D22" s="35" t="s">
        <v>135</v>
      </c>
      <c r="E22" s="84">
        <v>1</v>
      </c>
      <c r="F22" s="34">
        <v>0</v>
      </c>
      <c r="G22" s="54"/>
      <c r="H22" s="54"/>
      <c r="I22" s="42">
        <v>177338.33839285711</v>
      </c>
      <c r="J22" s="52">
        <v>25000</v>
      </c>
      <c r="K22" s="42">
        <f t="shared" ref="K22:K25" si="9">I22-J22</f>
        <v>152338.33839285711</v>
      </c>
      <c r="L22" s="109" t="s">
        <v>211</v>
      </c>
      <c r="M22" s="93"/>
      <c r="N22" s="93"/>
      <c r="O22" s="34">
        <v>0</v>
      </c>
      <c r="P22" s="34">
        <v>0</v>
      </c>
      <c r="Q22" s="34">
        <v>0</v>
      </c>
      <c r="R22" s="34">
        <v>0</v>
      </c>
      <c r="S22" s="34">
        <v>0</v>
      </c>
      <c r="T22" s="34">
        <v>0</v>
      </c>
      <c r="U22" s="118">
        <v>67.25</v>
      </c>
      <c r="V22" s="118"/>
      <c r="W22" s="118"/>
      <c r="X22" s="118"/>
      <c r="Y22" s="34" t="str">
        <f t="shared" si="8"/>
        <v>В работе</v>
      </c>
      <c r="Z22" s="34" t="s">
        <v>38</v>
      </c>
      <c r="AA22" s="110">
        <v>177338.33839285711</v>
      </c>
      <c r="AB22" s="110">
        <f>'[158]ИП_2025г 4 Вар 08.01.2025'!$MA$87/1.12*1000</f>
        <v>177338.33839285711</v>
      </c>
    </row>
    <row r="23" spans="1:28" ht="75" x14ac:dyDescent="0.3">
      <c r="A23" s="34">
        <v>4</v>
      </c>
      <c r="B23" s="125"/>
      <c r="C23" s="112" t="s">
        <v>145</v>
      </c>
      <c r="D23" s="35" t="s">
        <v>35</v>
      </c>
      <c r="E23" s="84">
        <v>3</v>
      </c>
      <c r="F23" s="34">
        <v>3</v>
      </c>
      <c r="G23" s="54"/>
      <c r="H23" s="54"/>
      <c r="I23" s="42">
        <v>5357.1428571428569</v>
      </c>
      <c r="J23" s="42">
        <v>0</v>
      </c>
      <c r="K23" s="42">
        <f t="shared" si="9"/>
        <v>5357.1428571428569</v>
      </c>
      <c r="L23" s="109" t="s">
        <v>211</v>
      </c>
      <c r="M23" s="93"/>
      <c r="N23" s="93"/>
      <c r="O23" s="34">
        <v>0</v>
      </c>
      <c r="P23" s="34">
        <v>0</v>
      </c>
      <c r="Q23" s="34">
        <v>0</v>
      </c>
      <c r="R23" s="34">
        <v>0</v>
      </c>
      <c r="S23" s="34">
        <v>0</v>
      </c>
      <c r="T23" s="34">
        <v>0</v>
      </c>
      <c r="U23" s="118">
        <v>100</v>
      </c>
      <c r="V23" s="118"/>
      <c r="W23" s="118"/>
      <c r="X23" s="118"/>
      <c r="Y23" s="34" t="str">
        <f t="shared" si="8"/>
        <v>В работе</v>
      </c>
      <c r="Z23" s="34" t="s">
        <v>38</v>
      </c>
      <c r="AA23" s="110">
        <f>'[158]ИП_2025г 4 Вар 08.01.2025'!$HR$90/1.12*1000</f>
        <v>5357.1428571428569</v>
      </c>
    </row>
    <row r="24" spans="1:28" ht="75" x14ac:dyDescent="0.3">
      <c r="A24" s="34">
        <v>5</v>
      </c>
      <c r="B24" s="125"/>
      <c r="C24" s="112" t="s">
        <v>146</v>
      </c>
      <c r="D24" s="35" t="s">
        <v>35</v>
      </c>
      <c r="E24" s="84">
        <v>1</v>
      </c>
      <c r="F24" s="34">
        <v>1</v>
      </c>
      <c r="G24" s="54"/>
      <c r="H24" s="54"/>
      <c r="I24" s="42">
        <v>14196.428571428571</v>
      </c>
      <c r="J24" s="42">
        <v>0</v>
      </c>
      <c r="K24" s="42">
        <f t="shared" si="9"/>
        <v>14196.428571428571</v>
      </c>
      <c r="L24" s="109" t="s">
        <v>211</v>
      </c>
      <c r="M24" s="93"/>
      <c r="N24" s="93"/>
      <c r="O24" s="34">
        <v>0</v>
      </c>
      <c r="P24" s="34">
        <v>0</v>
      </c>
      <c r="Q24" s="34">
        <v>0</v>
      </c>
      <c r="R24" s="34">
        <v>0</v>
      </c>
      <c r="S24" s="34">
        <v>0</v>
      </c>
      <c r="T24" s="34">
        <v>0</v>
      </c>
      <c r="U24" s="118">
        <v>100</v>
      </c>
      <c r="V24" s="118"/>
      <c r="W24" s="118"/>
      <c r="X24" s="118"/>
      <c r="Y24" s="34" t="str">
        <f t="shared" si="8"/>
        <v>В работе</v>
      </c>
      <c r="Z24" s="34" t="s">
        <v>38</v>
      </c>
      <c r="AA24" s="110">
        <f>'[158]ИП_2025г 4 Вар 08.01.2025'!$MA$88/1.12*1000</f>
        <v>14196.428571428571</v>
      </c>
    </row>
    <row r="25" spans="1:28" ht="75" x14ac:dyDescent="0.3">
      <c r="A25" s="34">
        <v>6</v>
      </c>
      <c r="B25" s="125"/>
      <c r="C25" s="112" t="s">
        <v>147</v>
      </c>
      <c r="D25" s="35" t="s">
        <v>35</v>
      </c>
      <c r="E25" s="84">
        <v>1</v>
      </c>
      <c r="F25" s="34">
        <v>1</v>
      </c>
      <c r="G25" s="54"/>
      <c r="H25" s="54"/>
      <c r="I25" s="42">
        <v>1401.7857142857142</v>
      </c>
      <c r="J25" s="42">
        <v>0</v>
      </c>
      <c r="K25" s="42">
        <f t="shared" si="9"/>
        <v>1401.7857142857142</v>
      </c>
      <c r="L25" s="109" t="s">
        <v>211</v>
      </c>
      <c r="M25" s="93"/>
      <c r="N25" s="93"/>
      <c r="O25" s="34">
        <v>0</v>
      </c>
      <c r="P25" s="34">
        <v>0</v>
      </c>
      <c r="Q25" s="34">
        <v>0</v>
      </c>
      <c r="R25" s="34">
        <v>0</v>
      </c>
      <c r="S25" s="34">
        <v>0</v>
      </c>
      <c r="T25" s="34">
        <v>0</v>
      </c>
      <c r="U25" s="118">
        <v>100</v>
      </c>
      <c r="V25" s="118"/>
      <c r="W25" s="118"/>
      <c r="X25" s="118"/>
      <c r="Y25" s="34" t="str">
        <f t="shared" si="8"/>
        <v>В работе</v>
      </c>
      <c r="Z25" s="34" t="s">
        <v>38</v>
      </c>
      <c r="AA25" s="110">
        <f>'[158]ИП_2025г 4 Вар 08.01.2025'!$MA$89/1.12*1000</f>
        <v>1401.7857142857142</v>
      </c>
    </row>
  </sheetData>
  <mergeCells count="30">
    <mergeCell ref="A9:Z9"/>
    <mergeCell ref="A10:Z10"/>
    <mergeCell ref="A11:Z11"/>
    <mergeCell ref="A12:Z12"/>
    <mergeCell ref="A14:A16"/>
    <mergeCell ref="B14:G14"/>
    <mergeCell ref="H14:H16"/>
    <mergeCell ref="I14:L14"/>
    <mergeCell ref="M14:P14"/>
    <mergeCell ref="Q14:X14"/>
    <mergeCell ref="Y14:Y16"/>
    <mergeCell ref="Z14:Z16"/>
    <mergeCell ref="W15:X15"/>
    <mergeCell ref="Q15:R15"/>
    <mergeCell ref="S15:T15"/>
    <mergeCell ref="U15:V15"/>
    <mergeCell ref="P15:P16"/>
    <mergeCell ref="G15:G16"/>
    <mergeCell ref="D15:D16"/>
    <mergeCell ref="E15:F15"/>
    <mergeCell ref="K15:K16"/>
    <mergeCell ref="I15:I16"/>
    <mergeCell ref="J15:J16"/>
    <mergeCell ref="B20:B25"/>
    <mergeCell ref="A18:D18"/>
    <mergeCell ref="L15:L16"/>
    <mergeCell ref="M15:N15"/>
    <mergeCell ref="O15:O16"/>
    <mergeCell ref="B15:B16"/>
    <mergeCell ref="C15:C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
  <sheetViews>
    <sheetView zoomScale="60" zoomScaleNormal="60" workbookViewId="0">
      <selection activeCell="C26" sqref="C26"/>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6.140625" style="1" bestFit="1" customWidth="1"/>
    <col min="6" max="6" width="7.42578125" style="1" customWidth="1"/>
    <col min="7" max="7" width="19.28515625" style="1" hidden="1" customWidth="1"/>
    <col min="8" max="8" width="14.7109375" style="1" hidden="1" customWidth="1"/>
    <col min="9" max="9" width="20.140625" style="3" customWidth="1"/>
    <col min="10" max="10" width="19.140625" style="3" customWidth="1"/>
    <col min="11" max="11" width="17.28515625" style="3" bestFit="1" customWidth="1"/>
    <col min="12" max="12" width="21.42578125" style="107" customWidth="1"/>
    <col min="13" max="13" width="15.7109375" style="3" customWidth="1"/>
    <col min="14" max="14" width="15.28515625" style="3" customWidth="1"/>
    <col min="15" max="15" width="9.7109375" style="1" bestFit="1" customWidth="1"/>
    <col min="16" max="16" width="9.42578125" style="1" customWidth="1"/>
    <col min="17" max="18" width="14.28515625" style="1" customWidth="1"/>
    <col min="19" max="19" width="11.5703125" style="1" customWidth="1"/>
    <col min="20" max="20" width="11.85546875" style="1" customWidth="1"/>
    <col min="21" max="21" width="9" style="1" customWidth="1"/>
    <col min="22" max="22" width="8.140625" style="1" customWidth="1"/>
    <col min="23" max="24" width="10.7109375" style="1" customWidth="1"/>
    <col min="25" max="25" width="22.7109375" style="1" customWidth="1"/>
    <col min="26" max="26" width="37.7109375" style="1" customWidth="1"/>
    <col min="27" max="27" width="26.140625" style="1" hidden="1" customWidth="1"/>
    <col min="28" max="28" width="48.140625" style="1" customWidth="1"/>
    <col min="29" max="29" width="21.7109375" style="1" hidden="1" customWidth="1"/>
    <col min="30" max="16384" width="9" style="1"/>
  </cols>
  <sheetData>
    <row r="1" spans="1:28" x14ac:dyDescent="0.3">
      <c r="Z1" s="4" t="s">
        <v>11</v>
      </c>
    </row>
    <row r="2" spans="1:28" x14ac:dyDescent="0.3">
      <c r="Z2" s="5" t="s">
        <v>13</v>
      </c>
    </row>
    <row r="3" spans="1:28" x14ac:dyDescent="0.3">
      <c r="Y3" s="6"/>
      <c r="Z3" s="7" t="s">
        <v>14</v>
      </c>
      <c r="AA3" s="5"/>
    </row>
    <row r="4" spans="1:28" x14ac:dyDescent="0.3">
      <c r="Z4" s="5" t="s">
        <v>15</v>
      </c>
      <c r="AA4" s="8"/>
    </row>
    <row r="5" spans="1:28" x14ac:dyDescent="0.3">
      <c r="O5" s="3"/>
      <c r="Z5" s="5"/>
      <c r="AA5" s="5"/>
    </row>
    <row r="6" spans="1:28" x14ac:dyDescent="0.3">
      <c r="Z6" s="5" t="s">
        <v>12</v>
      </c>
      <c r="AA6" s="5"/>
    </row>
    <row r="7" spans="1:28" x14ac:dyDescent="0.3">
      <c r="Z7" s="9"/>
    </row>
    <row r="8" spans="1:28" x14ac:dyDescent="0.3">
      <c r="Z8" s="9"/>
    </row>
    <row r="9" spans="1:28" x14ac:dyDescent="0.3">
      <c r="A9" s="149" t="s">
        <v>64</v>
      </c>
      <c r="B9" s="149"/>
      <c r="C9" s="149"/>
      <c r="D9" s="149"/>
      <c r="E9" s="149"/>
      <c r="F9" s="149"/>
      <c r="G9" s="149"/>
      <c r="H9" s="149"/>
      <c r="I9" s="149"/>
      <c r="J9" s="149"/>
      <c r="K9" s="149"/>
      <c r="L9" s="149"/>
      <c r="M9" s="149"/>
      <c r="N9" s="149"/>
      <c r="O9" s="149"/>
      <c r="P9" s="149"/>
      <c r="Q9" s="149"/>
      <c r="R9" s="149"/>
      <c r="S9" s="149"/>
      <c r="T9" s="149"/>
      <c r="U9" s="149"/>
      <c r="V9" s="149"/>
      <c r="W9" s="149"/>
      <c r="X9" s="149"/>
      <c r="Y9" s="149"/>
      <c r="Z9" s="149"/>
    </row>
    <row r="10" spans="1:28" x14ac:dyDescent="0.3">
      <c r="A10" s="149" t="s">
        <v>120</v>
      </c>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row>
    <row r="11" spans="1:28" x14ac:dyDescent="0.3">
      <c r="A11" s="150" t="s">
        <v>199</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row>
    <row r="12" spans="1:28" x14ac:dyDescent="0.3">
      <c r="A12" s="151" t="s">
        <v>16</v>
      </c>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row>
    <row r="13" spans="1:28" x14ac:dyDescent="0.3">
      <c r="A13" s="10"/>
    </row>
    <row r="14" spans="1:28" x14ac:dyDescent="0.3">
      <c r="A14" s="156" t="s">
        <v>0</v>
      </c>
      <c r="B14" s="156" t="s">
        <v>18</v>
      </c>
      <c r="C14" s="156"/>
      <c r="D14" s="156"/>
      <c r="E14" s="156"/>
      <c r="F14" s="156"/>
      <c r="G14" s="156"/>
      <c r="H14" s="156" t="s">
        <v>1</v>
      </c>
      <c r="I14" s="156" t="s">
        <v>19</v>
      </c>
      <c r="J14" s="156"/>
      <c r="K14" s="156"/>
      <c r="L14" s="156"/>
      <c r="M14" s="156" t="s">
        <v>20</v>
      </c>
      <c r="N14" s="156"/>
      <c r="O14" s="156"/>
      <c r="P14" s="156"/>
      <c r="Q14" s="156" t="s">
        <v>21</v>
      </c>
      <c r="R14" s="156"/>
      <c r="S14" s="156"/>
      <c r="T14" s="156"/>
      <c r="U14" s="156"/>
      <c r="V14" s="156"/>
      <c r="W14" s="156"/>
      <c r="X14" s="156"/>
      <c r="Y14" s="156" t="s">
        <v>22</v>
      </c>
      <c r="Z14" s="156" t="s">
        <v>23</v>
      </c>
    </row>
    <row r="15" spans="1:28" x14ac:dyDescent="0.3">
      <c r="A15" s="156"/>
      <c r="B15" s="156" t="s">
        <v>2</v>
      </c>
      <c r="C15" s="156" t="s">
        <v>3</v>
      </c>
      <c r="D15" s="156" t="s">
        <v>4</v>
      </c>
      <c r="E15" s="156" t="s">
        <v>5</v>
      </c>
      <c r="F15" s="156"/>
      <c r="G15" s="156" t="s">
        <v>24</v>
      </c>
      <c r="H15" s="156"/>
      <c r="I15" s="156" t="s">
        <v>6</v>
      </c>
      <c r="J15" s="156" t="s">
        <v>7</v>
      </c>
      <c r="K15" s="156" t="s">
        <v>25</v>
      </c>
      <c r="L15" s="157" t="s">
        <v>26</v>
      </c>
      <c r="M15" s="156" t="s">
        <v>27</v>
      </c>
      <c r="N15" s="156"/>
      <c r="O15" s="156" t="s">
        <v>8</v>
      </c>
      <c r="P15" s="156" t="s">
        <v>9</v>
      </c>
      <c r="Q15" s="158" t="s">
        <v>37</v>
      </c>
      <c r="R15" s="158"/>
      <c r="S15" s="156" t="s">
        <v>10</v>
      </c>
      <c r="T15" s="156"/>
      <c r="U15" s="156" t="s">
        <v>28</v>
      </c>
      <c r="V15" s="156"/>
      <c r="W15" s="156" t="s">
        <v>29</v>
      </c>
      <c r="X15" s="156"/>
      <c r="Y15" s="156"/>
      <c r="Z15" s="156"/>
      <c r="AB15" s="3"/>
    </row>
    <row r="16" spans="1:28" ht="56.25" x14ac:dyDescent="0.3">
      <c r="A16" s="156"/>
      <c r="B16" s="156"/>
      <c r="C16" s="156"/>
      <c r="D16" s="156"/>
      <c r="E16" s="34" t="s">
        <v>6</v>
      </c>
      <c r="F16" s="34" t="s">
        <v>7</v>
      </c>
      <c r="G16" s="156"/>
      <c r="H16" s="156"/>
      <c r="I16" s="156"/>
      <c r="J16" s="156"/>
      <c r="K16" s="156"/>
      <c r="L16" s="157"/>
      <c r="M16" s="34" t="s">
        <v>30</v>
      </c>
      <c r="N16" s="34" t="s">
        <v>31</v>
      </c>
      <c r="O16" s="156"/>
      <c r="P16" s="156"/>
      <c r="Q16" s="34" t="s">
        <v>32</v>
      </c>
      <c r="R16" s="34" t="s">
        <v>33</v>
      </c>
      <c r="S16" s="34" t="s">
        <v>32</v>
      </c>
      <c r="T16" s="34" t="s">
        <v>33</v>
      </c>
      <c r="U16" s="34" t="s">
        <v>6</v>
      </c>
      <c r="V16" s="34" t="s">
        <v>7</v>
      </c>
      <c r="W16" s="34" t="s">
        <v>32</v>
      </c>
      <c r="X16" s="34" t="s">
        <v>33</v>
      </c>
      <c r="Y16" s="156"/>
      <c r="Z16" s="156"/>
    </row>
    <row r="17" spans="1:28" x14ac:dyDescent="0.3">
      <c r="A17" s="34">
        <v>1</v>
      </c>
      <c r="B17" s="34">
        <v>2</v>
      </c>
      <c r="C17" s="34">
        <v>3</v>
      </c>
      <c r="D17" s="34">
        <v>4</v>
      </c>
      <c r="E17" s="34">
        <v>5</v>
      </c>
      <c r="F17" s="34">
        <v>6</v>
      </c>
      <c r="G17" s="34">
        <v>7</v>
      </c>
      <c r="H17" s="34">
        <v>8</v>
      </c>
      <c r="I17" s="34">
        <v>9</v>
      </c>
      <c r="J17" s="34">
        <v>10</v>
      </c>
      <c r="K17" s="34">
        <v>11</v>
      </c>
      <c r="L17" s="159">
        <v>12</v>
      </c>
      <c r="M17" s="34">
        <v>13</v>
      </c>
      <c r="N17" s="34">
        <v>14</v>
      </c>
      <c r="O17" s="34">
        <v>15</v>
      </c>
      <c r="P17" s="34">
        <v>16</v>
      </c>
      <c r="Q17" s="34">
        <v>17</v>
      </c>
      <c r="R17" s="34">
        <v>18</v>
      </c>
      <c r="S17" s="34">
        <v>19</v>
      </c>
      <c r="T17" s="34">
        <v>20</v>
      </c>
      <c r="U17" s="34">
        <v>21</v>
      </c>
      <c r="V17" s="34">
        <v>22</v>
      </c>
      <c r="W17" s="34">
        <v>23</v>
      </c>
      <c r="X17" s="34">
        <v>24</v>
      </c>
      <c r="Y17" s="34">
        <v>25</v>
      </c>
      <c r="Z17" s="34">
        <v>26</v>
      </c>
    </row>
    <row r="18" spans="1:28" x14ac:dyDescent="0.3">
      <c r="A18" s="160" t="s">
        <v>17</v>
      </c>
      <c r="B18" s="160"/>
      <c r="C18" s="160"/>
      <c r="D18" s="160"/>
      <c r="E18" s="34"/>
      <c r="F18" s="34"/>
      <c r="G18" s="34"/>
      <c r="H18" s="34"/>
      <c r="I18" s="161"/>
      <c r="J18" s="161"/>
      <c r="K18" s="161"/>
      <c r="L18" s="162"/>
      <c r="M18" s="163"/>
      <c r="N18" s="161"/>
      <c r="O18" s="161"/>
      <c r="P18" s="161"/>
      <c r="Q18" s="161"/>
      <c r="R18" s="34"/>
      <c r="S18" s="34"/>
      <c r="T18" s="34"/>
      <c r="U18" s="34"/>
      <c r="V18" s="34"/>
      <c r="W18" s="34"/>
      <c r="X18" s="34"/>
      <c r="Y18" s="34"/>
      <c r="Z18" s="34"/>
      <c r="AA18" s="19">
        <f>'[159]Прогноз исполн 2025г'!$E$12/1.12*1000</f>
        <v>13417.181</v>
      </c>
      <c r="AB18" s="110">
        <f>AA18-I19</f>
        <v>0</v>
      </c>
    </row>
    <row r="19" spans="1:28" x14ac:dyDescent="0.3">
      <c r="A19" s="164"/>
      <c r="B19" s="164"/>
      <c r="C19" s="122" t="s">
        <v>65</v>
      </c>
      <c r="D19" s="164"/>
      <c r="E19" s="34"/>
      <c r="F19" s="34"/>
      <c r="G19" s="34"/>
      <c r="H19" s="34"/>
      <c r="I19" s="161">
        <f>SUM(I20:I22)</f>
        <v>13417.181000000004</v>
      </c>
      <c r="J19" s="161">
        <f>SUM(J20:J22)</f>
        <v>11410.892857142857</v>
      </c>
      <c r="K19" s="161">
        <f>SUM(K20:K22)</f>
        <v>2006.2881428571466</v>
      </c>
      <c r="L19" s="162"/>
      <c r="M19" s="161"/>
      <c r="N19" s="161"/>
      <c r="O19" s="161"/>
      <c r="P19" s="161"/>
      <c r="Q19" s="161"/>
      <c r="R19" s="161"/>
      <c r="S19" s="161"/>
      <c r="T19" s="161"/>
      <c r="U19" s="34"/>
      <c r="V19" s="34"/>
      <c r="W19" s="34"/>
      <c r="X19" s="34"/>
      <c r="Y19" s="34"/>
      <c r="Z19" s="34"/>
      <c r="AA19" s="19"/>
    </row>
    <row r="20" spans="1:28" ht="75" x14ac:dyDescent="0.3">
      <c r="A20" s="34">
        <v>1</v>
      </c>
      <c r="B20" s="125" t="s">
        <v>202</v>
      </c>
      <c r="C20" s="112" t="s">
        <v>138</v>
      </c>
      <c r="D20" s="35" t="s">
        <v>35</v>
      </c>
      <c r="E20" s="84">
        <v>1</v>
      </c>
      <c r="F20" s="34">
        <v>1</v>
      </c>
      <c r="G20" s="54"/>
      <c r="H20" s="54"/>
      <c r="I20" s="42">
        <v>8750</v>
      </c>
      <c r="J20" s="52">
        <f>I20</f>
        <v>8750</v>
      </c>
      <c r="K20" s="52">
        <f>I20-J20</f>
        <v>0</v>
      </c>
      <c r="L20" s="108" t="s">
        <v>137</v>
      </c>
      <c r="M20" s="93"/>
      <c r="N20" s="93"/>
      <c r="O20" s="34">
        <v>0</v>
      </c>
      <c r="P20" s="34">
        <v>0</v>
      </c>
      <c r="Q20" s="34">
        <v>0</v>
      </c>
      <c r="R20" s="34">
        <v>0</v>
      </c>
      <c r="S20" s="34">
        <v>0</v>
      </c>
      <c r="T20" s="34">
        <v>0</v>
      </c>
      <c r="U20" s="118">
        <v>100</v>
      </c>
      <c r="V20" s="118"/>
      <c r="W20" s="118"/>
      <c r="X20" s="118"/>
      <c r="Y20" s="166" t="str">
        <f>L20</f>
        <v>Отклонений нет</v>
      </c>
      <c r="Z20" s="34" t="s">
        <v>38</v>
      </c>
      <c r="AA20" s="110">
        <f>'[158]ИП_2025г 4 Вар 08.01.2025'!$HR$81/1.12*1000</f>
        <v>8750</v>
      </c>
    </row>
    <row r="21" spans="1:28" ht="75" x14ac:dyDescent="0.3">
      <c r="A21" s="34">
        <v>2</v>
      </c>
      <c r="B21" s="125"/>
      <c r="C21" s="112" t="s">
        <v>141</v>
      </c>
      <c r="D21" s="35" t="s">
        <v>35</v>
      </c>
      <c r="E21" s="84">
        <v>1</v>
      </c>
      <c r="F21" s="34">
        <v>0</v>
      </c>
      <c r="G21" s="54"/>
      <c r="H21" s="54"/>
      <c r="I21" s="42">
        <v>1471.4559999999999</v>
      </c>
      <c r="J21" s="52">
        <v>0</v>
      </c>
      <c r="K21" s="52">
        <f t="shared" ref="K21:K22" si="0">I21-J21</f>
        <v>1471.4559999999999</v>
      </c>
      <c r="L21" s="109" t="s">
        <v>210</v>
      </c>
      <c r="M21" s="93"/>
      <c r="N21" s="93"/>
      <c r="O21" s="34">
        <v>0</v>
      </c>
      <c r="P21" s="34">
        <v>0</v>
      </c>
      <c r="Q21" s="34">
        <v>0</v>
      </c>
      <c r="R21" s="34">
        <v>0</v>
      </c>
      <c r="S21" s="34">
        <v>0</v>
      </c>
      <c r="T21" s="34">
        <v>0</v>
      </c>
      <c r="U21" s="118">
        <v>100</v>
      </c>
      <c r="V21" s="118"/>
      <c r="W21" s="118"/>
      <c r="X21" s="118"/>
      <c r="Y21" s="34" t="str">
        <f>L21</f>
        <v xml:space="preserve">В работе </v>
      </c>
      <c r="Z21" s="34" t="s">
        <v>38</v>
      </c>
      <c r="AA21" s="1">
        <f>1.64803072/1.12*1000</f>
        <v>1471.4559999999999</v>
      </c>
    </row>
    <row r="22" spans="1:28" ht="75" x14ac:dyDescent="0.3">
      <c r="A22" s="34">
        <v>3</v>
      </c>
      <c r="B22" s="125"/>
      <c r="C22" s="112" t="s">
        <v>140</v>
      </c>
      <c r="D22" s="35" t="s">
        <v>35</v>
      </c>
      <c r="E22" s="84">
        <v>1</v>
      </c>
      <c r="F22" s="34">
        <v>1</v>
      </c>
      <c r="G22" s="54"/>
      <c r="H22" s="54"/>
      <c r="I22" s="42">
        <v>3195.7250000000035</v>
      </c>
      <c r="J22" s="52">
        <v>2660.8928571428569</v>
      </c>
      <c r="K22" s="52">
        <f t="shared" si="0"/>
        <v>534.83214285714666</v>
      </c>
      <c r="L22" s="109" t="s">
        <v>213</v>
      </c>
      <c r="M22" s="93"/>
      <c r="N22" s="93"/>
      <c r="O22" s="34">
        <v>0</v>
      </c>
      <c r="P22" s="34">
        <v>0</v>
      </c>
      <c r="Q22" s="34">
        <v>0</v>
      </c>
      <c r="R22" s="34">
        <v>0</v>
      </c>
      <c r="S22" s="34">
        <v>0</v>
      </c>
      <c r="T22" s="34">
        <v>0</v>
      </c>
      <c r="U22" s="118">
        <v>100</v>
      </c>
      <c r="V22" s="118"/>
      <c r="W22" s="118"/>
      <c r="X22" s="118"/>
      <c r="Y22" s="34" t="str">
        <f t="shared" ref="Y22" si="1">L22</f>
        <v xml:space="preserve">По итогам тендерных процедур </v>
      </c>
      <c r="Z22" s="34" t="s">
        <v>38</v>
      </c>
      <c r="AA22" s="110">
        <f>'[158]ИП_2025г 4 Вар 08.01.2025'!$HR$83/1.12*1000</f>
        <v>2660.8928571428569</v>
      </c>
    </row>
  </sheetData>
  <mergeCells count="30">
    <mergeCell ref="U15:V15"/>
    <mergeCell ref="A9:Z9"/>
    <mergeCell ref="A10:Z10"/>
    <mergeCell ref="A11:Z11"/>
    <mergeCell ref="A12:Z12"/>
    <mergeCell ref="A14:A16"/>
    <mergeCell ref="B14:G14"/>
    <mergeCell ref="H14:H16"/>
    <mergeCell ref="I14:L14"/>
    <mergeCell ref="M14:P14"/>
    <mergeCell ref="Q14:X14"/>
    <mergeCell ref="Y14:Y16"/>
    <mergeCell ref="Z14:Z16"/>
    <mergeCell ref="B15:B16"/>
    <mergeCell ref="C15:C16"/>
    <mergeCell ref="W15:X15"/>
    <mergeCell ref="B20:B22"/>
    <mergeCell ref="Q15:R15"/>
    <mergeCell ref="S15:T15"/>
    <mergeCell ref="G15:G16"/>
    <mergeCell ref="I15:I16"/>
    <mergeCell ref="J15:J16"/>
    <mergeCell ref="K15:K16"/>
    <mergeCell ref="A18:D18"/>
    <mergeCell ref="L15:L16"/>
    <mergeCell ref="M15:N15"/>
    <mergeCell ref="O15:O16"/>
    <mergeCell ref="P15:P16"/>
    <mergeCell ref="D15:D16"/>
    <mergeCell ref="E15:F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
  <sheetViews>
    <sheetView zoomScale="60" zoomScaleNormal="60" workbookViewId="0">
      <selection activeCell="C35" sqref="C35"/>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6.140625" style="1" bestFit="1" customWidth="1"/>
    <col min="6" max="6" width="7.42578125" style="1" customWidth="1"/>
    <col min="7" max="7" width="19.28515625" style="1" hidden="1" customWidth="1"/>
    <col min="8" max="8" width="14.7109375" style="1" hidden="1" customWidth="1"/>
    <col min="9" max="9" width="20.140625" style="3" customWidth="1"/>
    <col min="10" max="10" width="19.140625" style="3" customWidth="1"/>
    <col min="11" max="11" width="17.28515625" style="3" bestFit="1" customWidth="1"/>
    <col min="12" max="12" width="21.42578125" style="107" customWidth="1"/>
    <col min="13" max="13" width="15.7109375" style="3" customWidth="1"/>
    <col min="14" max="14" width="15.28515625" style="3" customWidth="1"/>
    <col min="15" max="15" width="9.7109375" style="1" bestFit="1" customWidth="1"/>
    <col min="16" max="16" width="9.42578125" style="1" customWidth="1"/>
    <col min="17" max="18" width="14.28515625" style="1" customWidth="1"/>
    <col min="19" max="19" width="11.5703125" style="1" customWidth="1"/>
    <col min="20" max="20" width="11.85546875" style="1" customWidth="1"/>
    <col min="21" max="21" width="9" style="1" customWidth="1"/>
    <col min="22" max="22" width="8.140625" style="1" customWidth="1"/>
    <col min="23" max="24" width="10.7109375" style="1" customWidth="1"/>
    <col min="25" max="25" width="22.7109375" style="1" customWidth="1"/>
    <col min="26" max="26" width="37.7109375" style="1" customWidth="1"/>
    <col min="27" max="27" width="26.140625" style="1" customWidth="1"/>
    <col min="28" max="28" width="9" style="1"/>
    <col min="29" max="29" width="21.7109375" style="1" hidden="1" customWidth="1"/>
    <col min="30" max="16384" width="9" style="1"/>
  </cols>
  <sheetData>
    <row r="1" spans="1:28" x14ac:dyDescent="0.3">
      <c r="Z1" s="4" t="s">
        <v>11</v>
      </c>
    </row>
    <row r="2" spans="1:28" x14ac:dyDescent="0.3">
      <c r="Z2" s="5" t="s">
        <v>13</v>
      </c>
    </row>
    <row r="3" spans="1:28" x14ac:dyDescent="0.3">
      <c r="Y3" s="6"/>
      <c r="Z3" s="7" t="s">
        <v>14</v>
      </c>
      <c r="AA3" s="5"/>
    </row>
    <row r="4" spans="1:28" x14ac:dyDescent="0.3">
      <c r="Z4" s="5" t="s">
        <v>15</v>
      </c>
      <c r="AA4" s="8"/>
    </row>
    <row r="5" spans="1:28" x14ac:dyDescent="0.3">
      <c r="O5" s="3"/>
      <c r="Z5" s="5"/>
      <c r="AA5" s="5"/>
    </row>
    <row r="6" spans="1:28" x14ac:dyDescent="0.3">
      <c r="Z6" s="5" t="s">
        <v>12</v>
      </c>
      <c r="AA6" s="5"/>
    </row>
    <row r="7" spans="1:28" x14ac:dyDescent="0.3">
      <c r="Z7" s="9"/>
    </row>
    <row r="8" spans="1:28" x14ac:dyDescent="0.3">
      <c r="Z8" s="9"/>
    </row>
    <row r="9" spans="1:28" x14ac:dyDescent="0.3">
      <c r="A9" s="149" t="s">
        <v>64</v>
      </c>
      <c r="B9" s="149"/>
      <c r="C9" s="149"/>
      <c r="D9" s="149"/>
      <c r="E9" s="149"/>
      <c r="F9" s="149"/>
      <c r="G9" s="149"/>
      <c r="H9" s="149"/>
      <c r="I9" s="149"/>
      <c r="J9" s="149"/>
      <c r="K9" s="149"/>
      <c r="L9" s="149"/>
      <c r="M9" s="149"/>
      <c r="N9" s="149"/>
      <c r="O9" s="149"/>
      <c r="P9" s="149"/>
      <c r="Q9" s="149"/>
      <c r="R9" s="149"/>
      <c r="S9" s="149"/>
      <c r="T9" s="149"/>
      <c r="U9" s="149"/>
      <c r="V9" s="149"/>
      <c r="W9" s="149"/>
      <c r="X9" s="149"/>
      <c r="Y9" s="149"/>
      <c r="Z9" s="149"/>
    </row>
    <row r="10" spans="1:28" x14ac:dyDescent="0.3">
      <c r="A10" s="149" t="s">
        <v>120</v>
      </c>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row>
    <row r="11" spans="1:28" x14ac:dyDescent="0.3">
      <c r="A11" s="150" t="s">
        <v>209</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row>
    <row r="12" spans="1:28" x14ac:dyDescent="0.3">
      <c r="A12" s="151" t="s">
        <v>16</v>
      </c>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row>
    <row r="13" spans="1:28" x14ac:dyDescent="0.3">
      <c r="A13" s="10"/>
    </row>
    <row r="14" spans="1:28" x14ac:dyDescent="0.3">
      <c r="A14" s="156" t="s">
        <v>0</v>
      </c>
      <c r="B14" s="156" t="s">
        <v>18</v>
      </c>
      <c r="C14" s="156"/>
      <c r="D14" s="156"/>
      <c r="E14" s="156"/>
      <c r="F14" s="156"/>
      <c r="G14" s="156"/>
      <c r="H14" s="156" t="s">
        <v>1</v>
      </c>
      <c r="I14" s="156" t="s">
        <v>19</v>
      </c>
      <c r="J14" s="156"/>
      <c r="K14" s="156"/>
      <c r="L14" s="156"/>
      <c r="M14" s="156" t="s">
        <v>20</v>
      </c>
      <c r="N14" s="156"/>
      <c r="O14" s="156"/>
      <c r="P14" s="156"/>
      <c r="Q14" s="156" t="s">
        <v>21</v>
      </c>
      <c r="R14" s="156"/>
      <c r="S14" s="156"/>
      <c r="T14" s="156"/>
      <c r="U14" s="156"/>
      <c r="V14" s="156"/>
      <c r="W14" s="156"/>
      <c r="X14" s="156"/>
      <c r="Y14" s="156" t="s">
        <v>22</v>
      </c>
      <c r="Z14" s="156" t="s">
        <v>23</v>
      </c>
    </row>
    <row r="15" spans="1:28" x14ac:dyDescent="0.3">
      <c r="A15" s="156"/>
      <c r="B15" s="156" t="s">
        <v>2</v>
      </c>
      <c r="C15" s="156" t="s">
        <v>3</v>
      </c>
      <c r="D15" s="156" t="s">
        <v>4</v>
      </c>
      <c r="E15" s="156" t="s">
        <v>5</v>
      </c>
      <c r="F15" s="156"/>
      <c r="G15" s="156" t="s">
        <v>24</v>
      </c>
      <c r="H15" s="156"/>
      <c r="I15" s="156" t="s">
        <v>6</v>
      </c>
      <c r="J15" s="156" t="s">
        <v>7</v>
      </c>
      <c r="K15" s="156" t="s">
        <v>25</v>
      </c>
      <c r="L15" s="157" t="s">
        <v>26</v>
      </c>
      <c r="M15" s="156" t="s">
        <v>27</v>
      </c>
      <c r="N15" s="156"/>
      <c r="O15" s="156" t="s">
        <v>8</v>
      </c>
      <c r="P15" s="156" t="s">
        <v>9</v>
      </c>
      <c r="Q15" s="158" t="s">
        <v>37</v>
      </c>
      <c r="R15" s="158"/>
      <c r="S15" s="156" t="s">
        <v>10</v>
      </c>
      <c r="T15" s="156"/>
      <c r="U15" s="156" t="s">
        <v>28</v>
      </c>
      <c r="V15" s="156"/>
      <c r="W15" s="156" t="s">
        <v>29</v>
      </c>
      <c r="X15" s="156"/>
      <c r="Y15" s="156"/>
      <c r="Z15" s="156"/>
      <c r="AB15" s="3"/>
    </row>
    <row r="16" spans="1:28" ht="56.25" x14ac:dyDescent="0.3">
      <c r="A16" s="156"/>
      <c r="B16" s="156"/>
      <c r="C16" s="156"/>
      <c r="D16" s="156"/>
      <c r="E16" s="34" t="s">
        <v>6</v>
      </c>
      <c r="F16" s="34" t="s">
        <v>7</v>
      </c>
      <c r="G16" s="156"/>
      <c r="H16" s="156"/>
      <c r="I16" s="156"/>
      <c r="J16" s="156"/>
      <c r="K16" s="156"/>
      <c r="L16" s="157"/>
      <c r="M16" s="34" t="s">
        <v>30</v>
      </c>
      <c r="N16" s="34" t="s">
        <v>31</v>
      </c>
      <c r="O16" s="156"/>
      <c r="P16" s="156"/>
      <c r="Q16" s="34" t="s">
        <v>32</v>
      </c>
      <c r="R16" s="34" t="s">
        <v>33</v>
      </c>
      <c r="S16" s="34" t="s">
        <v>32</v>
      </c>
      <c r="T16" s="34" t="s">
        <v>33</v>
      </c>
      <c r="U16" s="34" t="s">
        <v>6</v>
      </c>
      <c r="V16" s="34" t="s">
        <v>7</v>
      </c>
      <c r="W16" s="34" t="s">
        <v>32</v>
      </c>
      <c r="X16" s="34" t="s">
        <v>33</v>
      </c>
      <c r="Y16" s="156"/>
      <c r="Z16" s="156"/>
    </row>
    <row r="17" spans="1:27" x14ac:dyDescent="0.3">
      <c r="A17" s="34">
        <v>1</v>
      </c>
      <c r="B17" s="34">
        <v>2</v>
      </c>
      <c r="C17" s="34">
        <v>3</v>
      </c>
      <c r="D17" s="34">
        <v>4</v>
      </c>
      <c r="E17" s="34">
        <v>5</v>
      </c>
      <c r="F17" s="34">
        <v>6</v>
      </c>
      <c r="G17" s="34">
        <v>7</v>
      </c>
      <c r="H17" s="34">
        <v>8</v>
      </c>
      <c r="I17" s="34">
        <v>9</v>
      </c>
      <c r="J17" s="34">
        <v>10</v>
      </c>
      <c r="K17" s="34">
        <v>11</v>
      </c>
      <c r="L17" s="159">
        <v>12</v>
      </c>
      <c r="M17" s="34">
        <v>13</v>
      </c>
      <c r="N17" s="34">
        <v>14</v>
      </c>
      <c r="O17" s="34">
        <v>15</v>
      </c>
      <c r="P17" s="34">
        <v>16</v>
      </c>
      <c r="Q17" s="34">
        <v>17</v>
      </c>
      <c r="R17" s="34">
        <v>18</v>
      </c>
      <c r="S17" s="34">
        <v>19</v>
      </c>
      <c r="T17" s="34">
        <v>20</v>
      </c>
      <c r="U17" s="34">
        <v>21</v>
      </c>
      <c r="V17" s="34">
        <v>22</v>
      </c>
      <c r="W17" s="34">
        <v>23</v>
      </c>
      <c r="X17" s="34">
        <v>24</v>
      </c>
      <c r="Y17" s="34">
        <v>25</v>
      </c>
      <c r="Z17" s="34">
        <v>26</v>
      </c>
    </row>
    <row r="18" spans="1:27" x14ac:dyDescent="0.3">
      <c r="A18" s="160" t="s">
        <v>17</v>
      </c>
      <c r="B18" s="160"/>
      <c r="C18" s="160"/>
      <c r="D18" s="160"/>
      <c r="E18" s="34"/>
      <c r="F18" s="34"/>
      <c r="G18" s="34"/>
      <c r="H18" s="34"/>
      <c r="I18" s="161"/>
      <c r="J18" s="161"/>
      <c r="K18" s="161"/>
      <c r="L18" s="162"/>
      <c r="M18" s="163"/>
      <c r="N18" s="161"/>
      <c r="O18" s="161">
        <v>0</v>
      </c>
      <c r="P18" s="161">
        <v>0</v>
      </c>
      <c r="Q18" s="161">
        <v>0</v>
      </c>
      <c r="R18" s="34"/>
      <c r="S18" s="34"/>
      <c r="T18" s="34"/>
      <c r="U18" s="34"/>
      <c r="V18" s="34"/>
      <c r="W18" s="34"/>
      <c r="X18" s="34"/>
      <c r="Y18" s="34"/>
      <c r="Z18" s="34"/>
      <c r="AA18" s="19"/>
    </row>
    <row r="19" spans="1:27" x14ac:dyDescent="0.3">
      <c r="A19" s="164"/>
      <c r="B19" s="164"/>
      <c r="C19" s="122" t="s">
        <v>65</v>
      </c>
      <c r="D19" s="164"/>
      <c r="E19" s="34"/>
      <c r="F19" s="34"/>
      <c r="G19" s="34"/>
      <c r="H19" s="34"/>
      <c r="I19" s="161">
        <f>I20</f>
        <v>1789.769</v>
      </c>
      <c r="J19" s="161">
        <f t="shared" ref="J19:K19" si="0">J20</f>
        <v>0</v>
      </c>
      <c r="K19" s="161">
        <f t="shared" si="0"/>
        <v>1789.769</v>
      </c>
      <c r="L19" s="162"/>
      <c r="M19" s="161"/>
      <c r="N19" s="161"/>
      <c r="O19" s="161">
        <f>SUM(P20)</f>
        <v>0</v>
      </c>
      <c r="P19" s="161">
        <f t="shared" ref="P19:T19" si="1">SUM(Q20)</f>
        <v>0</v>
      </c>
      <c r="Q19" s="161">
        <f t="shared" si="1"/>
        <v>0</v>
      </c>
      <c r="R19" s="161">
        <f t="shared" si="1"/>
        <v>0</v>
      </c>
      <c r="S19" s="161">
        <f t="shared" si="1"/>
        <v>0</v>
      </c>
      <c r="T19" s="161">
        <f t="shared" si="1"/>
        <v>100</v>
      </c>
      <c r="U19" s="34"/>
      <c r="V19" s="34"/>
      <c r="W19" s="34"/>
      <c r="X19" s="34"/>
      <c r="Y19" s="34"/>
      <c r="Z19" s="34"/>
      <c r="AA19" s="19"/>
    </row>
    <row r="20" spans="1:27" ht="75" x14ac:dyDescent="0.3">
      <c r="A20" s="34">
        <v>39</v>
      </c>
      <c r="B20" s="122" t="s">
        <v>207</v>
      </c>
      <c r="C20" s="38" t="s">
        <v>208</v>
      </c>
      <c r="D20" s="35" t="s">
        <v>35</v>
      </c>
      <c r="E20" s="84">
        <v>1</v>
      </c>
      <c r="F20" s="105">
        <v>0</v>
      </c>
      <c r="G20" s="52"/>
      <c r="H20" s="52"/>
      <c r="I20" s="52">
        <f>1.789769*1000</f>
        <v>1789.769</v>
      </c>
      <c r="J20" s="52">
        <v>0</v>
      </c>
      <c r="K20" s="52">
        <f>I20-J20</f>
        <v>1789.769</v>
      </c>
      <c r="L20" s="109" t="s">
        <v>211</v>
      </c>
      <c r="M20" s="93"/>
      <c r="N20" s="93"/>
      <c r="O20" s="34">
        <v>0</v>
      </c>
      <c r="P20" s="34">
        <v>0</v>
      </c>
      <c r="Q20" s="34">
        <v>0</v>
      </c>
      <c r="R20" s="34">
        <v>0</v>
      </c>
      <c r="S20" s="34">
        <v>0</v>
      </c>
      <c r="T20" s="34">
        <v>0</v>
      </c>
      <c r="U20" s="119">
        <v>100</v>
      </c>
      <c r="V20" s="54"/>
      <c r="W20" s="54"/>
      <c r="X20" s="54"/>
      <c r="Y20" s="109" t="s">
        <v>136</v>
      </c>
      <c r="Z20" s="34" t="s">
        <v>38</v>
      </c>
    </row>
  </sheetData>
  <mergeCells count="29">
    <mergeCell ref="A9:Z9"/>
    <mergeCell ref="A10:Z10"/>
    <mergeCell ref="A11:Z11"/>
    <mergeCell ref="A12:Z12"/>
    <mergeCell ref="A14:A16"/>
    <mergeCell ref="B14:G14"/>
    <mergeCell ref="H14:H16"/>
    <mergeCell ref="I14:L14"/>
    <mergeCell ref="M14:P14"/>
    <mergeCell ref="Q14:X14"/>
    <mergeCell ref="Y14:Y16"/>
    <mergeCell ref="Z14:Z16"/>
    <mergeCell ref="B15:B16"/>
    <mergeCell ref="C15:C16"/>
    <mergeCell ref="D15:D16"/>
    <mergeCell ref="E15:F15"/>
    <mergeCell ref="W15:X15"/>
    <mergeCell ref="A18:D18"/>
    <mergeCell ref="L15:L16"/>
    <mergeCell ref="M15:N15"/>
    <mergeCell ref="O15:O16"/>
    <mergeCell ref="P15:P16"/>
    <mergeCell ref="Q15:R15"/>
    <mergeCell ref="S15:T15"/>
    <mergeCell ref="G15:G16"/>
    <mergeCell ref="I15:I16"/>
    <mergeCell ref="J15:J16"/>
    <mergeCell ref="K15:K16"/>
    <mergeCell ref="U15:V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3"/>
  <sheetViews>
    <sheetView topLeftCell="A13" zoomScale="55" zoomScaleNormal="55" workbookViewId="0">
      <selection activeCell="L86" sqref="L86"/>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5.5703125" style="1" bestFit="1" customWidth="1"/>
    <col min="6" max="6" width="7.42578125" style="1" customWidth="1"/>
    <col min="7" max="7" width="19.28515625" style="1" hidden="1" customWidth="1"/>
    <col min="8" max="8" width="14.7109375" style="1" hidden="1" customWidth="1"/>
    <col min="9" max="9" width="16.5703125" style="3" customWidth="1"/>
    <col min="10" max="10" width="13.140625" style="3" customWidth="1"/>
    <col min="11" max="11" width="17.28515625" style="3" bestFit="1" customWidth="1"/>
    <col min="12" max="12" width="21.42578125" style="73" customWidth="1"/>
    <col min="13" max="13" width="15.7109375" style="3" customWidth="1"/>
    <col min="14" max="14" width="15.28515625" style="3" customWidth="1"/>
    <col min="15" max="15" width="9.7109375" style="1" bestFit="1" customWidth="1"/>
    <col min="16" max="16" width="9.42578125" style="1" customWidth="1"/>
    <col min="17" max="18" width="14.28515625" style="1" customWidth="1"/>
    <col min="19" max="19" width="11.5703125" style="1" customWidth="1"/>
    <col min="20" max="20" width="11.85546875" style="1" customWidth="1"/>
    <col min="21" max="21" width="9" style="1" customWidth="1"/>
    <col min="22" max="22" width="8.140625" style="1" customWidth="1"/>
    <col min="23" max="24" width="10.7109375" style="1" customWidth="1"/>
    <col min="25" max="25" width="22.7109375" style="1" customWidth="1"/>
    <col min="26" max="26" width="37.7109375" style="1" customWidth="1"/>
    <col min="27" max="27" width="26.140625" style="1" customWidth="1"/>
    <col min="28" max="28" width="9" style="1"/>
    <col min="29" max="29" width="21.7109375" style="1" hidden="1" customWidth="1"/>
    <col min="30" max="16384" width="9" style="1"/>
  </cols>
  <sheetData>
    <row r="1" spans="1:28" x14ac:dyDescent="0.3">
      <c r="Z1" s="4" t="s">
        <v>11</v>
      </c>
    </row>
    <row r="2" spans="1:28" x14ac:dyDescent="0.3">
      <c r="Z2" s="5" t="s">
        <v>13</v>
      </c>
    </row>
    <row r="3" spans="1:28" x14ac:dyDescent="0.3">
      <c r="Y3" s="6"/>
      <c r="Z3" s="7" t="s">
        <v>14</v>
      </c>
      <c r="AA3" s="5"/>
    </row>
    <row r="4" spans="1:28" x14ac:dyDescent="0.3">
      <c r="Z4" s="5" t="s">
        <v>15</v>
      </c>
      <c r="AA4" s="8"/>
    </row>
    <row r="5" spans="1:28" x14ac:dyDescent="0.3">
      <c r="O5" s="3"/>
      <c r="Z5" s="5"/>
      <c r="AA5" s="5"/>
    </row>
    <row r="6" spans="1:28" x14ac:dyDescent="0.3">
      <c r="Z6" s="5" t="s">
        <v>12</v>
      </c>
      <c r="AA6" s="5"/>
    </row>
    <row r="7" spans="1:28" x14ac:dyDescent="0.3">
      <c r="Z7" s="9"/>
    </row>
    <row r="8" spans="1:28" x14ac:dyDescent="0.3">
      <c r="Z8" s="9"/>
    </row>
    <row r="9" spans="1:28" x14ac:dyDescent="0.3">
      <c r="A9" s="149" t="s">
        <v>64</v>
      </c>
      <c r="B9" s="149"/>
      <c r="C9" s="149"/>
      <c r="D9" s="149"/>
      <c r="E9" s="149"/>
      <c r="F9" s="149"/>
      <c r="G9" s="149"/>
      <c r="H9" s="149"/>
      <c r="I9" s="149"/>
      <c r="J9" s="149"/>
      <c r="K9" s="149"/>
      <c r="L9" s="149"/>
      <c r="M9" s="149"/>
      <c r="N9" s="149"/>
      <c r="O9" s="149"/>
      <c r="P9" s="149"/>
      <c r="Q9" s="149"/>
      <c r="R9" s="149"/>
      <c r="S9" s="149"/>
      <c r="T9" s="149"/>
      <c r="U9" s="149"/>
      <c r="V9" s="149"/>
      <c r="W9" s="149"/>
      <c r="X9" s="149"/>
      <c r="Y9" s="149"/>
      <c r="Z9" s="149"/>
    </row>
    <row r="10" spans="1:28" x14ac:dyDescent="0.3">
      <c r="A10" s="149" t="s">
        <v>120</v>
      </c>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row>
    <row r="11" spans="1:28" x14ac:dyDescent="0.3">
      <c r="A11" s="150" t="s">
        <v>121</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row>
    <row r="12" spans="1:28" x14ac:dyDescent="0.3">
      <c r="A12" s="151" t="s">
        <v>16</v>
      </c>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row>
    <row r="13" spans="1:28" ht="19.5" thickBot="1" x14ac:dyDescent="0.35">
      <c r="A13" s="10"/>
    </row>
    <row r="14" spans="1:28" ht="19.5" thickBot="1" x14ac:dyDescent="0.35">
      <c r="A14" s="135" t="s">
        <v>0</v>
      </c>
      <c r="B14" s="133" t="s">
        <v>18</v>
      </c>
      <c r="C14" s="144"/>
      <c r="D14" s="144"/>
      <c r="E14" s="144"/>
      <c r="F14" s="144"/>
      <c r="G14" s="134"/>
      <c r="H14" s="135" t="s">
        <v>1</v>
      </c>
      <c r="I14" s="133" t="s">
        <v>19</v>
      </c>
      <c r="J14" s="144"/>
      <c r="K14" s="144"/>
      <c r="L14" s="134"/>
      <c r="M14" s="133" t="s">
        <v>20</v>
      </c>
      <c r="N14" s="144"/>
      <c r="O14" s="144"/>
      <c r="P14" s="134"/>
      <c r="Q14" s="133" t="s">
        <v>21</v>
      </c>
      <c r="R14" s="144"/>
      <c r="S14" s="144"/>
      <c r="T14" s="144"/>
      <c r="U14" s="144"/>
      <c r="V14" s="144"/>
      <c r="W14" s="144"/>
      <c r="X14" s="134"/>
      <c r="Y14" s="135" t="s">
        <v>22</v>
      </c>
      <c r="Z14" s="135" t="s">
        <v>23</v>
      </c>
    </row>
    <row r="15" spans="1:28" ht="19.5" thickBot="1" x14ac:dyDescent="0.35">
      <c r="A15" s="136"/>
      <c r="B15" s="135" t="s">
        <v>2</v>
      </c>
      <c r="C15" s="135" t="s">
        <v>3</v>
      </c>
      <c r="D15" s="135" t="s">
        <v>4</v>
      </c>
      <c r="E15" s="133" t="s">
        <v>5</v>
      </c>
      <c r="F15" s="134"/>
      <c r="G15" s="135" t="s">
        <v>24</v>
      </c>
      <c r="H15" s="136"/>
      <c r="I15" s="135" t="s">
        <v>6</v>
      </c>
      <c r="J15" s="135" t="s">
        <v>7</v>
      </c>
      <c r="K15" s="135" t="s">
        <v>25</v>
      </c>
      <c r="L15" s="145" t="s">
        <v>26</v>
      </c>
      <c r="M15" s="133" t="s">
        <v>27</v>
      </c>
      <c r="N15" s="134"/>
      <c r="O15" s="135" t="s">
        <v>8</v>
      </c>
      <c r="P15" s="135" t="s">
        <v>9</v>
      </c>
      <c r="Q15" s="147" t="s">
        <v>37</v>
      </c>
      <c r="R15" s="148"/>
      <c r="S15" s="133" t="s">
        <v>10</v>
      </c>
      <c r="T15" s="134"/>
      <c r="U15" s="133" t="s">
        <v>28</v>
      </c>
      <c r="V15" s="134"/>
      <c r="W15" s="133" t="s">
        <v>29</v>
      </c>
      <c r="X15" s="134"/>
      <c r="Y15" s="136"/>
      <c r="Z15" s="136"/>
      <c r="AB15" s="3"/>
    </row>
    <row r="16" spans="1:28" ht="57" thickBot="1" x14ac:dyDescent="0.35">
      <c r="A16" s="137"/>
      <c r="B16" s="137"/>
      <c r="C16" s="137"/>
      <c r="D16" s="137"/>
      <c r="E16" s="11" t="s">
        <v>6</v>
      </c>
      <c r="F16" s="11" t="s">
        <v>7</v>
      </c>
      <c r="G16" s="137"/>
      <c r="H16" s="137"/>
      <c r="I16" s="137"/>
      <c r="J16" s="137"/>
      <c r="K16" s="137"/>
      <c r="L16" s="146"/>
      <c r="M16" s="11" t="s">
        <v>30</v>
      </c>
      <c r="N16" s="11" t="s">
        <v>31</v>
      </c>
      <c r="O16" s="137"/>
      <c r="P16" s="137"/>
      <c r="Q16" s="81" t="s">
        <v>32</v>
      </c>
      <c r="R16" s="11" t="s">
        <v>33</v>
      </c>
      <c r="S16" s="11" t="s">
        <v>32</v>
      </c>
      <c r="T16" s="11" t="s">
        <v>33</v>
      </c>
      <c r="U16" s="11" t="s">
        <v>6</v>
      </c>
      <c r="V16" s="11" t="s">
        <v>7</v>
      </c>
      <c r="W16" s="11" t="s">
        <v>32</v>
      </c>
      <c r="X16" s="11" t="s">
        <v>33</v>
      </c>
      <c r="Y16" s="137"/>
      <c r="Z16" s="137"/>
    </row>
    <row r="17" spans="1:29" ht="19.5" thickBot="1" x14ac:dyDescent="0.35">
      <c r="A17" s="80">
        <v>1</v>
      </c>
      <c r="B17" s="14">
        <v>2</v>
      </c>
      <c r="C17" s="14">
        <v>3</v>
      </c>
      <c r="D17" s="14">
        <v>4</v>
      </c>
      <c r="E17" s="14">
        <v>5</v>
      </c>
      <c r="F17" s="14">
        <v>6</v>
      </c>
      <c r="G17" s="14">
        <v>7</v>
      </c>
      <c r="H17" s="14">
        <v>8</v>
      </c>
      <c r="I17" s="80">
        <v>9</v>
      </c>
      <c r="J17" s="14">
        <v>10</v>
      </c>
      <c r="K17" s="14">
        <v>11</v>
      </c>
      <c r="L17" s="74">
        <v>12</v>
      </c>
      <c r="M17" s="14">
        <v>13</v>
      </c>
      <c r="N17" s="14">
        <v>14</v>
      </c>
      <c r="O17" s="14">
        <v>15</v>
      </c>
      <c r="P17" s="14">
        <v>16</v>
      </c>
      <c r="Q17" s="80">
        <v>17</v>
      </c>
      <c r="R17" s="14">
        <v>18</v>
      </c>
      <c r="S17" s="14">
        <v>19</v>
      </c>
      <c r="T17" s="14">
        <v>20</v>
      </c>
      <c r="U17" s="14">
        <v>21</v>
      </c>
      <c r="V17" s="14">
        <v>22</v>
      </c>
      <c r="W17" s="14">
        <v>23</v>
      </c>
      <c r="X17" s="14">
        <v>24</v>
      </c>
      <c r="Y17" s="14">
        <v>25</v>
      </c>
      <c r="Z17" s="14">
        <v>26</v>
      </c>
    </row>
    <row r="18" spans="1:29" ht="19.5" thickBot="1" x14ac:dyDescent="0.35">
      <c r="A18" s="152" t="s">
        <v>17</v>
      </c>
      <c r="B18" s="153"/>
      <c r="C18" s="153"/>
      <c r="D18" s="154"/>
      <c r="E18" s="15"/>
      <c r="F18" s="15"/>
      <c r="G18" s="15"/>
      <c r="H18" s="15"/>
      <c r="I18" s="16">
        <f>I19</f>
        <v>3810461.0984266922</v>
      </c>
      <c r="J18" s="16">
        <f t="shared" ref="J18:K18" si="0">J19</f>
        <v>0</v>
      </c>
      <c r="K18" s="16">
        <f t="shared" si="0"/>
        <v>-3810461.0984266922</v>
      </c>
      <c r="L18" s="75"/>
      <c r="M18" s="17">
        <f>M19</f>
        <v>3810461.0984266922</v>
      </c>
      <c r="N18" s="16">
        <f>SUM(N20:N60)</f>
        <v>0</v>
      </c>
      <c r="O18" s="16">
        <f>SUM(O20:O60)</f>
        <v>0</v>
      </c>
      <c r="P18" s="16">
        <f>SUM(P20:P60)</f>
        <v>0</v>
      </c>
      <c r="Q18" s="16"/>
      <c r="R18" s="15"/>
      <c r="S18" s="15"/>
      <c r="T18" s="15"/>
      <c r="U18" s="15"/>
      <c r="V18" s="15"/>
      <c r="W18" s="15"/>
      <c r="X18" s="15"/>
      <c r="Y18" s="15"/>
      <c r="Z18" s="18"/>
      <c r="AA18" s="19"/>
    </row>
    <row r="19" spans="1:29" ht="19.5" thickBot="1" x14ac:dyDescent="0.35">
      <c r="A19" s="20"/>
      <c r="B19" s="21"/>
      <c r="C19" s="22" t="s">
        <v>65</v>
      </c>
      <c r="D19" s="21"/>
      <c r="E19" s="23"/>
      <c r="F19" s="23"/>
      <c r="G19" s="23"/>
      <c r="H19" s="23"/>
      <c r="I19" s="24">
        <f>I20+I21+I23+I24+I25+I26+I27+I28+I29+I30+I31+I32+I33+I34+I35+I36+I37+I38+I39+I40+I41+I42+I43+I44+I45+I46+I47+I52+I53+I57+I63+I66+I73+I77+I49+I50+I51</f>
        <v>3810461.0984266922</v>
      </c>
      <c r="J19" s="24">
        <f t="shared" ref="J19:K19" si="1">J20+J21+J23+J24+J25+J26+J27+J28+J29+J30+J31+J32+J33+J34+J35+J36+J37+J38+J39+J40+J41+J42+J43+J44+J45+J46+J47+J52+J53+J57+J63+J66+J73+J77+J49+J50+J51</f>
        <v>0</v>
      </c>
      <c r="K19" s="24">
        <f t="shared" si="1"/>
        <v>-3810461.0984266922</v>
      </c>
      <c r="L19" s="76"/>
      <c r="M19" s="24">
        <f t="shared" ref="M19" si="2">M20+M21+M23+M24+M25+M26+M27+M28+M29+M30+M31+M32+M33+M34+M35+M36+M37+M38+M39+M40+M41+M42+M43+M44+M45+M46+M47+M52+M53+M57+M63+M66+M73+M77+M49+M50+M51</f>
        <v>3810461.0984266922</v>
      </c>
      <c r="N19" s="24">
        <f>SUM(N20:N60)</f>
        <v>0</v>
      </c>
      <c r="O19" s="24">
        <f t="shared" ref="O19:T19" si="3">SUM(O20:O60)</f>
        <v>0</v>
      </c>
      <c r="P19" s="24">
        <f t="shared" si="3"/>
        <v>0</v>
      </c>
      <c r="Q19" s="24">
        <f t="shared" si="3"/>
        <v>0</v>
      </c>
      <c r="R19" s="24">
        <f t="shared" si="3"/>
        <v>0</v>
      </c>
      <c r="S19" s="24">
        <f t="shared" si="3"/>
        <v>0</v>
      </c>
      <c r="T19" s="24">
        <f t="shared" si="3"/>
        <v>0</v>
      </c>
      <c r="U19" s="23"/>
      <c r="V19" s="23"/>
      <c r="W19" s="23"/>
      <c r="X19" s="23"/>
      <c r="Y19" s="23"/>
      <c r="Z19" s="25"/>
      <c r="AA19" s="19"/>
    </row>
    <row r="20" spans="1:29" ht="75" x14ac:dyDescent="0.3">
      <c r="A20" s="26">
        <v>1</v>
      </c>
      <c r="B20" s="155" t="s">
        <v>122</v>
      </c>
      <c r="C20" s="38" t="s">
        <v>66</v>
      </c>
      <c r="D20" s="35" t="s">
        <v>36</v>
      </c>
      <c r="E20" s="35">
        <v>205</v>
      </c>
      <c r="F20" s="82">
        <v>0</v>
      </c>
      <c r="G20" s="82" t="s">
        <v>63</v>
      </c>
      <c r="H20" s="82"/>
      <c r="I20" s="41">
        <v>31355.06</v>
      </c>
      <c r="J20" s="30">
        <v>0</v>
      </c>
      <c r="K20" s="30">
        <f>J20-I20</f>
        <v>-31355.06</v>
      </c>
      <c r="L20" s="77"/>
      <c r="M20" s="30">
        <f>I20</f>
        <v>31355.06</v>
      </c>
      <c r="N20" s="31">
        <f>I20-M20</f>
        <v>0</v>
      </c>
      <c r="O20" s="29">
        <v>0</v>
      </c>
      <c r="P20" s="29">
        <v>0</v>
      </c>
      <c r="Q20" s="29">
        <v>0</v>
      </c>
      <c r="R20" s="29">
        <v>0</v>
      </c>
      <c r="S20" s="29">
        <v>0</v>
      </c>
      <c r="T20" s="29">
        <v>0</v>
      </c>
      <c r="U20" s="138"/>
      <c r="V20" s="138"/>
      <c r="W20" s="141"/>
      <c r="X20" s="141"/>
      <c r="Y20" s="29">
        <f>L20</f>
        <v>0</v>
      </c>
      <c r="Z20" s="32" t="s">
        <v>38</v>
      </c>
      <c r="AC20" s="33">
        <v>415311198.848571</v>
      </c>
    </row>
    <row r="21" spans="1:29" ht="75" x14ac:dyDescent="0.3">
      <c r="A21" s="26">
        <v>2</v>
      </c>
      <c r="B21" s="130"/>
      <c r="C21" s="38" t="s">
        <v>67</v>
      </c>
      <c r="D21" s="35" t="s">
        <v>68</v>
      </c>
      <c r="E21" s="35">
        <v>1</v>
      </c>
      <c r="F21" s="39">
        <v>0</v>
      </c>
      <c r="G21" s="82" t="s">
        <v>63</v>
      </c>
      <c r="H21" s="82"/>
      <c r="I21" s="41">
        <v>492977.47</v>
      </c>
      <c r="J21" s="30">
        <v>0</v>
      </c>
      <c r="K21" s="30">
        <f t="shared" ref="K21:K83" si="4">J21-I21</f>
        <v>-492977.47</v>
      </c>
      <c r="L21" s="77"/>
      <c r="M21" s="30">
        <f t="shared" ref="M21:M83" si="5">I21</f>
        <v>492977.47</v>
      </c>
      <c r="N21" s="31">
        <f t="shared" ref="N21:N83" si="6">I21-M21</f>
        <v>0</v>
      </c>
      <c r="O21" s="29">
        <v>0</v>
      </c>
      <c r="P21" s="29">
        <v>0</v>
      </c>
      <c r="Q21" s="29">
        <v>0</v>
      </c>
      <c r="R21" s="29">
        <v>0</v>
      </c>
      <c r="S21" s="29">
        <v>0</v>
      </c>
      <c r="T21" s="29">
        <v>0</v>
      </c>
      <c r="U21" s="139"/>
      <c r="V21" s="139"/>
      <c r="W21" s="142"/>
      <c r="X21" s="142"/>
      <c r="Y21" s="29">
        <f t="shared" ref="Y21:Y83" si="7">L21</f>
        <v>0</v>
      </c>
      <c r="Z21" s="32" t="s">
        <v>38</v>
      </c>
      <c r="AC21" s="33">
        <v>61945054.138683997</v>
      </c>
    </row>
    <row r="22" spans="1:29" ht="75" x14ac:dyDescent="0.3">
      <c r="A22" s="26">
        <v>3</v>
      </c>
      <c r="B22" s="130"/>
      <c r="C22" s="38" t="s">
        <v>104</v>
      </c>
      <c r="D22" s="35"/>
      <c r="E22" s="35">
        <f>E23+E24+E25</f>
        <v>377.40999999999997</v>
      </c>
      <c r="F22" s="34">
        <v>0</v>
      </c>
      <c r="G22" s="29"/>
      <c r="H22" s="29"/>
      <c r="I22" s="41">
        <f>I23+I24+I25</f>
        <v>42724.06</v>
      </c>
      <c r="J22" s="30">
        <v>0</v>
      </c>
      <c r="K22" s="30">
        <f t="shared" si="4"/>
        <v>-42724.06</v>
      </c>
      <c r="L22" s="77"/>
      <c r="M22" s="30">
        <f t="shared" si="5"/>
        <v>42724.06</v>
      </c>
      <c r="N22" s="31">
        <f t="shared" si="6"/>
        <v>0</v>
      </c>
      <c r="O22" s="29">
        <v>0</v>
      </c>
      <c r="P22" s="29">
        <v>0</v>
      </c>
      <c r="Q22" s="29">
        <v>0</v>
      </c>
      <c r="R22" s="29">
        <v>0</v>
      </c>
      <c r="S22" s="29">
        <v>0</v>
      </c>
      <c r="T22" s="29">
        <v>0</v>
      </c>
      <c r="U22" s="139"/>
      <c r="V22" s="139"/>
      <c r="W22" s="142"/>
      <c r="X22" s="142"/>
      <c r="Y22" s="29">
        <f t="shared" si="7"/>
        <v>0</v>
      </c>
      <c r="Z22" s="32" t="s">
        <v>38</v>
      </c>
      <c r="AC22" s="33"/>
    </row>
    <row r="23" spans="1:29" ht="75" x14ac:dyDescent="0.3">
      <c r="A23" s="70" t="s">
        <v>105</v>
      </c>
      <c r="B23" s="130"/>
      <c r="C23" s="36" t="s">
        <v>69</v>
      </c>
      <c r="D23" s="28" t="s">
        <v>36</v>
      </c>
      <c r="E23" s="28">
        <v>113.41</v>
      </c>
      <c r="F23" s="34">
        <v>0</v>
      </c>
      <c r="G23" s="29" t="s">
        <v>63</v>
      </c>
      <c r="H23" s="29"/>
      <c r="I23" s="42">
        <v>9312.43</v>
      </c>
      <c r="J23" s="30">
        <v>0</v>
      </c>
      <c r="K23" s="30">
        <f t="shared" si="4"/>
        <v>-9312.43</v>
      </c>
      <c r="L23" s="77"/>
      <c r="M23" s="30">
        <f t="shared" si="5"/>
        <v>9312.43</v>
      </c>
      <c r="N23" s="31">
        <f t="shared" si="6"/>
        <v>0</v>
      </c>
      <c r="O23" s="29">
        <v>0</v>
      </c>
      <c r="P23" s="29">
        <v>0</v>
      </c>
      <c r="Q23" s="29">
        <v>0</v>
      </c>
      <c r="R23" s="29">
        <v>0</v>
      </c>
      <c r="S23" s="29">
        <v>0</v>
      </c>
      <c r="T23" s="29">
        <v>0</v>
      </c>
      <c r="U23" s="139"/>
      <c r="V23" s="139"/>
      <c r="W23" s="142"/>
      <c r="X23" s="142"/>
      <c r="Y23" s="29">
        <f t="shared" si="7"/>
        <v>0</v>
      </c>
      <c r="Z23" s="32" t="s">
        <v>38</v>
      </c>
      <c r="AC23" s="33">
        <v>156250000</v>
      </c>
    </row>
    <row r="24" spans="1:29" ht="75" x14ac:dyDescent="0.3">
      <c r="A24" s="70" t="s">
        <v>106</v>
      </c>
      <c r="B24" s="130"/>
      <c r="C24" s="36" t="s">
        <v>70</v>
      </c>
      <c r="D24" s="28" t="s">
        <v>36</v>
      </c>
      <c r="E24" s="28">
        <v>258</v>
      </c>
      <c r="F24" s="34">
        <v>0</v>
      </c>
      <c r="G24" s="29" t="s">
        <v>63</v>
      </c>
      <c r="H24" s="29"/>
      <c r="I24" s="42">
        <v>33017.86</v>
      </c>
      <c r="J24" s="30">
        <v>0</v>
      </c>
      <c r="K24" s="30">
        <f t="shared" si="4"/>
        <v>-33017.86</v>
      </c>
      <c r="L24" s="77"/>
      <c r="M24" s="30">
        <f t="shared" si="5"/>
        <v>33017.86</v>
      </c>
      <c r="N24" s="31">
        <f t="shared" si="6"/>
        <v>0</v>
      </c>
      <c r="O24" s="29">
        <v>0</v>
      </c>
      <c r="P24" s="29">
        <v>0</v>
      </c>
      <c r="Q24" s="29">
        <v>0</v>
      </c>
      <c r="R24" s="29">
        <v>0</v>
      </c>
      <c r="S24" s="29">
        <v>0</v>
      </c>
      <c r="T24" s="29">
        <v>0</v>
      </c>
      <c r="U24" s="139"/>
      <c r="V24" s="139"/>
      <c r="W24" s="142"/>
      <c r="X24" s="142"/>
      <c r="Y24" s="29">
        <f t="shared" si="7"/>
        <v>0</v>
      </c>
      <c r="Z24" s="32" t="s">
        <v>38</v>
      </c>
      <c r="AC24" s="37">
        <v>24609485.448191624</v>
      </c>
    </row>
    <row r="25" spans="1:29" ht="75" x14ac:dyDescent="0.3">
      <c r="A25" s="26" t="s">
        <v>107</v>
      </c>
      <c r="B25" s="130"/>
      <c r="C25" s="27" t="s">
        <v>71</v>
      </c>
      <c r="D25" s="28" t="s">
        <v>35</v>
      </c>
      <c r="E25" s="28">
        <v>6</v>
      </c>
      <c r="F25" s="34">
        <v>0</v>
      </c>
      <c r="G25" s="29" t="s">
        <v>63</v>
      </c>
      <c r="H25" s="29"/>
      <c r="I25" s="42">
        <v>393.77</v>
      </c>
      <c r="J25" s="30">
        <v>0</v>
      </c>
      <c r="K25" s="30">
        <f t="shared" si="4"/>
        <v>-393.77</v>
      </c>
      <c r="L25" s="77"/>
      <c r="M25" s="30">
        <f t="shared" si="5"/>
        <v>393.77</v>
      </c>
      <c r="N25" s="31">
        <f t="shared" si="6"/>
        <v>0</v>
      </c>
      <c r="O25" s="29">
        <v>0</v>
      </c>
      <c r="P25" s="29">
        <v>0</v>
      </c>
      <c r="Q25" s="29">
        <v>0</v>
      </c>
      <c r="R25" s="29">
        <v>0</v>
      </c>
      <c r="S25" s="29">
        <v>0</v>
      </c>
      <c r="T25" s="29">
        <v>0</v>
      </c>
      <c r="U25" s="139"/>
      <c r="V25" s="139"/>
      <c r="W25" s="142"/>
      <c r="X25" s="142"/>
      <c r="Y25" s="29">
        <f t="shared" si="7"/>
        <v>0</v>
      </c>
      <c r="Z25" s="32" t="s">
        <v>38</v>
      </c>
      <c r="AC25" s="33">
        <v>19125508.928571425</v>
      </c>
    </row>
    <row r="26" spans="1:29" ht="75" x14ac:dyDescent="0.3">
      <c r="A26" s="26">
        <v>4</v>
      </c>
      <c r="B26" s="130"/>
      <c r="C26" s="38" t="s">
        <v>72</v>
      </c>
      <c r="D26" s="28" t="s">
        <v>35</v>
      </c>
      <c r="E26" s="35">
        <v>43560</v>
      </c>
      <c r="F26" s="39">
        <v>0</v>
      </c>
      <c r="G26" s="82" t="s">
        <v>63</v>
      </c>
      <c r="H26" s="82"/>
      <c r="I26" s="41">
        <v>145376.20000000001</v>
      </c>
      <c r="J26" s="30">
        <v>0</v>
      </c>
      <c r="K26" s="30">
        <f t="shared" si="4"/>
        <v>-145376.20000000001</v>
      </c>
      <c r="L26" s="77" t="s">
        <v>114</v>
      </c>
      <c r="M26" s="30">
        <f t="shared" si="5"/>
        <v>145376.20000000001</v>
      </c>
      <c r="N26" s="31">
        <f t="shared" si="6"/>
        <v>0</v>
      </c>
      <c r="O26" s="29">
        <v>0</v>
      </c>
      <c r="P26" s="29">
        <v>0</v>
      </c>
      <c r="Q26" s="29">
        <v>0</v>
      </c>
      <c r="R26" s="29">
        <v>0</v>
      </c>
      <c r="S26" s="29">
        <v>0</v>
      </c>
      <c r="T26" s="29">
        <v>0</v>
      </c>
      <c r="U26" s="139"/>
      <c r="V26" s="139"/>
      <c r="W26" s="142"/>
      <c r="X26" s="142"/>
      <c r="Y26" s="29" t="str">
        <f t="shared" si="7"/>
        <v>Р2300011212</v>
      </c>
      <c r="Z26" s="32" t="s">
        <v>38</v>
      </c>
      <c r="AC26" s="33">
        <v>6243869.6428571427</v>
      </c>
    </row>
    <row r="27" spans="1:29" ht="75" x14ac:dyDescent="0.3">
      <c r="A27" s="26">
        <v>5</v>
      </c>
      <c r="B27" s="130"/>
      <c r="C27" s="27" t="s">
        <v>73</v>
      </c>
      <c r="D27" s="28" t="s">
        <v>36</v>
      </c>
      <c r="E27" s="28">
        <v>6500</v>
      </c>
      <c r="F27" s="34">
        <v>0</v>
      </c>
      <c r="G27" s="29" t="s">
        <v>63</v>
      </c>
      <c r="H27" s="29"/>
      <c r="I27" s="42">
        <v>153030.28</v>
      </c>
      <c r="J27" s="30">
        <v>0</v>
      </c>
      <c r="K27" s="30">
        <f t="shared" si="4"/>
        <v>-153030.28</v>
      </c>
      <c r="L27" s="77" t="s">
        <v>115</v>
      </c>
      <c r="M27" s="30">
        <f t="shared" si="5"/>
        <v>153030.28</v>
      </c>
      <c r="N27" s="31">
        <f t="shared" si="6"/>
        <v>0</v>
      </c>
      <c r="O27" s="29">
        <v>0</v>
      </c>
      <c r="P27" s="29">
        <v>0</v>
      </c>
      <c r="Q27" s="29">
        <v>0</v>
      </c>
      <c r="R27" s="29">
        <v>0</v>
      </c>
      <c r="S27" s="29">
        <v>0</v>
      </c>
      <c r="T27" s="29">
        <v>0</v>
      </c>
      <c r="U27" s="139"/>
      <c r="V27" s="139"/>
      <c r="W27" s="142"/>
      <c r="X27" s="142"/>
      <c r="Y27" s="29" t="str">
        <f t="shared" si="7"/>
        <v>P2300010388</v>
      </c>
      <c r="Z27" s="32" t="s">
        <v>38</v>
      </c>
      <c r="AC27" s="33">
        <v>43350776.785714291</v>
      </c>
    </row>
    <row r="28" spans="1:29" ht="75" x14ac:dyDescent="0.3">
      <c r="A28" s="26">
        <v>6</v>
      </c>
      <c r="B28" s="130"/>
      <c r="C28" s="27" t="s">
        <v>74</v>
      </c>
      <c r="D28" s="28" t="s">
        <v>36</v>
      </c>
      <c r="E28" s="28">
        <v>14364</v>
      </c>
      <c r="F28" s="34">
        <v>0</v>
      </c>
      <c r="G28" s="29" t="s">
        <v>63</v>
      </c>
      <c r="H28" s="29"/>
      <c r="I28" s="42">
        <v>158048.89000000001</v>
      </c>
      <c r="J28" s="30">
        <v>0</v>
      </c>
      <c r="K28" s="30">
        <f t="shared" si="4"/>
        <v>-158048.89000000001</v>
      </c>
      <c r="L28" s="77"/>
      <c r="M28" s="30">
        <f t="shared" si="5"/>
        <v>158048.89000000001</v>
      </c>
      <c r="N28" s="31">
        <f t="shared" si="6"/>
        <v>0</v>
      </c>
      <c r="O28" s="29">
        <v>0</v>
      </c>
      <c r="P28" s="29">
        <v>0</v>
      </c>
      <c r="Q28" s="29">
        <v>0</v>
      </c>
      <c r="R28" s="29">
        <v>0</v>
      </c>
      <c r="S28" s="29">
        <v>0</v>
      </c>
      <c r="T28" s="29">
        <v>0</v>
      </c>
      <c r="U28" s="139"/>
      <c r="V28" s="139"/>
      <c r="W28" s="142"/>
      <c r="X28" s="142"/>
      <c r="Y28" s="29">
        <f t="shared" si="7"/>
        <v>0</v>
      </c>
      <c r="Z28" s="32" t="s">
        <v>38</v>
      </c>
      <c r="AC28" s="33">
        <v>9107142.8571428563</v>
      </c>
    </row>
    <row r="29" spans="1:29" ht="75" x14ac:dyDescent="0.3">
      <c r="A29" s="26">
        <v>7</v>
      </c>
      <c r="B29" s="130"/>
      <c r="C29" s="27" t="s">
        <v>102</v>
      </c>
      <c r="D29" s="28" t="s">
        <v>36</v>
      </c>
      <c r="E29" s="28">
        <v>833</v>
      </c>
      <c r="F29" s="34">
        <v>0</v>
      </c>
      <c r="G29" s="29"/>
      <c r="H29" s="29"/>
      <c r="I29" s="42">
        <v>11277.58</v>
      </c>
      <c r="J29" s="30">
        <v>0</v>
      </c>
      <c r="K29" s="30">
        <f t="shared" si="4"/>
        <v>-11277.58</v>
      </c>
      <c r="L29" s="77"/>
      <c r="M29" s="30">
        <f t="shared" si="5"/>
        <v>11277.58</v>
      </c>
      <c r="N29" s="31">
        <v>0</v>
      </c>
      <c r="O29" s="29">
        <v>0</v>
      </c>
      <c r="P29" s="29">
        <v>0</v>
      </c>
      <c r="Q29" s="29">
        <v>0</v>
      </c>
      <c r="R29" s="29">
        <v>0</v>
      </c>
      <c r="S29" s="29">
        <v>0</v>
      </c>
      <c r="T29" s="29">
        <v>0</v>
      </c>
      <c r="U29" s="139"/>
      <c r="V29" s="139"/>
      <c r="W29" s="142"/>
      <c r="X29" s="142"/>
      <c r="Y29" s="29">
        <f t="shared" si="7"/>
        <v>0</v>
      </c>
      <c r="Z29" s="32" t="s">
        <v>38</v>
      </c>
      <c r="AC29" s="33"/>
    </row>
    <row r="30" spans="1:29" ht="75" x14ac:dyDescent="0.3">
      <c r="A30" s="26">
        <v>8</v>
      </c>
      <c r="B30" s="130"/>
      <c r="C30" s="36" t="s">
        <v>75</v>
      </c>
      <c r="D30" s="28" t="s">
        <v>35</v>
      </c>
      <c r="E30" s="28">
        <v>2</v>
      </c>
      <c r="F30" s="34">
        <v>0</v>
      </c>
      <c r="G30" s="29" t="s">
        <v>63</v>
      </c>
      <c r="H30" s="29"/>
      <c r="I30" s="42">
        <v>51106.58</v>
      </c>
      <c r="J30" s="30">
        <v>0</v>
      </c>
      <c r="K30" s="30">
        <f t="shared" si="4"/>
        <v>-51106.58</v>
      </c>
      <c r="L30" s="79" t="s">
        <v>116</v>
      </c>
      <c r="M30" s="30">
        <f t="shared" si="5"/>
        <v>51106.58</v>
      </c>
      <c r="N30" s="31">
        <f t="shared" si="6"/>
        <v>0</v>
      </c>
      <c r="O30" s="29">
        <v>0</v>
      </c>
      <c r="P30" s="29">
        <v>0</v>
      </c>
      <c r="Q30" s="29">
        <v>0</v>
      </c>
      <c r="R30" s="29">
        <v>0</v>
      </c>
      <c r="S30" s="29">
        <v>0</v>
      </c>
      <c r="T30" s="29">
        <v>0</v>
      </c>
      <c r="U30" s="139"/>
      <c r="V30" s="139"/>
      <c r="W30" s="142"/>
      <c r="X30" s="142"/>
      <c r="Y30" s="29" t="str">
        <f t="shared" si="7"/>
        <v>P2300009818 (2024 год)</v>
      </c>
      <c r="Z30" s="32" t="s">
        <v>38</v>
      </c>
      <c r="AC30" s="33">
        <v>98701641.071428567</v>
      </c>
    </row>
    <row r="31" spans="1:29" ht="75" x14ac:dyDescent="0.3">
      <c r="A31" s="26">
        <v>9</v>
      </c>
      <c r="B31" s="130"/>
      <c r="C31" s="27" t="s">
        <v>76</v>
      </c>
      <c r="D31" s="28" t="s">
        <v>35</v>
      </c>
      <c r="E31" s="28">
        <v>2</v>
      </c>
      <c r="F31" s="34">
        <v>0</v>
      </c>
      <c r="G31" s="29" t="s">
        <v>63</v>
      </c>
      <c r="H31" s="29"/>
      <c r="I31" s="42">
        <v>51106.58</v>
      </c>
      <c r="J31" s="30">
        <v>0</v>
      </c>
      <c r="K31" s="30">
        <f t="shared" si="4"/>
        <v>-51106.58</v>
      </c>
      <c r="L31" s="77"/>
      <c r="M31" s="30">
        <f t="shared" si="5"/>
        <v>51106.58</v>
      </c>
      <c r="N31" s="31">
        <f t="shared" si="6"/>
        <v>0</v>
      </c>
      <c r="O31" s="29">
        <v>0</v>
      </c>
      <c r="P31" s="29">
        <v>0</v>
      </c>
      <c r="Q31" s="29">
        <v>0</v>
      </c>
      <c r="R31" s="29">
        <v>0</v>
      </c>
      <c r="S31" s="29">
        <v>0</v>
      </c>
      <c r="T31" s="29">
        <v>0</v>
      </c>
      <c r="U31" s="139"/>
      <c r="V31" s="139"/>
      <c r="W31" s="142"/>
      <c r="X31" s="142"/>
      <c r="Y31" s="29">
        <f t="shared" si="7"/>
        <v>0</v>
      </c>
      <c r="Z31" s="32" t="s">
        <v>38</v>
      </c>
      <c r="AC31" s="33">
        <v>15361660.714285713</v>
      </c>
    </row>
    <row r="32" spans="1:29" ht="75" x14ac:dyDescent="0.3">
      <c r="A32" s="26">
        <v>10</v>
      </c>
      <c r="B32" s="130"/>
      <c r="C32" s="72" t="s">
        <v>77</v>
      </c>
      <c r="D32" s="28" t="s">
        <v>35</v>
      </c>
      <c r="E32" s="28">
        <v>1</v>
      </c>
      <c r="F32" s="34">
        <v>0</v>
      </c>
      <c r="G32" s="29" t="s">
        <v>63</v>
      </c>
      <c r="H32" s="29"/>
      <c r="I32" s="42">
        <v>12880.23</v>
      </c>
      <c r="J32" s="30">
        <v>0</v>
      </c>
      <c r="K32" s="30">
        <f t="shared" si="4"/>
        <v>-12880.23</v>
      </c>
      <c r="L32" s="79" t="s">
        <v>117</v>
      </c>
      <c r="M32" s="30">
        <f t="shared" si="5"/>
        <v>12880.23</v>
      </c>
      <c r="N32" s="31">
        <f t="shared" si="6"/>
        <v>0</v>
      </c>
      <c r="O32" s="29">
        <v>0</v>
      </c>
      <c r="P32" s="29">
        <v>0</v>
      </c>
      <c r="Q32" s="29">
        <v>0</v>
      </c>
      <c r="R32" s="29">
        <v>0</v>
      </c>
      <c r="S32" s="29">
        <v>0</v>
      </c>
      <c r="T32" s="29">
        <v>0</v>
      </c>
      <c r="U32" s="139"/>
      <c r="V32" s="139"/>
      <c r="W32" s="142"/>
      <c r="X32" s="142"/>
      <c r="Y32" s="29" t="str">
        <f t="shared" si="7"/>
        <v xml:space="preserve">P2300011022 </v>
      </c>
      <c r="Z32" s="32" t="s">
        <v>38</v>
      </c>
      <c r="AC32" s="33">
        <v>2403964.2857142854</v>
      </c>
    </row>
    <row r="33" spans="1:29" ht="75" x14ac:dyDescent="0.3">
      <c r="A33" s="26">
        <v>11</v>
      </c>
      <c r="B33" s="130"/>
      <c r="C33" s="27" t="s">
        <v>78</v>
      </c>
      <c r="D33" s="28" t="s">
        <v>35</v>
      </c>
      <c r="E33" s="28">
        <v>2</v>
      </c>
      <c r="F33" s="34">
        <v>0</v>
      </c>
      <c r="G33" s="29" t="s">
        <v>63</v>
      </c>
      <c r="H33" s="29"/>
      <c r="I33" s="42">
        <v>8223.85</v>
      </c>
      <c r="J33" s="30">
        <v>0</v>
      </c>
      <c r="K33" s="30">
        <f t="shared" si="4"/>
        <v>-8223.85</v>
      </c>
      <c r="L33" s="77"/>
      <c r="M33" s="30">
        <f t="shared" si="5"/>
        <v>8223.85</v>
      </c>
      <c r="N33" s="31">
        <f t="shared" si="6"/>
        <v>0</v>
      </c>
      <c r="O33" s="29">
        <v>0</v>
      </c>
      <c r="P33" s="29">
        <v>0</v>
      </c>
      <c r="Q33" s="29">
        <v>0</v>
      </c>
      <c r="R33" s="29">
        <v>0</v>
      </c>
      <c r="S33" s="29">
        <v>0</v>
      </c>
      <c r="T33" s="29">
        <v>0</v>
      </c>
      <c r="U33" s="139"/>
      <c r="V33" s="139"/>
      <c r="W33" s="142"/>
      <c r="X33" s="142"/>
      <c r="Y33" s="29">
        <f t="shared" si="7"/>
        <v>0</v>
      </c>
      <c r="Z33" s="32" t="s">
        <v>38</v>
      </c>
      <c r="AC33" s="33">
        <v>46067071.428571425</v>
      </c>
    </row>
    <row r="34" spans="1:29" ht="75" x14ac:dyDescent="0.3">
      <c r="A34" s="26">
        <v>12</v>
      </c>
      <c r="B34" s="130"/>
      <c r="C34" s="72" t="s">
        <v>79</v>
      </c>
      <c r="D34" s="28" t="s">
        <v>35</v>
      </c>
      <c r="E34" s="28">
        <v>2</v>
      </c>
      <c r="F34" s="34">
        <v>0</v>
      </c>
      <c r="G34" s="29" t="s">
        <v>63</v>
      </c>
      <c r="H34" s="29"/>
      <c r="I34" s="42">
        <v>9457.94</v>
      </c>
      <c r="J34" s="30">
        <v>0</v>
      </c>
      <c r="K34" s="30">
        <f t="shared" si="4"/>
        <v>-9457.94</v>
      </c>
      <c r="L34" s="77" t="s">
        <v>117</v>
      </c>
      <c r="M34" s="30">
        <f t="shared" si="5"/>
        <v>9457.94</v>
      </c>
      <c r="N34" s="31">
        <f t="shared" si="6"/>
        <v>0</v>
      </c>
      <c r="O34" s="29">
        <v>0</v>
      </c>
      <c r="P34" s="29">
        <v>0</v>
      </c>
      <c r="Q34" s="29">
        <v>0</v>
      </c>
      <c r="R34" s="29">
        <v>0</v>
      </c>
      <c r="S34" s="29">
        <v>0</v>
      </c>
      <c r="T34" s="29">
        <v>0</v>
      </c>
      <c r="U34" s="139"/>
      <c r="V34" s="139"/>
      <c r="W34" s="142"/>
      <c r="X34" s="142"/>
      <c r="Y34" s="29" t="str">
        <f t="shared" si="7"/>
        <v xml:space="preserve">P2300011022 </v>
      </c>
      <c r="Z34" s="32" t="s">
        <v>38</v>
      </c>
      <c r="AC34" s="33">
        <v>10962937.499999998</v>
      </c>
    </row>
    <row r="35" spans="1:29" ht="75" x14ac:dyDescent="0.3">
      <c r="A35" s="26">
        <v>13</v>
      </c>
      <c r="B35" s="130"/>
      <c r="C35" s="27" t="s">
        <v>80</v>
      </c>
      <c r="D35" s="28" t="s">
        <v>35</v>
      </c>
      <c r="E35" s="28">
        <v>1</v>
      </c>
      <c r="F35" s="34">
        <v>0</v>
      </c>
      <c r="G35" s="29" t="s">
        <v>63</v>
      </c>
      <c r="H35" s="29"/>
      <c r="I35" s="42">
        <v>132065.57999999999</v>
      </c>
      <c r="J35" s="30">
        <v>0</v>
      </c>
      <c r="K35" s="30">
        <f t="shared" si="4"/>
        <v>-132065.57999999999</v>
      </c>
      <c r="L35" s="77"/>
      <c r="M35" s="30">
        <f t="shared" si="5"/>
        <v>132065.57999999999</v>
      </c>
      <c r="N35" s="31">
        <f t="shared" si="6"/>
        <v>0</v>
      </c>
      <c r="O35" s="29">
        <v>0</v>
      </c>
      <c r="P35" s="29">
        <v>0</v>
      </c>
      <c r="Q35" s="29">
        <v>0</v>
      </c>
      <c r="R35" s="29">
        <v>0</v>
      </c>
      <c r="S35" s="29">
        <v>0</v>
      </c>
      <c r="T35" s="29">
        <v>0</v>
      </c>
      <c r="U35" s="139"/>
      <c r="V35" s="139"/>
      <c r="W35" s="142"/>
      <c r="X35" s="142"/>
      <c r="Y35" s="29">
        <f t="shared" si="7"/>
        <v>0</v>
      </c>
      <c r="Z35" s="32" t="s">
        <v>38</v>
      </c>
      <c r="AC35" s="37">
        <v>23125000</v>
      </c>
    </row>
    <row r="36" spans="1:29" ht="75" x14ac:dyDescent="0.3">
      <c r="A36" s="26">
        <v>14</v>
      </c>
      <c r="B36" s="130"/>
      <c r="C36" s="27" t="s">
        <v>81</v>
      </c>
      <c r="D36" s="28" t="s">
        <v>35</v>
      </c>
      <c r="E36" s="28">
        <v>1</v>
      </c>
      <c r="F36" s="34">
        <v>0</v>
      </c>
      <c r="G36" s="29" t="s">
        <v>63</v>
      </c>
      <c r="H36" s="29"/>
      <c r="I36" s="42">
        <v>483505.27</v>
      </c>
      <c r="J36" s="30">
        <v>0</v>
      </c>
      <c r="K36" s="30">
        <f t="shared" si="4"/>
        <v>-483505.27</v>
      </c>
      <c r="L36" s="77"/>
      <c r="M36" s="30">
        <f t="shared" si="5"/>
        <v>483505.27</v>
      </c>
      <c r="N36" s="31">
        <f t="shared" si="6"/>
        <v>0</v>
      </c>
      <c r="O36" s="29">
        <v>0</v>
      </c>
      <c r="P36" s="29">
        <v>0</v>
      </c>
      <c r="Q36" s="29">
        <v>0</v>
      </c>
      <c r="R36" s="29">
        <v>0</v>
      </c>
      <c r="S36" s="29">
        <v>0</v>
      </c>
      <c r="T36" s="29">
        <v>0</v>
      </c>
      <c r="U36" s="139"/>
      <c r="V36" s="139"/>
      <c r="W36" s="142"/>
      <c r="X36" s="142"/>
      <c r="Y36" s="29">
        <f t="shared" si="7"/>
        <v>0</v>
      </c>
      <c r="Z36" s="32" t="s">
        <v>38</v>
      </c>
      <c r="AC36" s="33">
        <v>3236116.0714285709</v>
      </c>
    </row>
    <row r="37" spans="1:29" ht="75" x14ac:dyDescent="0.3">
      <c r="A37" s="26">
        <v>15</v>
      </c>
      <c r="B37" s="130"/>
      <c r="C37" s="27" t="s">
        <v>82</v>
      </c>
      <c r="D37" s="28" t="s">
        <v>35</v>
      </c>
      <c r="E37" s="28">
        <v>4</v>
      </c>
      <c r="F37" s="34">
        <v>0</v>
      </c>
      <c r="G37" s="29" t="s">
        <v>63</v>
      </c>
      <c r="H37" s="29"/>
      <c r="I37" s="42">
        <v>34554.68</v>
      </c>
      <c r="J37" s="30">
        <v>0</v>
      </c>
      <c r="K37" s="30">
        <f t="shared" si="4"/>
        <v>-34554.68</v>
      </c>
      <c r="L37" s="77"/>
      <c r="M37" s="30">
        <f t="shared" si="5"/>
        <v>34554.68</v>
      </c>
      <c r="N37" s="31">
        <f t="shared" si="6"/>
        <v>0</v>
      </c>
      <c r="O37" s="29">
        <v>0</v>
      </c>
      <c r="P37" s="29">
        <v>0</v>
      </c>
      <c r="Q37" s="29">
        <v>0</v>
      </c>
      <c r="R37" s="29">
        <v>0</v>
      </c>
      <c r="S37" s="29">
        <v>0</v>
      </c>
      <c r="T37" s="29">
        <v>0</v>
      </c>
      <c r="U37" s="139"/>
      <c r="V37" s="139"/>
      <c r="W37" s="142"/>
      <c r="X37" s="142"/>
      <c r="Y37" s="29">
        <f t="shared" si="7"/>
        <v>0</v>
      </c>
      <c r="Z37" s="32" t="s">
        <v>38</v>
      </c>
      <c r="AC37" s="33">
        <v>1648953.625</v>
      </c>
    </row>
    <row r="38" spans="1:29" ht="75" x14ac:dyDescent="0.3">
      <c r="A38" s="26">
        <v>16</v>
      </c>
      <c r="B38" s="130"/>
      <c r="C38" s="27" t="s">
        <v>83</v>
      </c>
      <c r="D38" s="28" t="s">
        <v>35</v>
      </c>
      <c r="E38" s="28">
        <v>2</v>
      </c>
      <c r="F38" s="34">
        <v>0</v>
      </c>
      <c r="G38" s="29" t="s">
        <v>63</v>
      </c>
      <c r="H38" s="29"/>
      <c r="I38" s="42">
        <v>33144.25</v>
      </c>
      <c r="J38" s="30">
        <v>0</v>
      </c>
      <c r="K38" s="30">
        <f t="shared" si="4"/>
        <v>-33144.25</v>
      </c>
      <c r="L38" s="77"/>
      <c r="M38" s="30">
        <f t="shared" si="5"/>
        <v>33144.25</v>
      </c>
      <c r="N38" s="31">
        <f t="shared" si="6"/>
        <v>0</v>
      </c>
      <c r="O38" s="29">
        <v>0</v>
      </c>
      <c r="P38" s="29">
        <v>0</v>
      </c>
      <c r="Q38" s="29">
        <v>0</v>
      </c>
      <c r="R38" s="29">
        <v>0</v>
      </c>
      <c r="S38" s="29">
        <v>0</v>
      </c>
      <c r="T38" s="29">
        <v>0</v>
      </c>
      <c r="U38" s="139"/>
      <c r="V38" s="139"/>
      <c r="W38" s="142"/>
      <c r="X38" s="142"/>
      <c r="Y38" s="29">
        <f t="shared" si="7"/>
        <v>0</v>
      </c>
      <c r="Z38" s="32" t="s">
        <v>38</v>
      </c>
      <c r="AC38" s="33">
        <v>2003303.5714285711</v>
      </c>
    </row>
    <row r="39" spans="1:29" ht="75" x14ac:dyDescent="0.3">
      <c r="A39" s="26">
        <v>17</v>
      </c>
      <c r="B39" s="130"/>
      <c r="C39" s="36" t="s">
        <v>52</v>
      </c>
      <c r="D39" s="28" t="s">
        <v>35</v>
      </c>
      <c r="E39" s="28">
        <v>14</v>
      </c>
      <c r="F39" s="34">
        <v>0</v>
      </c>
      <c r="G39" s="29" t="s">
        <v>63</v>
      </c>
      <c r="H39" s="29"/>
      <c r="I39" s="42">
        <v>49968.59</v>
      </c>
      <c r="J39" s="30">
        <v>0</v>
      </c>
      <c r="K39" s="30">
        <f t="shared" si="4"/>
        <v>-49968.59</v>
      </c>
      <c r="L39" s="77" t="s">
        <v>118</v>
      </c>
      <c r="M39" s="30">
        <f t="shared" si="5"/>
        <v>49968.59</v>
      </c>
      <c r="N39" s="31">
        <f t="shared" si="6"/>
        <v>0</v>
      </c>
      <c r="O39" s="29">
        <v>0</v>
      </c>
      <c r="P39" s="29">
        <v>0</v>
      </c>
      <c r="Q39" s="29">
        <v>0</v>
      </c>
      <c r="R39" s="29">
        <v>0</v>
      </c>
      <c r="S39" s="29">
        <v>0</v>
      </c>
      <c r="T39" s="29">
        <v>0</v>
      </c>
      <c r="U39" s="139"/>
      <c r="V39" s="139"/>
      <c r="W39" s="142"/>
      <c r="X39" s="142"/>
      <c r="Y39" s="29" t="str">
        <f t="shared" si="7"/>
        <v>Р2300010641</v>
      </c>
      <c r="Z39" s="32" t="s">
        <v>38</v>
      </c>
      <c r="AC39" s="33">
        <v>2914026.7857142854</v>
      </c>
    </row>
    <row r="40" spans="1:29" ht="75" x14ac:dyDescent="0.3">
      <c r="A40" s="26">
        <v>18</v>
      </c>
      <c r="B40" s="130"/>
      <c r="C40" s="36" t="s">
        <v>56</v>
      </c>
      <c r="D40" s="28" t="s">
        <v>35</v>
      </c>
      <c r="E40" s="28">
        <v>1</v>
      </c>
      <c r="F40" s="34">
        <v>0</v>
      </c>
      <c r="G40" s="29" t="s">
        <v>63</v>
      </c>
      <c r="H40" s="29"/>
      <c r="I40" s="42">
        <v>6769.96</v>
      </c>
      <c r="J40" s="30">
        <v>0</v>
      </c>
      <c r="K40" s="30">
        <f t="shared" si="4"/>
        <v>-6769.96</v>
      </c>
      <c r="L40" s="77"/>
      <c r="M40" s="30">
        <f t="shared" si="5"/>
        <v>6769.96</v>
      </c>
      <c r="N40" s="31">
        <f t="shared" si="6"/>
        <v>0</v>
      </c>
      <c r="O40" s="29">
        <v>0</v>
      </c>
      <c r="P40" s="29">
        <v>0</v>
      </c>
      <c r="Q40" s="29">
        <v>0</v>
      </c>
      <c r="R40" s="29">
        <v>0</v>
      </c>
      <c r="S40" s="29">
        <v>0</v>
      </c>
      <c r="T40" s="29">
        <v>0</v>
      </c>
      <c r="U40" s="139"/>
      <c r="V40" s="139"/>
      <c r="W40" s="142"/>
      <c r="X40" s="142"/>
      <c r="Y40" s="29">
        <f t="shared" si="7"/>
        <v>0</v>
      </c>
      <c r="Z40" s="32" t="s">
        <v>38</v>
      </c>
      <c r="AC40" s="33">
        <v>7907999.9999999972</v>
      </c>
    </row>
    <row r="41" spans="1:29" ht="75" x14ac:dyDescent="0.3">
      <c r="A41" s="26">
        <v>19</v>
      </c>
      <c r="B41" s="130"/>
      <c r="C41" s="36" t="s">
        <v>84</v>
      </c>
      <c r="D41" s="28" t="s">
        <v>35</v>
      </c>
      <c r="E41" s="28">
        <v>35</v>
      </c>
      <c r="F41" s="34">
        <v>0</v>
      </c>
      <c r="G41" s="29" t="s">
        <v>63</v>
      </c>
      <c r="H41" s="29"/>
      <c r="I41" s="42">
        <v>201818.88</v>
      </c>
      <c r="J41" s="30">
        <v>0</v>
      </c>
      <c r="K41" s="30">
        <f t="shared" si="4"/>
        <v>-201818.88</v>
      </c>
      <c r="L41" s="77" t="s">
        <v>118</v>
      </c>
      <c r="M41" s="30">
        <f t="shared" si="5"/>
        <v>201818.88</v>
      </c>
      <c r="N41" s="31">
        <f t="shared" si="6"/>
        <v>0</v>
      </c>
      <c r="O41" s="29">
        <v>0</v>
      </c>
      <c r="P41" s="29">
        <v>0</v>
      </c>
      <c r="Q41" s="29">
        <v>0</v>
      </c>
      <c r="R41" s="29">
        <v>0</v>
      </c>
      <c r="S41" s="29">
        <v>0</v>
      </c>
      <c r="T41" s="29">
        <v>0</v>
      </c>
      <c r="U41" s="139"/>
      <c r="V41" s="139"/>
      <c r="W41" s="142"/>
      <c r="X41" s="142"/>
      <c r="Y41" s="29" t="str">
        <f t="shared" si="7"/>
        <v>Р2300010641</v>
      </c>
      <c r="Z41" s="32" t="s">
        <v>38</v>
      </c>
      <c r="AC41" s="37">
        <v>20000000</v>
      </c>
    </row>
    <row r="42" spans="1:29" ht="75" x14ac:dyDescent="0.3">
      <c r="A42" s="26">
        <v>20</v>
      </c>
      <c r="B42" s="130"/>
      <c r="C42" s="36" t="s">
        <v>60</v>
      </c>
      <c r="D42" s="28" t="s">
        <v>85</v>
      </c>
      <c r="E42" s="28">
        <v>8</v>
      </c>
      <c r="F42" s="34">
        <v>0</v>
      </c>
      <c r="G42" s="29" t="s">
        <v>63</v>
      </c>
      <c r="H42" s="29"/>
      <c r="I42" s="42">
        <v>54159.68</v>
      </c>
      <c r="J42" s="30">
        <v>0</v>
      </c>
      <c r="K42" s="30">
        <f t="shared" si="4"/>
        <v>-54159.68</v>
      </c>
      <c r="L42" s="77"/>
      <c r="M42" s="30">
        <f t="shared" si="5"/>
        <v>54159.68</v>
      </c>
      <c r="N42" s="31">
        <f t="shared" si="6"/>
        <v>0</v>
      </c>
      <c r="O42" s="29">
        <v>0</v>
      </c>
      <c r="P42" s="29">
        <v>0</v>
      </c>
      <c r="Q42" s="29">
        <v>0</v>
      </c>
      <c r="R42" s="29">
        <v>0</v>
      </c>
      <c r="S42" s="29">
        <v>0</v>
      </c>
      <c r="T42" s="29">
        <v>0</v>
      </c>
      <c r="U42" s="139"/>
      <c r="V42" s="139"/>
      <c r="W42" s="142"/>
      <c r="X42" s="142"/>
      <c r="Y42" s="29">
        <f t="shared" si="7"/>
        <v>0</v>
      </c>
      <c r="Z42" s="32" t="s">
        <v>38</v>
      </c>
      <c r="AC42" s="33">
        <v>21675388.803571429</v>
      </c>
    </row>
    <row r="43" spans="1:29" ht="75" x14ac:dyDescent="0.3">
      <c r="A43" s="26">
        <v>21</v>
      </c>
      <c r="B43" s="130"/>
      <c r="C43" s="36" t="s">
        <v>58</v>
      </c>
      <c r="D43" s="28" t="s">
        <v>35</v>
      </c>
      <c r="E43" s="28">
        <v>3</v>
      </c>
      <c r="F43" s="34">
        <v>0</v>
      </c>
      <c r="G43" s="29" t="s">
        <v>63</v>
      </c>
      <c r="H43" s="29"/>
      <c r="I43" s="42">
        <v>11517.86</v>
      </c>
      <c r="J43" s="30">
        <v>0</v>
      </c>
      <c r="K43" s="30">
        <f t="shared" si="4"/>
        <v>-11517.86</v>
      </c>
      <c r="L43" s="77"/>
      <c r="M43" s="30">
        <f t="shared" si="5"/>
        <v>11517.86</v>
      </c>
      <c r="N43" s="31">
        <f t="shared" si="6"/>
        <v>0</v>
      </c>
      <c r="O43" s="29">
        <v>0</v>
      </c>
      <c r="P43" s="29">
        <v>0</v>
      </c>
      <c r="Q43" s="29">
        <v>0</v>
      </c>
      <c r="R43" s="29">
        <v>0</v>
      </c>
      <c r="S43" s="29">
        <v>0</v>
      </c>
      <c r="T43" s="29">
        <v>0</v>
      </c>
      <c r="U43" s="139"/>
      <c r="V43" s="139"/>
      <c r="W43" s="142"/>
      <c r="X43" s="142"/>
      <c r="Y43" s="29">
        <f t="shared" si="7"/>
        <v>0</v>
      </c>
      <c r="Z43" s="32" t="s">
        <v>38</v>
      </c>
      <c r="AC43" s="33">
        <v>87768857.142857134</v>
      </c>
    </row>
    <row r="44" spans="1:29" ht="75" x14ac:dyDescent="0.3">
      <c r="A44" s="26">
        <v>22</v>
      </c>
      <c r="B44" s="130"/>
      <c r="C44" s="36" t="s">
        <v>86</v>
      </c>
      <c r="D44" s="28" t="s">
        <v>35</v>
      </c>
      <c r="E44" s="28">
        <v>2</v>
      </c>
      <c r="F44" s="34">
        <v>0</v>
      </c>
      <c r="G44" s="29" t="s">
        <v>63</v>
      </c>
      <c r="H44" s="29"/>
      <c r="I44" s="42">
        <v>420.81</v>
      </c>
      <c r="J44" s="30">
        <v>0</v>
      </c>
      <c r="K44" s="30">
        <f t="shared" si="4"/>
        <v>-420.81</v>
      </c>
      <c r="L44" s="77"/>
      <c r="M44" s="30">
        <f t="shared" si="5"/>
        <v>420.81</v>
      </c>
      <c r="N44" s="31">
        <f t="shared" si="6"/>
        <v>0</v>
      </c>
      <c r="O44" s="29">
        <v>0</v>
      </c>
      <c r="P44" s="29">
        <v>0</v>
      </c>
      <c r="Q44" s="29">
        <v>0</v>
      </c>
      <c r="R44" s="29">
        <v>0</v>
      </c>
      <c r="S44" s="29">
        <v>0</v>
      </c>
      <c r="T44" s="29">
        <v>0</v>
      </c>
      <c r="U44" s="139"/>
      <c r="V44" s="139"/>
      <c r="W44" s="142"/>
      <c r="X44" s="142"/>
      <c r="Y44" s="29">
        <f t="shared" si="7"/>
        <v>0</v>
      </c>
      <c r="Z44" s="32" t="s">
        <v>38</v>
      </c>
      <c r="AC44" s="33">
        <v>45535714.285714284</v>
      </c>
    </row>
    <row r="45" spans="1:29" ht="75" x14ac:dyDescent="0.3">
      <c r="A45" s="26">
        <v>23</v>
      </c>
      <c r="B45" s="130"/>
      <c r="C45" s="36" t="s">
        <v>87</v>
      </c>
      <c r="D45" s="28" t="s">
        <v>35</v>
      </c>
      <c r="E45" s="28">
        <v>2</v>
      </c>
      <c r="F45" s="34">
        <v>0</v>
      </c>
      <c r="G45" s="29" t="s">
        <v>63</v>
      </c>
      <c r="H45" s="29"/>
      <c r="I45" s="42">
        <v>156.07</v>
      </c>
      <c r="J45" s="30">
        <v>0</v>
      </c>
      <c r="K45" s="30">
        <f t="shared" si="4"/>
        <v>-156.07</v>
      </c>
      <c r="L45" s="77"/>
      <c r="M45" s="30">
        <f t="shared" si="5"/>
        <v>156.07</v>
      </c>
      <c r="N45" s="31">
        <f t="shared" si="6"/>
        <v>0</v>
      </c>
      <c r="O45" s="29">
        <v>0</v>
      </c>
      <c r="P45" s="29">
        <v>0</v>
      </c>
      <c r="Q45" s="29">
        <v>0</v>
      </c>
      <c r="R45" s="29">
        <v>0</v>
      </c>
      <c r="S45" s="29">
        <v>0</v>
      </c>
      <c r="T45" s="29">
        <v>0</v>
      </c>
      <c r="U45" s="139"/>
      <c r="V45" s="139"/>
      <c r="W45" s="142"/>
      <c r="X45" s="142"/>
      <c r="Y45" s="29">
        <f t="shared" si="7"/>
        <v>0</v>
      </c>
      <c r="Z45" s="32" t="s">
        <v>38</v>
      </c>
      <c r="AC45" s="33">
        <v>9871491.0714285709</v>
      </c>
    </row>
    <row r="46" spans="1:29" ht="75" x14ac:dyDescent="0.3">
      <c r="A46" s="26">
        <v>24</v>
      </c>
      <c r="B46" s="130"/>
      <c r="C46" s="38" t="s">
        <v>40</v>
      </c>
      <c r="D46" s="41" t="s">
        <v>34</v>
      </c>
      <c r="E46" s="41">
        <v>1</v>
      </c>
      <c r="F46" s="34">
        <v>0</v>
      </c>
      <c r="G46" s="29" t="s">
        <v>63</v>
      </c>
      <c r="H46" s="29"/>
      <c r="I46" s="59">
        <f>(67200+79.36037+800.24)/1.12</f>
        <v>60785.357473214281</v>
      </c>
      <c r="J46" s="30">
        <v>0</v>
      </c>
      <c r="K46" s="30">
        <f t="shared" si="4"/>
        <v>-60785.357473214281</v>
      </c>
      <c r="L46" s="77"/>
      <c r="M46" s="30">
        <f t="shared" si="5"/>
        <v>60785.357473214281</v>
      </c>
      <c r="N46" s="31">
        <f t="shared" si="6"/>
        <v>0</v>
      </c>
      <c r="O46" s="29">
        <v>0</v>
      </c>
      <c r="P46" s="29">
        <v>0</v>
      </c>
      <c r="Q46" s="29">
        <v>0</v>
      </c>
      <c r="R46" s="29">
        <v>0</v>
      </c>
      <c r="S46" s="29">
        <v>0</v>
      </c>
      <c r="T46" s="29">
        <v>0</v>
      </c>
      <c r="U46" s="139"/>
      <c r="V46" s="139"/>
      <c r="W46" s="142"/>
      <c r="X46" s="142"/>
      <c r="Y46" s="29">
        <f t="shared" si="7"/>
        <v>0</v>
      </c>
      <c r="Z46" s="32" t="s">
        <v>38</v>
      </c>
      <c r="AC46" s="33">
        <v>953169.64285714272</v>
      </c>
    </row>
    <row r="47" spans="1:29" ht="75" x14ac:dyDescent="0.3">
      <c r="A47" s="26">
        <v>25</v>
      </c>
      <c r="B47" s="130"/>
      <c r="C47" s="38" t="s">
        <v>62</v>
      </c>
      <c r="D47" s="41" t="s">
        <v>34</v>
      </c>
      <c r="E47" s="41">
        <v>1</v>
      </c>
      <c r="F47" s="34">
        <v>0</v>
      </c>
      <c r="G47" s="29" t="s">
        <v>63</v>
      </c>
      <c r="H47" s="29"/>
      <c r="I47" s="59">
        <f>(52242.31264+696.303+705.07722+567362.807948695)/1.12</f>
        <v>554470.09000776336</v>
      </c>
      <c r="J47" s="30">
        <v>0</v>
      </c>
      <c r="K47" s="30">
        <f t="shared" si="4"/>
        <v>-554470.09000776336</v>
      </c>
      <c r="L47" s="77"/>
      <c r="M47" s="30">
        <f t="shared" si="5"/>
        <v>554470.09000776336</v>
      </c>
      <c r="N47" s="31">
        <f t="shared" si="6"/>
        <v>0</v>
      </c>
      <c r="O47" s="29">
        <v>0</v>
      </c>
      <c r="P47" s="29">
        <v>0</v>
      </c>
      <c r="Q47" s="29">
        <v>0</v>
      </c>
      <c r="R47" s="29">
        <v>0</v>
      </c>
      <c r="S47" s="29">
        <v>0</v>
      </c>
      <c r="T47" s="29">
        <v>0</v>
      </c>
      <c r="U47" s="139"/>
      <c r="V47" s="139"/>
      <c r="W47" s="142"/>
      <c r="X47" s="142"/>
      <c r="Y47" s="29">
        <f t="shared" si="7"/>
        <v>0</v>
      </c>
      <c r="Z47" s="32" t="s">
        <v>38</v>
      </c>
      <c r="AC47" s="33">
        <v>124675757.14285713</v>
      </c>
    </row>
    <row r="48" spans="1:29" ht="75" x14ac:dyDescent="0.3">
      <c r="A48" s="26">
        <v>26</v>
      </c>
      <c r="B48" s="130"/>
      <c r="C48" s="38" t="s">
        <v>103</v>
      </c>
      <c r="D48" s="41" t="s">
        <v>34</v>
      </c>
      <c r="E48" s="60">
        <f>SUM(E49:E51)</f>
        <v>3</v>
      </c>
      <c r="F48" s="34">
        <v>0</v>
      </c>
      <c r="G48" s="29"/>
      <c r="H48" s="29"/>
      <c r="I48" s="59">
        <f>19809.04554</f>
        <v>19809.045539999999</v>
      </c>
      <c r="J48" s="30">
        <v>0</v>
      </c>
      <c r="K48" s="30">
        <f t="shared" si="4"/>
        <v>-19809.045539999999</v>
      </c>
      <c r="L48" s="77"/>
      <c r="M48" s="30">
        <f t="shared" si="5"/>
        <v>19809.045539999999</v>
      </c>
      <c r="N48" s="31">
        <f t="shared" si="6"/>
        <v>0</v>
      </c>
      <c r="O48" s="29">
        <v>0</v>
      </c>
      <c r="P48" s="29">
        <v>0</v>
      </c>
      <c r="Q48" s="29">
        <v>0</v>
      </c>
      <c r="R48" s="29">
        <v>0</v>
      </c>
      <c r="S48" s="29">
        <v>0</v>
      </c>
      <c r="T48" s="29">
        <v>0</v>
      </c>
      <c r="U48" s="139"/>
      <c r="V48" s="139"/>
      <c r="W48" s="142"/>
      <c r="X48" s="142"/>
      <c r="Y48" s="29">
        <f t="shared" si="7"/>
        <v>0</v>
      </c>
      <c r="Z48" s="32" t="s">
        <v>38</v>
      </c>
      <c r="AC48" s="33"/>
    </row>
    <row r="49" spans="1:29" ht="75" x14ac:dyDescent="0.3">
      <c r="A49" s="26" t="s">
        <v>108</v>
      </c>
      <c r="B49" s="130"/>
      <c r="C49" s="27" t="s">
        <v>61</v>
      </c>
      <c r="D49" s="42" t="s">
        <v>34</v>
      </c>
      <c r="E49" s="61">
        <v>1</v>
      </c>
      <c r="F49" s="34">
        <v>0</v>
      </c>
      <c r="G49" s="29" t="s">
        <v>63</v>
      </c>
      <c r="H49" s="29"/>
      <c r="I49" s="62">
        <v>13658.902678571427</v>
      </c>
      <c r="J49" s="30">
        <v>0</v>
      </c>
      <c r="K49" s="30">
        <f t="shared" si="4"/>
        <v>-13658.902678571427</v>
      </c>
      <c r="L49" s="77"/>
      <c r="M49" s="30">
        <f t="shared" si="5"/>
        <v>13658.902678571427</v>
      </c>
      <c r="N49" s="31">
        <f t="shared" si="6"/>
        <v>0</v>
      </c>
      <c r="O49" s="29">
        <v>0</v>
      </c>
      <c r="P49" s="29">
        <v>0</v>
      </c>
      <c r="Q49" s="29">
        <v>0</v>
      </c>
      <c r="R49" s="29">
        <v>0</v>
      </c>
      <c r="S49" s="29">
        <v>0</v>
      </c>
      <c r="T49" s="29">
        <v>0</v>
      </c>
      <c r="U49" s="139"/>
      <c r="V49" s="139"/>
      <c r="W49" s="142"/>
      <c r="X49" s="142"/>
      <c r="Y49" s="29">
        <f t="shared" si="7"/>
        <v>0</v>
      </c>
      <c r="Z49" s="32" t="s">
        <v>38</v>
      </c>
      <c r="AC49" s="33">
        <v>2672142.8571428573</v>
      </c>
    </row>
    <row r="50" spans="1:29" ht="75" x14ac:dyDescent="0.3">
      <c r="A50" s="26" t="s">
        <v>109</v>
      </c>
      <c r="B50" s="130"/>
      <c r="C50" s="27" t="s">
        <v>88</v>
      </c>
      <c r="D50" s="42" t="s">
        <v>34</v>
      </c>
      <c r="E50" s="61">
        <v>1</v>
      </c>
      <c r="F50" s="34">
        <v>0</v>
      </c>
      <c r="G50" s="29" t="s">
        <v>63</v>
      </c>
      <c r="H50" s="29"/>
      <c r="I50" s="62">
        <v>3236.1160714285711</v>
      </c>
      <c r="J50" s="30">
        <v>0</v>
      </c>
      <c r="K50" s="30">
        <f t="shared" si="4"/>
        <v>-3236.1160714285711</v>
      </c>
      <c r="L50" s="77"/>
      <c r="M50" s="30">
        <f t="shared" si="5"/>
        <v>3236.1160714285711</v>
      </c>
      <c r="N50" s="31">
        <f t="shared" si="6"/>
        <v>0</v>
      </c>
      <c r="O50" s="29">
        <v>0</v>
      </c>
      <c r="P50" s="29">
        <v>0</v>
      </c>
      <c r="Q50" s="29">
        <v>0</v>
      </c>
      <c r="R50" s="29">
        <v>0</v>
      </c>
      <c r="S50" s="29">
        <v>0</v>
      </c>
      <c r="T50" s="29">
        <v>0</v>
      </c>
      <c r="U50" s="139"/>
      <c r="V50" s="139"/>
      <c r="W50" s="142"/>
      <c r="X50" s="142"/>
      <c r="Y50" s="29">
        <f t="shared" si="7"/>
        <v>0</v>
      </c>
      <c r="Z50" s="32" t="s">
        <v>38</v>
      </c>
      <c r="AC50" s="37">
        <v>75688860.714285716</v>
      </c>
    </row>
    <row r="51" spans="1:29" ht="75" x14ac:dyDescent="0.3">
      <c r="A51" s="71" t="s">
        <v>110</v>
      </c>
      <c r="B51" s="130"/>
      <c r="C51" s="27" t="s">
        <v>48</v>
      </c>
      <c r="D51" s="42" t="s">
        <v>34</v>
      </c>
      <c r="E51" s="61">
        <v>1</v>
      </c>
      <c r="F51" s="34">
        <v>0</v>
      </c>
      <c r="G51" s="29" t="s">
        <v>63</v>
      </c>
      <c r="H51" s="29"/>
      <c r="I51" s="62">
        <v>2914.0267857142853</v>
      </c>
      <c r="J51" s="30">
        <v>0</v>
      </c>
      <c r="K51" s="30">
        <f t="shared" si="4"/>
        <v>-2914.0267857142853</v>
      </c>
      <c r="L51" s="77"/>
      <c r="M51" s="30">
        <f t="shared" si="5"/>
        <v>2914.0267857142853</v>
      </c>
      <c r="N51" s="31">
        <f t="shared" si="6"/>
        <v>0</v>
      </c>
      <c r="O51" s="29">
        <v>0</v>
      </c>
      <c r="P51" s="29">
        <v>0</v>
      </c>
      <c r="Q51" s="29">
        <v>0</v>
      </c>
      <c r="R51" s="29">
        <v>0</v>
      </c>
      <c r="S51" s="29">
        <v>0</v>
      </c>
      <c r="T51" s="29">
        <v>0</v>
      </c>
      <c r="U51" s="139"/>
      <c r="V51" s="139"/>
      <c r="W51" s="142"/>
      <c r="X51" s="142"/>
      <c r="Y51" s="29">
        <f t="shared" si="7"/>
        <v>0</v>
      </c>
      <c r="Z51" s="32" t="s">
        <v>38</v>
      </c>
      <c r="AC51" s="33">
        <v>3702589.285714285</v>
      </c>
    </row>
    <row r="52" spans="1:29" ht="75" x14ac:dyDescent="0.3">
      <c r="A52" s="26">
        <v>27</v>
      </c>
      <c r="B52" s="130"/>
      <c r="C52" s="38" t="s">
        <v>39</v>
      </c>
      <c r="D52" s="41" t="s">
        <v>35</v>
      </c>
      <c r="E52" s="60">
        <v>43560</v>
      </c>
      <c r="F52" s="34">
        <v>0</v>
      </c>
      <c r="G52" s="29" t="s">
        <v>63</v>
      </c>
      <c r="H52" s="34"/>
      <c r="I52" s="59">
        <f>419021.88393</f>
        <v>419021.88393000001</v>
      </c>
      <c r="J52" s="30">
        <v>0</v>
      </c>
      <c r="K52" s="30">
        <f t="shared" si="4"/>
        <v>-419021.88393000001</v>
      </c>
      <c r="L52" s="77" t="s">
        <v>119</v>
      </c>
      <c r="M52" s="30">
        <f t="shared" si="5"/>
        <v>419021.88393000001</v>
      </c>
      <c r="N52" s="31">
        <f t="shared" si="6"/>
        <v>0</v>
      </c>
      <c r="O52" s="29">
        <v>0</v>
      </c>
      <c r="P52" s="29">
        <v>0</v>
      </c>
      <c r="Q52" s="29">
        <v>0</v>
      </c>
      <c r="R52" s="29">
        <v>0</v>
      </c>
      <c r="S52" s="29">
        <v>0</v>
      </c>
      <c r="T52" s="29">
        <v>0</v>
      </c>
      <c r="U52" s="139"/>
      <c r="V52" s="139"/>
      <c r="W52" s="142"/>
      <c r="X52" s="142"/>
      <c r="Y52" s="29" t="str">
        <f t="shared" si="7"/>
        <v>P2300011212</v>
      </c>
      <c r="Z52" s="32" t="s">
        <v>38</v>
      </c>
      <c r="AC52" s="33">
        <v>7257599.9999999981</v>
      </c>
    </row>
    <row r="53" spans="1:29" ht="75" x14ac:dyDescent="0.3">
      <c r="A53" s="26">
        <v>28</v>
      </c>
      <c r="B53" s="130"/>
      <c r="C53" s="38" t="s">
        <v>89</v>
      </c>
      <c r="D53" s="41" t="s">
        <v>35</v>
      </c>
      <c r="E53" s="60">
        <f>SUM(E54:E56)</f>
        <v>5</v>
      </c>
      <c r="F53" s="34">
        <v>0</v>
      </c>
      <c r="G53" s="29" t="s">
        <v>63</v>
      </c>
      <c r="H53" s="34"/>
      <c r="I53" s="59">
        <v>113104</v>
      </c>
      <c r="J53" s="30">
        <v>0</v>
      </c>
      <c r="K53" s="30">
        <f t="shared" si="4"/>
        <v>-113104</v>
      </c>
      <c r="L53" s="77"/>
      <c r="M53" s="30">
        <f t="shared" si="5"/>
        <v>113104</v>
      </c>
      <c r="N53" s="31">
        <f t="shared" si="6"/>
        <v>0</v>
      </c>
      <c r="O53" s="29">
        <v>0</v>
      </c>
      <c r="P53" s="29">
        <v>0</v>
      </c>
      <c r="Q53" s="29">
        <v>0</v>
      </c>
      <c r="R53" s="29">
        <v>0</v>
      </c>
      <c r="S53" s="29">
        <v>0</v>
      </c>
      <c r="T53" s="29">
        <v>0</v>
      </c>
      <c r="U53" s="139"/>
      <c r="V53" s="139"/>
      <c r="W53" s="142"/>
      <c r="X53" s="142"/>
      <c r="Y53" s="29">
        <f t="shared" si="7"/>
        <v>0</v>
      </c>
      <c r="Z53" s="32" t="s">
        <v>38</v>
      </c>
      <c r="AC53" s="33">
        <v>1313303.5714285714</v>
      </c>
    </row>
    <row r="54" spans="1:29" ht="75" x14ac:dyDescent="0.3">
      <c r="A54" s="26" t="s">
        <v>111</v>
      </c>
      <c r="B54" s="130"/>
      <c r="C54" s="27" t="s">
        <v>41</v>
      </c>
      <c r="D54" s="42" t="s">
        <v>35</v>
      </c>
      <c r="E54" s="61">
        <v>2</v>
      </c>
      <c r="F54" s="34">
        <v>0</v>
      </c>
      <c r="G54" s="29" t="s">
        <v>63</v>
      </c>
      <c r="H54" s="34"/>
      <c r="I54" s="62">
        <v>44145.394714285714</v>
      </c>
      <c r="J54" s="30">
        <v>0</v>
      </c>
      <c r="K54" s="30">
        <f t="shared" si="4"/>
        <v>-44145.394714285714</v>
      </c>
      <c r="L54" s="77" t="s">
        <v>117</v>
      </c>
      <c r="M54" s="30">
        <f t="shared" si="5"/>
        <v>44145.394714285714</v>
      </c>
      <c r="N54" s="31">
        <f t="shared" si="6"/>
        <v>0</v>
      </c>
      <c r="O54" s="29">
        <v>0</v>
      </c>
      <c r="P54" s="29">
        <v>0</v>
      </c>
      <c r="Q54" s="29">
        <v>0</v>
      </c>
      <c r="R54" s="29">
        <v>0</v>
      </c>
      <c r="S54" s="29">
        <v>0</v>
      </c>
      <c r="T54" s="29">
        <v>0</v>
      </c>
      <c r="U54" s="139"/>
      <c r="V54" s="139"/>
      <c r="W54" s="142"/>
      <c r="X54" s="142"/>
      <c r="Y54" s="29" t="str">
        <f t="shared" si="7"/>
        <v xml:space="preserve">P2300011022 </v>
      </c>
      <c r="Z54" s="32" t="s">
        <v>38</v>
      </c>
      <c r="AC54" s="33">
        <v>2491071.4285714282</v>
      </c>
    </row>
    <row r="55" spans="1:29" ht="75" x14ac:dyDescent="0.3">
      <c r="A55" s="26" t="s">
        <v>112</v>
      </c>
      <c r="B55" s="130"/>
      <c r="C55" s="27" t="s">
        <v>50</v>
      </c>
      <c r="D55" s="42" t="s">
        <v>35</v>
      </c>
      <c r="E55" s="61">
        <v>1</v>
      </c>
      <c r="F55" s="34">
        <v>0</v>
      </c>
      <c r="G55" s="29" t="s">
        <v>63</v>
      </c>
      <c r="H55" s="34"/>
      <c r="I55" s="62">
        <v>22072.697357142857</v>
      </c>
      <c r="J55" s="30">
        <v>0</v>
      </c>
      <c r="K55" s="30">
        <f t="shared" si="4"/>
        <v>-22072.697357142857</v>
      </c>
      <c r="L55" s="77" t="s">
        <v>117</v>
      </c>
      <c r="M55" s="30">
        <f t="shared" si="5"/>
        <v>22072.697357142857</v>
      </c>
      <c r="N55" s="31">
        <f t="shared" si="6"/>
        <v>0</v>
      </c>
      <c r="O55" s="29">
        <v>0</v>
      </c>
      <c r="P55" s="29">
        <v>0</v>
      </c>
      <c r="Q55" s="29">
        <v>0</v>
      </c>
      <c r="R55" s="29">
        <v>0</v>
      </c>
      <c r="S55" s="29">
        <v>0</v>
      </c>
      <c r="T55" s="29">
        <v>0</v>
      </c>
      <c r="U55" s="139"/>
      <c r="V55" s="139"/>
      <c r="W55" s="142"/>
      <c r="X55" s="142"/>
      <c r="Y55" s="29" t="str">
        <f t="shared" si="7"/>
        <v xml:space="preserve">P2300011022 </v>
      </c>
      <c r="Z55" s="32" t="s">
        <v>38</v>
      </c>
      <c r="AC55" s="37">
        <v>34800596.571428567</v>
      </c>
    </row>
    <row r="56" spans="1:29" ht="75" x14ac:dyDescent="0.3">
      <c r="A56" s="26" t="s">
        <v>113</v>
      </c>
      <c r="B56" s="130"/>
      <c r="C56" s="27" t="s">
        <v>90</v>
      </c>
      <c r="D56" s="42" t="s">
        <v>91</v>
      </c>
      <c r="E56" s="61">
        <v>2</v>
      </c>
      <c r="F56" s="34">
        <v>0</v>
      </c>
      <c r="G56" s="29" t="s">
        <v>63</v>
      </c>
      <c r="H56" s="43"/>
      <c r="I56" s="62">
        <v>46885.907678571421</v>
      </c>
      <c r="J56" s="30">
        <v>0</v>
      </c>
      <c r="K56" s="30">
        <f t="shared" si="4"/>
        <v>-46885.907678571421</v>
      </c>
      <c r="L56" s="79" t="s">
        <v>116</v>
      </c>
      <c r="M56" s="30">
        <f t="shared" si="5"/>
        <v>46885.907678571421</v>
      </c>
      <c r="N56" s="31">
        <f t="shared" si="6"/>
        <v>0</v>
      </c>
      <c r="O56" s="29">
        <v>0</v>
      </c>
      <c r="P56" s="29">
        <v>0</v>
      </c>
      <c r="Q56" s="29">
        <v>0</v>
      </c>
      <c r="R56" s="29">
        <v>0</v>
      </c>
      <c r="S56" s="29">
        <v>0</v>
      </c>
      <c r="T56" s="29">
        <v>0</v>
      </c>
      <c r="U56" s="139"/>
      <c r="V56" s="139"/>
      <c r="W56" s="142"/>
      <c r="X56" s="142"/>
      <c r="Y56" s="29" t="str">
        <f t="shared" si="7"/>
        <v>P2300009818 (2024 год)</v>
      </c>
      <c r="Z56" s="32" t="s">
        <v>38</v>
      </c>
      <c r="AC56" s="33">
        <v>27321428.571428567</v>
      </c>
    </row>
    <row r="57" spans="1:29" ht="75" x14ac:dyDescent="0.3">
      <c r="A57" s="26">
        <v>29</v>
      </c>
      <c r="B57" s="130"/>
      <c r="C57" s="38" t="s">
        <v>92</v>
      </c>
      <c r="D57" s="41" t="s">
        <v>35</v>
      </c>
      <c r="E57" s="60">
        <f>SUM(E58:E62)</f>
        <v>48</v>
      </c>
      <c r="F57" s="34">
        <v>0</v>
      </c>
      <c r="G57" s="29" t="s">
        <v>63</v>
      </c>
      <c r="H57" s="44"/>
      <c r="I57" s="59">
        <v>242168.00625000001</v>
      </c>
      <c r="J57" s="30">
        <v>0</v>
      </c>
      <c r="K57" s="30">
        <f t="shared" si="4"/>
        <v>-242168.00625000001</v>
      </c>
      <c r="L57" s="77"/>
      <c r="M57" s="30">
        <f t="shared" si="5"/>
        <v>242168.00625000001</v>
      </c>
      <c r="N57" s="31">
        <f t="shared" si="6"/>
        <v>0</v>
      </c>
      <c r="O57" s="29">
        <v>0</v>
      </c>
      <c r="P57" s="29">
        <v>0</v>
      </c>
      <c r="Q57" s="29">
        <v>0</v>
      </c>
      <c r="R57" s="29">
        <v>0</v>
      </c>
      <c r="S57" s="29">
        <v>0</v>
      </c>
      <c r="T57" s="29">
        <v>0</v>
      </c>
      <c r="U57" s="139"/>
      <c r="V57" s="139"/>
      <c r="W57" s="142"/>
      <c r="X57" s="142"/>
      <c r="Y57" s="29">
        <f t="shared" si="7"/>
        <v>0</v>
      </c>
      <c r="Z57" s="32" t="s">
        <v>38</v>
      </c>
      <c r="AC57" s="33">
        <v>22215535.714285716</v>
      </c>
    </row>
    <row r="58" spans="1:29" ht="75" x14ac:dyDescent="0.3">
      <c r="A58" s="26">
        <v>36</v>
      </c>
      <c r="B58" s="130"/>
      <c r="C58" s="27" t="s">
        <v>54</v>
      </c>
      <c r="D58" s="42" t="s">
        <v>35</v>
      </c>
      <c r="E58" s="61">
        <v>24</v>
      </c>
      <c r="F58" s="34">
        <v>0</v>
      </c>
      <c r="G58" s="29" t="s">
        <v>63</v>
      </c>
      <c r="H58" s="44"/>
      <c r="I58" s="62">
        <v>126961.05615362141</v>
      </c>
      <c r="J58" s="30">
        <v>0</v>
      </c>
      <c r="K58" s="30">
        <f t="shared" si="4"/>
        <v>-126961.05615362141</v>
      </c>
      <c r="L58" s="77" t="s">
        <v>118</v>
      </c>
      <c r="M58" s="30">
        <f t="shared" si="5"/>
        <v>126961.05615362141</v>
      </c>
      <c r="N58" s="31">
        <f t="shared" si="6"/>
        <v>0</v>
      </c>
      <c r="O58" s="29">
        <v>0</v>
      </c>
      <c r="P58" s="29">
        <v>0</v>
      </c>
      <c r="Q58" s="29">
        <v>0</v>
      </c>
      <c r="R58" s="29">
        <v>0</v>
      </c>
      <c r="S58" s="29">
        <v>0</v>
      </c>
      <c r="T58" s="29">
        <v>0</v>
      </c>
      <c r="U58" s="139"/>
      <c r="V58" s="139"/>
      <c r="W58" s="142"/>
      <c r="X58" s="142"/>
      <c r="Y58" s="29" t="str">
        <f t="shared" si="7"/>
        <v>Р2300010641</v>
      </c>
      <c r="Z58" s="32" t="s">
        <v>38</v>
      </c>
      <c r="AC58" s="33">
        <v>12625382.803571425</v>
      </c>
    </row>
    <row r="59" spans="1:29" ht="75" x14ac:dyDescent="0.3">
      <c r="A59" s="26">
        <v>37</v>
      </c>
      <c r="B59" s="130"/>
      <c r="C59" s="27" t="s">
        <v>52</v>
      </c>
      <c r="D59" s="42" t="s">
        <v>35</v>
      </c>
      <c r="E59" s="61">
        <v>10</v>
      </c>
      <c r="F59" s="34">
        <v>0</v>
      </c>
      <c r="G59" s="29" t="s">
        <v>63</v>
      </c>
      <c r="H59" s="44"/>
      <c r="I59" s="62">
        <v>46370.381146348205</v>
      </c>
      <c r="J59" s="30">
        <v>0</v>
      </c>
      <c r="K59" s="30">
        <f t="shared" si="4"/>
        <v>-46370.381146348205</v>
      </c>
      <c r="L59" s="77"/>
      <c r="M59" s="30">
        <f t="shared" si="5"/>
        <v>46370.381146348205</v>
      </c>
      <c r="N59" s="31">
        <f t="shared" si="6"/>
        <v>0</v>
      </c>
      <c r="O59" s="29">
        <v>0</v>
      </c>
      <c r="P59" s="29">
        <v>0</v>
      </c>
      <c r="Q59" s="29">
        <v>0</v>
      </c>
      <c r="R59" s="29">
        <v>0</v>
      </c>
      <c r="S59" s="29">
        <v>0</v>
      </c>
      <c r="T59" s="29">
        <v>0</v>
      </c>
      <c r="U59" s="139"/>
      <c r="V59" s="139"/>
      <c r="W59" s="142"/>
      <c r="X59" s="142"/>
      <c r="Y59" s="29">
        <f t="shared" si="7"/>
        <v>0</v>
      </c>
      <c r="Z59" s="32" t="s">
        <v>38</v>
      </c>
      <c r="AC59" s="33">
        <v>4200892.8571428563</v>
      </c>
    </row>
    <row r="60" spans="1:29" ht="75" x14ac:dyDescent="0.3">
      <c r="A60" s="45">
        <v>38</v>
      </c>
      <c r="B60" s="130"/>
      <c r="C60" s="46" t="s">
        <v>59</v>
      </c>
      <c r="D60" s="47" t="s">
        <v>35</v>
      </c>
      <c r="E60" s="63">
        <v>6</v>
      </c>
      <c r="F60" s="48">
        <v>0</v>
      </c>
      <c r="G60" s="49" t="s">
        <v>63</v>
      </c>
      <c r="H60" s="50"/>
      <c r="I60" s="64">
        <v>27822.228687808925</v>
      </c>
      <c r="J60" s="51">
        <v>0</v>
      </c>
      <c r="K60" s="51">
        <f t="shared" si="4"/>
        <v>-27822.228687808925</v>
      </c>
      <c r="L60" s="77" t="s">
        <v>118</v>
      </c>
      <c r="M60" s="30">
        <f t="shared" si="5"/>
        <v>27822.228687808925</v>
      </c>
      <c r="N60" s="53">
        <f t="shared" si="6"/>
        <v>0</v>
      </c>
      <c r="O60" s="34">
        <v>0</v>
      </c>
      <c r="P60" s="34">
        <v>0</v>
      </c>
      <c r="Q60" s="34">
        <v>0</v>
      </c>
      <c r="R60" s="34">
        <v>0</v>
      </c>
      <c r="S60" s="34">
        <v>0</v>
      </c>
      <c r="T60" s="34">
        <v>0</v>
      </c>
      <c r="U60" s="139"/>
      <c r="V60" s="139"/>
      <c r="W60" s="142"/>
      <c r="X60" s="142"/>
      <c r="Y60" s="29" t="str">
        <f t="shared" si="7"/>
        <v>Р2300010641</v>
      </c>
      <c r="Z60" s="32" t="s">
        <v>38</v>
      </c>
      <c r="AC60" s="37">
        <v>440909505.83542401</v>
      </c>
    </row>
    <row r="61" spans="1:29" ht="75" x14ac:dyDescent="0.3">
      <c r="A61" s="54"/>
      <c r="B61" s="130"/>
      <c r="C61" s="27" t="s">
        <v>43</v>
      </c>
      <c r="D61" s="42" t="s">
        <v>35</v>
      </c>
      <c r="E61" s="61">
        <v>6</v>
      </c>
      <c r="F61" s="43">
        <v>0</v>
      </c>
      <c r="G61" s="65"/>
      <c r="H61" s="65"/>
      <c r="I61" s="62">
        <v>31740.264038405352</v>
      </c>
      <c r="J61" s="52">
        <v>0</v>
      </c>
      <c r="K61" s="52">
        <f t="shared" si="4"/>
        <v>-31740.264038405352</v>
      </c>
      <c r="L61" s="77" t="s">
        <v>118</v>
      </c>
      <c r="M61" s="30">
        <f t="shared" si="5"/>
        <v>31740.264038405352</v>
      </c>
      <c r="N61" s="53">
        <f t="shared" si="6"/>
        <v>0</v>
      </c>
      <c r="O61" s="34">
        <v>0</v>
      </c>
      <c r="P61" s="34">
        <v>0</v>
      </c>
      <c r="Q61" s="34">
        <v>0</v>
      </c>
      <c r="R61" s="34">
        <v>0</v>
      </c>
      <c r="S61" s="34">
        <v>0</v>
      </c>
      <c r="T61" s="34">
        <v>0</v>
      </c>
      <c r="U61" s="139"/>
      <c r="V61" s="139"/>
      <c r="W61" s="142"/>
      <c r="X61" s="142"/>
      <c r="Y61" s="29" t="str">
        <f t="shared" si="7"/>
        <v>Р2300010641</v>
      </c>
      <c r="Z61" s="32" t="s">
        <v>38</v>
      </c>
    </row>
    <row r="62" spans="1:29" ht="75" x14ac:dyDescent="0.3">
      <c r="A62" s="54"/>
      <c r="B62" s="130"/>
      <c r="C62" s="27" t="s">
        <v>42</v>
      </c>
      <c r="D62" s="42" t="s">
        <v>35</v>
      </c>
      <c r="E62" s="61">
        <v>2</v>
      </c>
      <c r="F62" s="43">
        <v>0</v>
      </c>
      <c r="G62" s="65"/>
      <c r="H62" s="65"/>
      <c r="I62" s="62">
        <v>9274.0762292696418</v>
      </c>
      <c r="J62" s="52">
        <v>0</v>
      </c>
      <c r="K62" s="52">
        <f t="shared" si="4"/>
        <v>-9274.0762292696418</v>
      </c>
      <c r="L62" s="77" t="s">
        <v>118</v>
      </c>
      <c r="M62" s="30">
        <f t="shared" si="5"/>
        <v>9274.0762292696418</v>
      </c>
      <c r="N62" s="53">
        <f t="shared" si="6"/>
        <v>0</v>
      </c>
      <c r="O62" s="34">
        <v>0</v>
      </c>
      <c r="P62" s="34">
        <v>0</v>
      </c>
      <c r="Q62" s="34">
        <v>0</v>
      </c>
      <c r="R62" s="34">
        <v>0</v>
      </c>
      <c r="S62" s="34">
        <v>0</v>
      </c>
      <c r="T62" s="34">
        <v>0</v>
      </c>
      <c r="U62" s="139"/>
      <c r="V62" s="139"/>
      <c r="W62" s="142"/>
      <c r="X62" s="142"/>
      <c r="Y62" s="29" t="str">
        <f t="shared" si="7"/>
        <v>Р2300010641</v>
      </c>
      <c r="Z62" s="32" t="s">
        <v>38</v>
      </c>
    </row>
    <row r="63" spans="1:29" ht="75" x14ac:dyDescent="0.3">
      <c r="A63" s="54"/>
      <c r="B63" s="130"/>
      <c r="C63" s="38" t="s">
        <v>93</v>
      </c>
      <c r="D63" s="41" t="s">
        <v>35</v>
      </c>
      <c r="E63" s="60">
        <f>SUM(E64:E65)</f>
        <v>7</v>
      </c>
      <c r="F63" s="43">
        <v>0</v>
      </c>
      <c r="G63" s="65"/>
      <c r="H63" s="65"/>
      <c r="I63" s="59">
        <v>25918.125</v>
      </c>
      <c r="J63" s="52">
        <v>0</v>
      </c>
      <c r="K63" s="52">
        <f t="shared" si="4"/>
        <v>-25918.125</v>
      </c>
      <c r="L63" s="78"/>
      <c r="M63" s="30">
        <f t="shared" si="5"/>
        <v>25918.125</v>
      </c>
      <c r="N63" s="53">
        <f t="shared" si="6"/>
        <v>0</v>
      </c>
      <c r="O63" s="34">
        <v>0</v>
      </c>
      <c r="P63" s="34">
        <v>0</v>
      </c>
      <c r="Q63" s="34">
        <v>0</v>
      </c>
      <c r="R63" s="34">
        <v>0</v>
      </c>
      <c r="S63" s="34">
        <v>0</v>
      </c>
      <c r="T63" s="34">
        <v>0</v>
      </c>
      <c r="U63" s="139"/>
      <c r="V63" s="139"/>
      <c r="W63" s="142"/>
      <c r="X63" s="142"/>
      <c r="Y63" s="29">
        <f t="shared" si="7"/>
        <v>0</v>
      </c>
      <c r="Z63" s="32" t="s">
        <v>38</v>
      </c>
    </row>
    <row r="64" spans="1:29" ht="75" x14ac:dyDescent="0.3">
      <c r="A64" s="54"/>
      <c r="B64" s="130"/>
      <c r="C64" s="27" t="s">
        <v>60</v>
      </c>
      <c r="D64" s="42" t="s">
        <v>91</v>
      </c>
      <c r="E64" s="61">
        <v>6</v>
      </c>
      <c r="F64" s="43">
        <v>0</v>
      </c>
      <c r="G64" s="65"/>
      <c r="H64" s="65"/>
      <c r="I64" s="62">
        <v>22215.535714285714</v>
      </c>
      <c r="J64" s="52">
        <v>0</v>
      </c>
      <c r="K64" s="52">
        <f t="shared" si="4"/>
        <v>-22215.535714285714</v>
      </c>
      <c r="L64" s="77"/>
      <c r="M64" s="30">
        <f t="shared" si="5"/>
        <v>22215.535714285714</v>
      </c>
      <c r="N64" s="53">
        <f t="shared" si="6"/>
        <v>0</v>
      </c>
      <c r="O64" s="34">
        <v>0</v>
      </c>
      <c r="P64" s="34">
        <v>0</v>
      </c>
      <c r="Q64" s="34">
        <v>0</v>
      </c>
      <c r="R64" s="34">
        <v>0</v>
      </c>
      <c r="S64" s="34">
        <v>0</v>
      </c>
      <c r="T64" s="34">
        <v>0</v>
      </c>
      <c r="U64" s="139"/>
      <c r="V64" s="139"/>
      <c r="W64" s="142"/>
      <c r="X64" s="142"/>
      <c r="Y64" s="29">
        <f t="shared" si="7"/>
        <v>0</v>
      </c>
      <c r="Z64" s="32" t="s">
        <v>38</v>
      </c>
    </row>
    <row r="65" spans="1:26" ht="75" x14ac:dyDescent="0.3">
      <c r="A65" s="54"/>
      <c r="B65" s="130"/>
      <c r="C65" s="27" t="s">
        <v>56</v>
      </c>
      <c r="D65" s="42" t="s">
        <v>35</v>
      </c>
      <c r="E65" s="61">
        <v>1</v>
      </c>
      <c r="F65" s="43">
        <v>0</v>
      </c>
      <c r="G65" s="65"/>
      <c r="H65" s="65"/>
      <c r="I65" s="62">
        <v>3702.5892857142849</v>
      </c>
      <c r="J65" s="52">
        <v>0</v>
      </c>
      <c r="K65" s="52">
        <f t="shared" si="4"/>
        <v>-3702.5892857142849</v>
      </c>
      <c r="L65" s="77"/>
      <c r="M65" s="30">
        <f t="shared" si="5"/>
        <v>3702.5892857142849</v>
      </c>
      <c r="N65" s="53">
        <f t="shared" si="6"/>
        <v>0</v>
      </c>
      <c r="O65" s="34">
        <v>0</v>
      </c>
      <c r="P65" s="34">
        <v>0</v>
      </c>
      <c r="Q65" s="34">
        <v>0</v>
      </c>
      <c r="R65" s="34">
        <v>0</v>
      </c>
      <c r="S65" s="34">
        <v>0</v>
      </c>
      <c r="T65" s="34">
        <v>0</v>
      </c>
      <c r="U65" s="139"/>
      <c r="V65" s="139"/>
      <c r="W65" s="142"/>
      <c r="X65" s="142"/>
      <c r="Y65" s="29">
        <f t="shared" si="7"/>
        <v>0</v>
      </c>
      <c r="Z65" s="32" t="s">
        <v>38</v>
      </c>
    </row>
    <row r="66" spans="1:26" ht="75" x14ac:dyDescent="0.3">
      <c r="A66" s="54"/>
      <c r="B66" s="130"/>
      <c r="C66" s="38" t="s">
        <v>94</v>
      </c>
      <c r="D66" s="41" t="s">
        <v>35</v>
      </c>
      <c r="E66" s="60">
        <f>SUM(E67:E72)</f>
        <v>1243</v>
      </c>
      <c r="F66" s="43">
        <v>0</v>
      </c>
      <c r="G66" s="65"/>
      <c r="H66" s="65"/>
      <c r="I66" s="59">
        <v>54923.397449999997</v>
      </c>
      <c r="J66" s="52">
        <v>0</v>
      </c>
      <c r="K66" s="52">
        <f t="shared" si="4"/>
        <v>-54923.397449999997</v>
      </c>
      <c r="L66" s="78"/>
      <c r="M66" s="30">
        <f t="shared" si="5"/>
        <v>54923.397449999997</v>
      </c>
      <c r="N66" s="53">
        <f t="shared" si="6"/>
        <v>0</v>
      </c>
      <c r="O66" s="34">
        <v>0</v>
      </c>
      <c r="P66" s="34">
        <v>0</v>
      </c>
      <c r="Q66" s="34">
        <v>0</v>
      </c>
      <c r="R66" s="34">
        <v>0</v>
      </c>
      <c r="S66" s="34">
        <v>0</v>
      </c>
      <c r="T66" s="34">
        <v>0</v>
      </c>
      <c r="U66" s="139"/>
      <c r="V66" s="139"/>
      <c r="W66" s="142"/>
      <c r="X66" s="142"/>
      <c r="Y66" s="29">
        <f t="shared" si="7"/>
        <v>0</v>
      </c>
      <c r="Z66" s="32" t="s">
        <v>38</v>
      </c>
    </row>
    <row r="67" spans="1:26" ht="75" x14ac:dyDescent="0.3">
      <c r="A67" s="54"/>
      <c r="B67" s="130"/>
      <c r="C67" s="55" t="s">
        <v>45</v>
      </c>
      <c r="D67" s="42" t="s">
        <v>35</v>
      </c>
      <c r="E67" s="66">
        <v>863</v>
      </c>
      <c r="F67" s="43">
        <v>0</v>
      </c>
      <c r="G67" s="65"/>
      <c r="H67" s="65"/>
      <c r="I67" s="62">
        <v>46911.478033101783</v>
      </c>
      <c r="J67" s="52">
        <v>0</v>
      </c>
      <c r="K67" s="52">
        <f t="shared" si="4"/>
        <v>-46911.478033101783</v>
      </c>
      <c r="L67" s="77"/>
      <c r="M67" s="30">
        <f t="shared" si="5"/>
        <v>46911.478033101783</v>
      </c>
      <c r="N67" s="53">
        <f t="shared" si="6"/>
        <v>0</v>
      </c>
      <c r="O67" s="34">
        <v>0</v>
      </c>
      <c r="P67" s="34">
        <v>0</v>
      </c>
      <c r="Q67" s="34">
        <v>0</v>
      </c>
      <c r="R67" s="34">
        <v>0</v>
      </c>
      <c r="S67" s="34">
        <v>0</v>
      </c>
      <c r="T67" s="34">
        <v>0</v>
      </c>
      <c r="U67" s="139"/>
      <c r="V67" s="139"/>
      <c r="W67" s="142"/>
      <c r="X67" s="142"/>
      <c r="Y67" s="29">
        <f t="shared" si="7"/>
        <v>0</v>
      </c>
      <c r="Z67" s="32" t="s">
        <v>38</v>
      </c>
    </row>
    <row r="68" spans="1:26" ht="75" x14ac:dyDescent="0.3">
      <c r="A68" s="54"/>
      <c r="B68" s="130"/>
      <c r="C68" s="55" t="s">
        <v>95</v>
      </c>
      <c r="D68" s="42" t="s">
        <v>35</v>
      </c>
      <c r="E68" s="66">
        <v>30</v>
      </c>
      <c r="F68" s="43">
        <v>0</v>
      </c>
      <c r="G68" s="65"/>
      <c r="H68" s="65"/>
      <c r="I68" s="62">
        <v>1323.4652312946428</v>
      </c>
      <c r="J68" s="52">
        <v>0</v>
      </c>
      <c r="K68" s="52">
        <f t="shared" si="4"/>
        <v>-1323.4652312946428</v>
      </c>
      <c r="L68" s="77"/>
      <c r="M68" s="30">
        <f t="shared" si="5"/>
        <v>1323.4652312946428</v>
      </c>
      <c r="N68" s="53">
        <f t="shared" si="6"/>
        <v>0</v>
      </c>
      <c r="O68" s="34">
        <v>0</v>
      </c>
      <c r="P68" s="34">
        <v>0</v>
      </c>
      <c r="Q68" s="34">
        <v>0</v>
      </c>
      <c r="R68" s="34">
        <v>0</v>
      </c>
      <c r="S68" s="34">
        <v>0</v>
      </c>
      <c r="T68" s="34">
        <v>0</v>
      </c>
      <c r="U68" s="139"/>
      <c r="V68" s="139"/>
      <c r="W68" s="142"/>
      <c r="X68" s="142"/>
      <c r="Y68" s="29">
        <f t="shared" si="7"/>
        <v>0</v>
      </c>
      <c r="Z68" s="32" t="s">
        <v>38</v>
      </c>
    </row>
    <row r="69" spans="1:26" ht="75" x14ac:dyDescent="0.3">
      <c r="A69" s="54"/>
      <c r="B69" s="130"/>
      <c r="C69" s="55" t="s">
        <v>96</v>
      </c>
      <c r="D69" s="42" t="s">
        <v>35</v>
      </c>
      <c r="E69" s="66">
        <v>2</v>
      </c>
      <c r="F69" s="43">
        <v>0</v>
      </c>
      <c r="G69" s="65"/>
      <c r="H69" s="65"/>
      <c r="I69" s="62">
        <v>123.03571428571428</v>
      </c>
      <c r="J69" s="52">
        <v>0</v>
      </c>
      <c r="K69" s="52">
        <f t="shared" si="4"/>
        <v>-123.03571428571428</v>
      </c>
      <c r="L69" s="77"/>
      <c r="M69" s="30">
        <f t="shared" si="5"/>
        <v>123.03571428571428</v>
      </c>
      <c r="N69" s="53">
        <f t="shared" si="6"/>
        <v>0</v>
      </c>
      <c r="O69" s="34">
        <v>0</v>
      </c>
      <c r="P69" s="34">
        <v>0</v>
      </c>
      <c r="Q69" s="34">
        <v>0</v>
      </c>
      <c r="R69" s="34">
        <v>0</v>
      </c>
      <c r="S69" s="34">
        <v>0</v>
      </c>
      <c r="T69" s="34">
        <v>0</v>
      </c>
      <c r="U69" s="139"/>
      <c r="V69" s="139"/>
      <c r="W69" s="142"/>
      <c r="X69" s="142"/>
      <c r="Y69" s="29">
        <f t="shared" si="7"/>
        <v>0</v>
      </c>
      <c r="Z69" s="32" t="s">
        <v>38</v>
      </c>
    </row>
    <row r="70" spans="1:26" ht="75" x14ac:dyDescent="0.3">
      <c r="A70" s="54"/>
      <c r="B70" s="130"/>
      <c r="C70" s="55" t="s">
        <v>97</v>
      </c>
      <c r="D70" s="42" t="s">
        <v>35</v>
      </c>
      <c r="E70" s="66">
        <v>18</v>
      </c>
      <c r="F70" s="43">
        <v>0</v>
      </c>
      <c r="G70" s="65"/>
      <c r="H70" s="65"/>
      <c r="I70" s="62">
        <v>2158.2684754071429</v>
      </c>
      <c r="J70" s="52">
        <v>0</v>
      </c>
      <c r="K70" s="52">
        <f t="shared" si="4"/>
        <v>-2158.2684754071429</v>
      </c>
      <c r="L70" s="77"/>
      <c r="M70" s="30">
        <f t="shared" si="5"/>
        <v>2158.2684754071429</v>
      </c>
      <c r="N70" s="53">
        <f t="shared" si="6"/>
        <v>0</v>
      </c>
      <c r="O70" s="34">
        <v>0</v>
      </c>
      <c r="P70" s="34">
        <v>0</v>
      </c>
      <c r="Q70" s="34">
        <v>0</v>
      </c>
      <c r="R70" s="34">
        <v>0</v>
      </c>
      <c r="S70" s="34">
        <v>0</v>
      </c>
      <c r="T70" s="34">
        <v>0</v>
      </c>
      <c r="U70" s="139"/>
      <c r="V70" s="139"/>
      <c r="W70" s="142"/>
      <c r="X70" s="142"/>
      <c r="Y70" s="29">
        <f t="shared" si="7"/>
        <v>0</v>
      </c>
      <c r="Z70" s="32" t="s">
        <v>38</v>
      </c>
    </row>
    <row r="71" spans="1:26" ht="75" x14ac:dyDescent="0.3">
      <c r="A71" s="54"/>
      <c r="B71" s="130"/>
      <c r="C71" s="27" t="s">
        <v>44</v>
      </c>
      <c r="D71" s="42" t="s">
        <v>35</v>
      </c>
      <c r="E71" s="61">
        <v>180</v>
      </c>
      <c r="F71" s="43">
        <v>0</v>
      </c>
      <c r="G71" s="65"/>
      <c r="H71" s="65"/>
      <c r="I71" s="62">
        <v>2403.8999999999996</v>
      </c>
      <c r="J71" s="52">
        <v>0</v>
      </c>
      <c r="K71" s="52">
        <f t="shared" si="4"/>
        <v>-2403.8999999999996</v>
      </c>
      <c r="L71" s="77"/>
      <c r="M71" s="30">
        <f t="shared" si="5"/>
        <v>2403.8999999999996</v>
      </c>
      <c r="N71" s="53">
        <f t="shared" si="6"/>
        <v>0</v>
      </c>
      <c r="O71" s="34">
        <v>0</v>
      </c>
      <c r="P71" s="34">
        <v>0</v>
      </c>
      <c r="Q71" s="34">
        <v>0</v>
      </c>
      <c r="R71" s="34">
        <v>0</v>
      </c>
      <c r="S71" s="34">
        <v>0</v>
      </c>
      <c r="T71" s="34">
        <v>0</v>
      </c>
      <c r="U71" s="139"/>
      <c r="V71" s="139"/>
      <c r="W71" s="142"/>
      <c r="X71" s="142"/>
      <c r="Y71" s="29">
        <f t="shared" si="7"/>
        <v>0</v>
      </c>
      <c r="Z71" s="32" t="s">
        <v>38</v>
      </c>
    </row>
    <row r="72" spans="1:26" ht="75" x14ac:dyDescent="0.3">
      <c r="A72" s="54"/>
      <c r="B72" s="130"/>
      <c r="C72" s="27" t="s">
        <v>47</v>
      </c>
      <c r="D72" s="42" t="s">
        <v>35</v>
      </c>
      <c r="E72" s="61">
        <v>150</v>
      </c>
      <c r="F72" s="43">
        <v>0</v>
      </c>
      <c r="G72" s="65"/>
      <c r="H72" s="65"/>
      <c r="I72" s="62">
        <v>2003.2499999999998</v>
      </c>
      <c r="J72" s="52">
        <v>0</v>
      </c>
      <c r="K72" s="52">
        <f t="shared" si="4"/>
        <v>-2003.2499999999998</v>
      </c>
      <c r="L72" s="77"/>
      <c r="M72" s="30">
        <f t="shared" si="5"/>
        <v>2003.2499999999998</v>
      </c>
      <c r="N72" s="53">
        <f t="shared" si="6"/>
        <v>0</v>
      </c>
      <c r="O72" s="34">
        <v>0</v>
      </c>
      <c r="P72" s="34">
        <v>0</v>
      </c>
      <c r="Q72" s="34">
        <v>0</v>
      </c>
      <c r="R72" s="34">
        <v>0</v>
      </c>
      <c r="S72" s="34">
        <v>0</v>
      </c>
      <c r="T72" s="34">
        <v>0</v>
      </c>
      <c r="U72" s="139"/>
      <c r="V72" s="139"/>
      <c r="W72" s="142"/>
      <c r="X72" s="142"/>
      <c r="Y72" s="29">
        <f t="shared" si="7"/>
        <v>0</v>
      </c>
      <c r="Z72" s="32" t="s">
        <v>38</v>
      </c>
    </row>
    <row r="73" spans="1:26" ht="75" x14ac:dyDescent="0.3">
      <c r="A73" s="54"/>
      <c r="B73" s="130"/>
      <c r="C73" s="38" t="s">
        <v>98</v>
      </c>
      <c r="D73" s="41" t="s">
        <v>34</v>
      </c>
      <c r="E73" s="60">
        <f>SUM(E74:E76)</f>
        <v>3</v>
      </c>
      <c r="F73" s="43">
        <v>0</v>
      </c>
      <c r="G73" s="65"/>
      <c r="H73" s="65"/>
      <c r="I73" s="59">
        <v>121355.96696000001</v>
      </c>
      <c r="J73" s="52">
        <v>0</v>
      </c>
      <c r="K73" s="52">
        <f t="shared" si="4"/>
        <v>-121355.96696000001</v>
      </c>
      <c r="L73" s="78"/>
      <c r="M73" s="30">
        <f t="shared" si="5"/>
        <v>121355.96696000001</v>
      </c>
      <c r="N73" s="53">
        <f t="shared" si="6"/>
        <v>0</v>
      </c>
      <c r="O73" s="34">
        <v>0</v>
      </c>
      <c r="P73" s="34">
        <v>0</v>
      </c>
      <c r="Q73" s="34">
        <v>0</v>
      </c>
      <c r="R73" s="34">
        <v>0</v>
      </c>
      <c r="S73" s="34">
        <v>0</v>
      </c>
      <c r="T73" s="34">
        <v>0</v>
      </c>
      <c r="U73" s="139"/>
      <c r="V73" s="139"/>
      <c r="W73" s="142"/>
      <c r="X73" s="142"/>
      <c r="Y73" s="29">
        <f t="shared" si="7"/>
        <v>0</v>
      </c>
      <c r="Z73" s="32" t="s">
        <v>38</v>
      </c>
    </row>
    <row r="74" spans="1:26" ht="75" x14ac:dyDescent="0.3">
      <c r="A74" s="54"/>
      <c r="B74" s="130"/>
      <c r="C74" s="27" t="s">
        <v>51</v>
      </c>
      <c r="D74" s="42" t="s">
        <v>34</v>
      </c>
      <c r="E74" s="61">
        <v>1</v>
      </c>
      <c r="F74" s="43">
        <v>0</v>
      </c>
      <c r="G74" s="65"/>
      <c r="H74" s="65"/>
      <c r="I74" s="62">
        <v>91267.520535714284</v>
      </c>
      <c r="J74" s="52">
        <v>0</v>
      </c>
      <c r="K74" s="52">
        <f t="shared" si="4"/>
        <v>-91267.520535714284</v>
      </c>
      <c r="L74" s="77"/>
      <c r="M74" s="30">
        <f t="shared" si="5"/>
        <v>91267.520535714284</v>
      </c>
      <c r="N74" s="53">
        <f t="shared" si="6"/>
        <v>0</v>
      </c>
      <c r="O74" s="34">
        <v>0</v>
      </c>
      <c r="P74" s="34">
        <v>0</v>
      </c>
      <c r="Q74" s="34">
        <v>0</v>
      </c>
      <c r="R74" s="34">
        <v>0</v>
      </c>
      <c r="S74" s="34">
        <v>0</v>
      </c>
      <c r="T74" s="34">
        <v>0</v>
      </c>
      <c r="U74" s="139"/>
      <c r="V74" s="139"/>
      <c r="W74" s="142"/>
      <c r="X74" s="142"/>
      <c r="Y74" s="29">
        <f t="shared" si="7"/>
        <v>0</v>
      </c>
      <c r="Z74" s="32" t="s">
        <v>38</v>
      </c>
    </row>
    <row r="75" spans="1:26" ht="75" x14ac:dyDescent="0.3">
      <c r="A75" s="54"/>
      <c r="B75" s="130"/>
      <c r="C75" s="27" t="s">
        <v>99</v>
      </c>
      <c r="D75" s="42" t="s">
        <v>34</v>
      </c>
      <c r="E75" s="61">
        <v>1</v>
      </c>
      <c r="F75" s="43">
        <v>0</v>
      </c>
      <c r="G75" s="65"/>
      <c r="H75" s="65"/>
      <c r="I75" s="62">
        <v>19125.508928571428</v>
      </c>
      <c r="J75" s="52">
        <v>0</v>
      </c>
      <c r="K75" s="52">
        <f t="shared" si="4"/>
        <v>-19125.508928571428</v>
      </c>
      <c r="L75" s="77"/>
      <c r="M75" s="30">
        <f t="shared" si="5"/>
        <v>19125.508928571428</v>
      </c>
      <c r="N75" s="53">
        <f t="shared" si="6"/>
        <v>0</v>
      </c>
      <c r="O75" s="34">
        <v>0</v>
      </c>
      <c r="P75" s="34">
        <v>0</v>
      </c>
      <c r="Q75" s="34">
        <v>0</v>
      </c>
      <c r="R75" s="34">
        <v>0</v>
      </c>
      <c r="S75" s="34">
        <v>0</v>
      </c>
      <c r="T75" s="34">
        <v>0</v>
      </c>
      <c r="U75" s="139"/>
      <c r="V75" s="139"/>
      <c r="W75" s="142"/>
      <c r="X75" s="142"/>
      <c r="Y75" s="29">
        <f t="shared" si="7"/>
        <v>0</v>
      </c>
      <c r="Z75" s="32" t="s">
        <v>38</v>
      </c>
    </row>
    <row r="76" spans="1:26" ht="75" x14ac:dyDescent="0.3">
      <c r="A76" s="54"/>
      <c r="B76" s="130"/>
      <c r="C76" s="27" t="s">
        <v>46</v>
      </c>
      <c r="D76" s="42" t="s">
        <v>34</v>
      </c>
      <c r="E76" s="61">
        <v>1</v>
      </c>
      <c r="F76" s="43">
        <v>0</v>
      </c>
      <c r="G76" s="65"/>
      <c r="H76" s="65"/>
      <c r="I76" s="62">
        <v>10962.937499999998</v>
      </c>
      <c r="J76" s="52">
        <v>0</v>
      </c>
      <c r="K76" s="52">
        <f t="shared" si="4"/>
        <v>-10962.937499999998</v>
      </c>
      <c r="L76" s="77"/>
      <c r="M76" s="30">
        <f t="shared" si="5"/>
        <v>10962.937499999998</v>
      </c>
      <c r="N76" s="53">
        <f t="shared" si="6"/>
        <v>0</v>
      </c>
      <c r="O76" s="34">
        <v>0</v>
      </c>
      <c r="P76" s="34">
        <v>0</v>
      </c>
      <c r="Q76" s="34">
        <v>0</v>
      </c>
      <c r="R76" s="34">
        <v>0</v>
      </c>
      <c r="S76" s="34">
        <v>0</v>
      </c>
      <c r="T76" s="34">
        <v>0</v>
      </c>
      <c r="U76" s="139"/>
      <c r="V76" s="139"/>
      <c r="W76" s="142"/>
      <c r="X76" s="142"/>
      <c r="Y76" s="29">
        <f t="shared" si="7"/>
        <v>0</v>
      </c>
      <c r="Z76" s="32" t="s">
        <v>38</v>
      </c>
    </row>
    <row r="77" spans="1:26" ht="75" x14ac:dyDescent="0.3">
      <c r="A77" s="54"/>
      <c r="B77" s="130"/>
      <c r="C77" s="56" t="s">
        <v>100</v>
      </c>
      <c r="D77" s="41" t="s">
        <v>35</v>
      </c>
      <c r="E77" s="60">
        <f>SUM(E78:E83)</f>
        <v>246</v>
      </c>
      <c r="F77" s="43">
        <v>0</v>
      </c>
      <c r="G77" s="65"/>
      <c r="H77" s="65"/>
      <c r="I77" s="67">
        <v>23258.875820000001</v>
      </c>
      <c r="J77" s="52">
        <v>0</v>
      </c>
      <c r="K77" s="52">
        <f t="shared" si="4"/>
        <v>-23258.875820000001</v>
      </c>
      <c r="L77" s="78"/>
      <c r="M77" s="30">
        <f t="shared" si="5"/>
        <v>23258.875820000001</v>
      </c>
      <c r="N77" s="53">
        <f t="shared" si="6"/>
        <v>0</v>
      </c>
      <c r="O77" s="34">
        <v>0</v>
      </c>
      <c r="P77" s="34">
        <v>0</v>
      </c>
      <c r="Q77" s="34">
        <v>0</v>
      </c>
      <c r="R77" s="34">
        <v>0</v>
      </c>
      <c r="S77" s="34">
        <v>0</v>
      </c>
      <c r="T77" s="34">
        <v>0</v>
      </c>
      <c r="U77" s="139"/>
      <c r="V77" s="139"/>
      <c r="W77" s="142"/>
      <c r="X77" s="142"/>
      <c r="Y77" s="29">
        <f t="shared" si="7"/>
        <v>0</v>
      </c>
      <c r="Z77" s="32" t="s">
        <v>38</v>
      </c>
    </row>
    <row r="78" spans="1:26" ht="75" x14ac:dyDescent="0.3">
      <c r="A78" s="54"/>
      <c r="B78" s="130"/>
      <c r="C78" s="55" t="s">
        <v>57</v>
      </c>
      <c r="D78" s="42" t="s">
        <v>35</v>
      </c>
      <c r="E78" s="61">
        <v>1</v>
      </c>
      <c r="F78" s="43">
        <v>0</v>
      </c>
      <c r="G78" s="65"/>
      <c r="H78" s="65"/>
      <c r="I78" s="68">
        <v>7390.6313645624996</v>
      </c>
      <c r="J78" s="52">
        <v>0</v>
      </c>
      <c r="K78" s="52">
        <f t="shared" si="4"/>
        <v>-7390.6313645624996</v>
      </c>
      <c r="L78" s="77"/>
      <c r="M78" s="30">
        <f t="shared" si="5"/>
        <v>7390.6313645624996</v>
      </c>
      <c r="N78" s="53">
        <f t="shared" si="6"/>
        <v>0</v>
      </c>
      <c r="O78" s="34">
        <v>0</v>
      </c>
      <c r="P78" s="34">
        <v>0</v>
      </c>
      <c r="Q78" s="34">
        <v>0</v>
      </c>
      <c r="R78" s="34">
        <v>0</v>
      </c>
      <c r="S78" s="34">
        <v>0</v>
      </c>
      <c r="T78" s="34">
        <v>0</v>
      </c>
      <c r="U78" s="139"/>
      <c r="V78" s="139"/>
      <c r="W78" s="142"/>
      <c r="X78" s="142"/>
      <c r="Y78" s="29">
        <f t="shared" si="7"/>
        <v>0</v>
      </c>
      <c r="Z78" s="32" t="s">
        <v>38</v>
      </c>
    </row>
    <row r="79" spans="1:26" ht="75" x14ac:dyDescent="0.3">
      <c r="A79" s="54"/>
      <c r="B79" s="130"/>
      <c r="C79" s="57" t="s">
        <v>49</v>
      </c>
      <c r="D79" s="42" t="s">
        <v>35</v>
      </c>
      <c r="E79" s="69">
        <v>10</v>
      </c>
      <c r="F79" s="43">
        <v>0</v>
      </c>
      <c r="G79" s="65"/>
      <c r="H79" s="65"/>
      <c r="I79" s="68">
        <v>6964.2856964285702</v>
      </c>
      <c r="J79" s="52">
        <v>0</v>
      </c>
      <c r="K79" s="52">
        <f t="shared" si="4"/>
        <v>-6964.2856964285702</v>
      </c>
      <c r="L79" s="77"/>
      <c r="M79" s="30">
        <f t="shared" si="5"/>
        <v>6964.2856964285702</v>
      </c>
      <c r="N79" s="53">
        <f t="shared" si="6"/>
        <v>0</v>
      </c>
      <c r="O79" s="34">
        <v>0</v>
      </c>
      <c r="P79" s="34">
        <v>0</v>
      </c>
      <c r="Q79" s="34">
        <v>0</v>
      </c>
      <c r="R79" s="34">
        <v>0</v>
      </c>
      <c r="S79" s="34">
        <v>0</v>
      </c>
      <c r="T79" s="34">
        <v>0</v>
      </c>
      <c r="U79" s="139"/>
      <c r="V79" s="139"/>
      <c r="W79" s="142"/>
      <c r="X79" s="142"/>
      <c r="Y79" s="29">
        <f t="shared" si="7"/>
        <v>0</v>
      </c>
      <c r="Z79" s="32" t="s">
        <v>38</v>
      </c>
    </row>
    <row r="80" spans="1:26" ht="75" x14ac:dyDescent="0.3">
      <c r="A80" s="54"/>
      <c r="B80" s="130"/>
      <c r="C80" s="58" t="s">
        <v>53</v>
      </c>
      <c r="D80" s="42" t="s">
        <v>35</v>
      </c>
      <c r="E80" s="65">
        <v>2</v>
      </c>
      <c r="F80" s="43">
        <v>0</v>
      </c>
      <c r="G80" s="65"/>
      <c r="H80" s="65"/>
      <c r="I80" s="68">
        <v>970.64118417142845</v>
      </c>
      <c r="J80" s="52">
        <v>0</v>
      </c>
      <c r="K80" s="52">
        <f t="shared" si="4"/>
        <v>-970.64118417142845</v>
      </c>
      <c r="L80" s="77"/>
      <c r="M80" s="30">
        <f t="shared" si="5"/>
        <v>970.64118417142845</v>
      </c>
      <c r="N80" s="53">
        <f t="shared" si="6"/>
        <v>0</v>
      </c>
      <c r="O80" s="34">
        <v>0</v>
      </c>
      <c r="P80" s="34">
        <v>0</v>
      </c>
      <c r="Q80" s="34">
        <v>0</v>
      </c>
      <c r="R80" s="34">
        <v>0</v>
      </c>
      <c r="S80" s="34">
        <v>0</v>
      </c>
      <c r="T80" s="34">
        <v>0</v>
      </c>
      <c r="U80" s="139"/>
      <c r="V80" s="139"/>
      <c r="W80" s="142"/>
      <c r="X80" s="142"/>
      <c r="Y80" s="29">
        <f t="shared" si="7"/>
        <v>0</v>
      </c>
      <c r="Z80" s="32" t="s">
        <v>38</v>
      </c>
    </row>
    <row r="81" spans="1:26" ht="75" x14ac:dyDescent="0.3">
      <c r="A81" s="54"/>
      <c r="B81" s="130"/>
      <c r="C81" s="27" t="s">
        <v>55</v>
      </c>
      <c r="D81" s="42" t="s">
        <v>35</v>
      </c>
      <c r="E81" s="28">
        <v>116</v>
      </c>
      <c r="F81" s="43">
        <v>0</v>
      </c>
      <c r="G81" s="65"/>
      <c r="H81" s="65"/>
      <c r="I81" s="68">
        <v>2721.1230724857141</v>
      </c>
      <c r="J81" s="52">
        <v>0</v>
      </c>
      <c r="K81" s="52">
        <f t="shared" si="4"/>
        <v>-2721.1230724857141</v>
      </c>
      <c r="L81" s="77"/>
      <c r="M81" s="30">
        <f t="shared" si="5"/>
        <v>2721.1230724857141</v>
      </c>
      <c r="N81" s="53">
        <f t="shared" si="6"/>
        <v>0</v>
      </c>
      <c r="O81" s="34">
        <v>0</v>
      </c>
      <c r="P81" s="34">
        <v>0</v>
      </c>
      <c r="Q81" s="34">
        <v>0</v>
      </c>
      <c r="R81" s="34">
        <v>0</v>
      </c>
      <c r="S81" s="34">
        <v>0</v>
      </c>
      <c r="T81" s="34">
        <v>0</v>
      </c>
      <c r="U81" s="139"/>
      <c r="V81" s="139"/>
      <c r="W81" s="142"/>
      <c r="X81" s="142"/>
      <c r="Y81" s="29">
        <f t="shared" si="7"/>
        <v>0</v>
      </c>
      <c r="Z81" s="32" t="s">
        <v>38</v>
      </c>
    </row>
    <row r="82" spans="1:26" ht="75" x14ac:dyDescent="0.3">
      <c r="A82" s="54"/>
      <c r="B82" s="130"/>
      <c r="C82" s="27" t="s">
        <v>101</v>
      </c>
      <c r="D82" s="43" t="s">
        <v>35</v>
      </c>
      <c r="E82" s="28">
        <v>116</v>
      </c>
      <c r="F82" s="43">
        <v>0</v>
      </c>
      <c r="G82" s="65"/>
      <c r="H82" s="65"/>
      <c r="I82" s="68">
        <v>2721.1230724857141</v>
      </c>
      <c r="J82" s="52">
        <v>0</v>
      </c>
      <c r="K82" s="52">
        <f t="shared" si="4"/>
        <v>-2721.1230724857141</v>
      </c>
      <c r="L82" s="77"/>
      <c r="M82" s="30">
        <f t="shared" si="5"/>
        <v>2721.1230724857141</v>
      </c>
      <c r="N82" s="53">
        <f t="shared" si="6"/>
        <v>0</v>
      </c>
      <c r="O82" s="34">
        <v>0</v>
      </c>
      <c r="P82" s="34">
        <v>0</v>
      </c>
      <c r="Q82" s="34">
        <v>0</v>
      </c>
      <c r="R82" s="34">
        <v>0</v>
      </c>
      <c r="S82" s="34">
        <v>0</v>
      </c>
      <c r="T82" s="34">
        <v>0</v>
      </c>
      <c r="U82" s="139"/>
      <c r="V82" s="139"/>
      <c r="W82" s="142"/>
      <c r="X82" s="142"/>
      <c r="Y82" s="29">
        <f t="shared" si="7"/>
        <v>0</v>
      </c>
      <c r="Z82" s="32" t="s">
        <v>38</v>
      </c>
    </row>
    <row r="83" spans="1:26" ht="75" x14ac:dyDescent="0.3">
      <c r="A83" s="54"/>
      <c r="B83" s="131"/>
      <c r="C83" s="27" t="s">
        <v>58</v>
      </c>
      <c r="D83" s="43" t="s">
        <v>35</v>
      </c>
      <c r="E83" s="28">
        <v>1</v>
      </c>
      <c r="F83" s="43">
        <v>0</v>
      </c>
      <c r="G83" s="65"/>
      <c r="H83" s="65"/>
      <c r="I83" s="68">
        <v>2491.0714285714284</v>
      </c>
      <c r="J83" s="52">
        <v>0</v>
      </c>
      <c r="K83" s="52">
        <f t="shared" si="4"/>
        <v>-2491.0714285714284</v>
      </c>
      <c r="L83" s="77"/>
      <c r="M83" s="30">
        <f t="shared" si="5"/>
        <v>2491.0714285714284</v>
      </c>
      <c r="N83" s="53">
        <f t="shared" si="6"/>
        <v>0</v>
      </c>
      <c r="O83" s="34">
        <v>0</v>
      </c>
      <c r="P83" s="34">
        <v>0</v>
      </c>
      <c r="Q83" s="34">
        <v>0</v>
      </c>
      <c r="R83" s="34">
        <v>0</v>
      </c>
      <c r="S83" s="34">
        <v>0</v>
      </c>
      <c r="T83" s="34">
        <v>0</v>
      </c>
      <c r="U83" s="140"/>
      <c r="V83" s="140"/>
      <c r="W83" s="143"/>
      <c r="X83" s="143"/>
      <c r="Y83" s="29">
        <f t="shared" si="7"/>
        <v>0</v>
      </c>
      <c r="Z83" s="32" t="s">
        <v>38</v>
      </c>
    </row>
  </sheetData>
  <mergeCells count="34">
    <mergeCell ref="S15:T15"/>
    <mergeCell ref="U15:V15"/>
    <mergeCell ref="W15:X15"/>
    <mergeCell ref="A9:Z9"/>
    <mergeCell ref="A10:Z10"/>
    <mergeCell ref="A11:Z11"/>
    <mergeCell ref="A12:Z12"/>
    <mergeCell ref="A14:A16"/>
    <mergeCell ref="B14:G14"/>
    <mergeCell ref="H14:H16"/>
    <mergeCell ref="I14:L14"/>
    <mergeCell ref="M14:P14"/>
    <mergeCell ref="Q14:X14"/>
    <mergeCell ref="Y14:Y16"/>
    <mergeCell ref="Z14:Z16"/>
    <mergeCell ref="I15:I16"/>
    <mergeCell ref="L15:L16"/>
    <mergeCell ref="M15:N15"/>
    <mergeCell ref="O15:O16"/>
    <mergeCell ref="P15:P16"/>
    <mergeCell ref="Q15:R15"/>
    <mergeCell ref="B20:B83"/>
    <mergeCell ref="U20:U83"/>
    <mergeCell ref="V20:V83"/>
    <mergeCell ref="W20:W83"/>
    <mergeCell ref="X20:X83"/>
    <mergeCell ref="G15:G16"/>
    <mergeCell ref="D15:D16"/>
    <mergeCell ref="E15:F15"/>
    <mergeCell ref="K15:K16"/>
    <mergeCell ref="A18:D18"/>
    <mergeCell ref="J15:J16"/>
    <mergeCell ref="B15:B16"/>
    <mergeCell ref="C15:C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6"/>
  <sheetViews>
    <sheetView topLeftCell="A39" zoomScale="59" zoomScaleNormal="59" workbookViewId="0">
      <selection activeCell="B40" sqref="B40:B56"/>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6.140625" style="1" bestFit="1" customWidth="1"/>
    <col min="6" max="6" width="11" style="1" customWidth="1"/>
    <col min="7" max="7" width="19.28515625" style="1" hidden="1" customWidth="1"/>
    <col min="8" max="8" width="14.7109375" style="1" hidden="1" customWidth="1"/>
    <col min="9" max="9" width="20.140625" style="3" customWidth="1"/>
    <col min="10" max="10" width="21.85546875" style="3" customWidth="1"/>
    <col min="11" max="11" width="17.28515625" style="3" bestFit="1" customWidth="1"/>
    <col min="12" max="12" width="21.42578125" style="73" customWidth="1"/>
    <col min="13" max="13" width="15.7109375" style="3" customWidth="1"/>
    <col min="14" max="14" width="15.28515625" style="3" customWidth="1"/>
    <col min="15" max="15" width="9.7109375" style="1" bestFit="1" customWidth="1"/>
    <col min="16" max="16" width="9.42578125" style="1" customWidth="1"/>
    <col min="17" max="18" width="14.28515625" style="1" customWidth="1"/>
    <col min="19" max="19" width="11.5703125" style="1" customWidth="1"/>
    <col min="20" max="20" width="11.85546875" style="1" customWidth="1"/>
    <col min="21" max="21" width="9" style="1" customWidth="1"/>
    <col min="22" max="22" width="8.140625" style="1" customWidth="1"/>
    <col min="23" max="24" width="10.7109375" style="1" customWidth="1"/>
    <col min="25" max="25" width="22.7109375" style="1" customWidth="1"/>
    <col min="26" max="26" width="37.7109375" style="1" customWidth="1"/>
    <col min="27" max="27" width="26.140625" style="1" customWidth="1"/>
    <col min="28" max="28" width="9" style="1"/>
    <col min="29" max="29" width="21.7109375" style="1" hidden="1" customWidth="1"/>
    <col min="30" max="16384" width="9" style="1"/>
  </cols>
  <sheetData>
    <row r="1" spans="1:28" x14ac:dyDescent="0.3">
      <c r="Z1" s="4" t="s">
        <v>11</v>
      </c>
    </row>
    <row r="2" spans="1:28" x14ac:dyDescent="0.3">
      <c r="Z2" s="5" t="s">
        <v>13</v>
      </c>
    </row>
    <row r="3" spans="1:28" x14ac:dyDescent="0.3">
      <c r="Y3" s="6"/>
      <c r="Z3" s="7" t="s">
        <v>14</v>
      </c>
      <c r="AA3" s="5"/>
    </row>
    <row r="4" spans="1:28" x14ac:dyDescent="0.3">
      <c r="Z4" s="5" t="s">
        <v>15</v>
      </c>
      <c r="AA4" s="8"/>
    </row>
    <row r="5" spans="1:28" x14ac:dyDescent="0.3">
      <c r="O5" s="3"/>
      <c r="Z5" s="5"/>
      <c r="AA5" s="5"/>
    </row>
    <row r="6" spans="1:28" x14ac:dyDescent="0.3">
      <c r="Z6" s="5" t="s">
        <v>12</v>
      </c>
      <c r="AA6" s="5"/>
    </row>
    <row r="7" spans="1:28" x14ac:dyDescent="0.3">
      <c r="Z7" s="9"/>
    </row>
    <row r="8" spans="1:28" x14ac:dyDescent="0.3">
      <c r="Z8" s="9"/>
    </row>
    <row r="9" spans="1:28" x14ac:dyDescent="0.3">
      <c r="A9" s="149" t="s">
        <v>64</v>
      </c>
      <c r="B9" s="149"/>
      <c r="C9" s="149"/>
      <c r="D9" s="149"/>
      <c r="E9" s="149"/>
      <c r="F9" s="149"/>
      <c r="G9" s="149"/>
      <c r="H9" s="149"/>
      <c r="I9" s="149"/>
      <c r="J9" s="149"/>
      <c r="K9" s="149"/>
      <c r="L9" s="149"/>
      <c r="M9" s="149"/>
      <c r="N9" s="149"/>
      <c r="O9" s="149"/>
      <c r="P9" s="149"/>
      <c r="Q9" s="149"/>
      <c r="R9" s="149"/>
      <c r="S9" s="149"/>
      <c r="T9" s="149"/>
      <c r="U9" s="149"/>
      <c r="V9" s="149"/>
      <c r="W9" s="149"/>
      <c r="X9" s="149"/>
      <c r="Y9" s="149"/>
      <c r="Z9" s="149"/>
    </row>
    <row r="10" spans="1:28" x14ac:dyDescent="0.3">
      <c r="A10" s="149" t="s">
        <v>120</v>
      </c>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row>
    <row r="11" spans="1:28" x14ac:dyDescent="0.3">
      <c r="A11" s="150" t="s">
        <v>121</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row>
    <row r="12" spans="1:28" x14ac:dyDescent="0.3">
      <c r="A12" s="151" t="s">
        <v>16</v>
      </c>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row>
    <row r="13" spans="1:28" ht="19.5" thickBot="1" x14ac:dyDescent="0.35">
      <c r="A13" s="10"/>
    </row>
    <row r="14" spans="1:28" ht="19.5" thickBot="1" x14ac:dyDescent="0.35">
      <c r="A14" s="135" t="s">
        <v>0</v>
      </c>
      <c r="B14" s="133" t="s">
        <v>18</v>
      </c>
      <c r="C14" s="144"/>
      <c r="D14" s="144"/>
      <c r="E14" s="144"/>
      <c r="F14" s="144"/>
      <c r="G14" s="134"/>
      <c r="H14" s="135" t="s">
        <v>1</v>
      </c>
      <c r="I14" s="133" t="s">
        <v>19</v>
      </c>
      <c r="J14" s="144"/>
      <c r="K14" s="144"/>
      <c r="L14" s="134"/>
      <c r="M14" s="133" t="s">
        <v>20</v>
      </c>
      <c r="N14" s="144"/>
      <c r="O14" s="144"/>
      <c r="P14" s="134"/>
      <c r="Q14" s="133" t="s">
        <v>21</v>
      </c>
      <c r="R14" s="144"/>
      <c r="S14" s="144"/>
      <c r="T14" s="144"/>
      <c r="U14" s="144"/>
      <c r="V14" s="144"/>
      <c r="W14" s="144"/>
      <c r="X14" s="134"/>
      <c r="Y14" s="135" t="s">
        <v>22</v>
      </c>
      <c r="Z14" s="135" t="s">
        <v>23</v>
      </c>
    </row>
    <row r="15" spans="1:28" ht="19.5" thickBot="1" x14ac:dyDescent="0.35">
      <c r="A15" s="136"/>
      <c r="B15" s="135" t="s">
        <v>2</v>
      </c>
      <c r="C15" s="135" t="s">
        <v>3</v>
      </c>
      <c r="D15" s="135" t="s">
        <v>4</v>
      </c>
      <c r="E15" s="133" t="s">
        <v>5</v>
      </c>
      <c r="F15" s="134"/>
      <c r="G15" s="135" t="s">
        <v>24</v>
      </c>
      <c r="H15" s="136"/>
      <c r="I15" s="135" t="s">
        <v>6</v>
      </c>
      <c r="J15" s="135" t="s">
        <v>7</v>
      </c>
      <c r="K15" s="135" t="s">
        <v>25</v>
      </c>
      <c r="L15" s="145" t="s">
        <v>26</v>
      </c>
      <c r="M15" s="133" t="s">
        <v>27</v>
      </c>
      <c r="N15" s="134"/>
      <c r="O15" s="135" t="s">
        <v>8</v>
      </c>
      <c r="P15" s="135" t="s">
        <v>9</v>
      </c>
      <c r="Q15" s="147" t="s">
        <v>37</v>
      </c>
      <c r="R15" s="148"/>
      <c r="S15" s="133" t="s">
        <v>10</v>
      </c>
      <c r="T15" s="134"/>
      <c r="U15" s="133" t="s">
        <v>28</v>
      </c>
      <c r="V15" s="134"/>
      <c r="W15" s="133" t="s">
        <v>29</v>
      </c>
      <c r="X15" s="134"/>
      <c r="Y15" s="136"/>
      <c r="Z15" s="136"/>
      <c r="AB15" s="3"/>
    </row>
    <row r="16" spans="1:28" ht="57" thickBot="1" x14ac:dyDescent="0.35">
      <c r="A16" s="137"/>
      <c r="B16" s="137"/>
      <c r="C16" s="137"/>
      <c r="D16" s="137"/>
      <c r="E16" s="11" t="s">
        <v>6</v>
      </c>
      <c r="F16" s="11" t="s">
        <v>7</v>
      </c>
      <c r="G16" s="137"/>
      <c r="H16" s="137"/>
      <c r="I16" s="137"/>
      <c r="J16" s="137"/>
      <c r="K16" s="137"/>
      <c r="L16" s="146"/>
      <c r="M16" s="11" t="s">
        <v>30</v>
      </c>
      <c r="N16" s="11" t="s">
        <v>31</v>
      </c>
      <c r="O16" s="137"/>
      <c r="P16" s="137"/>
      <c r="Q16" s="89" t="s">
        <v>32</v>
      </c>
      <c r="R16" s="11" t="s">
        <v>33</v>
      </c>
      <c r="S16" s="11" t="s">
        <v>32</v>
      </c>
      <c r="T16" s="11" t="s">
        <v>33</v>
      </c>
      <c r="U16" s="11" t="s">
        <v>6</v>
      </c>
      <c r="V16" s="11" t="s">
        <v>7</v>
      </c>
      <c r="W16" s="11" t="s">
        <v>32</v>
      </c>
      <c r="X16" s="11" t="s">
        <v>33</v>
      </c>
      <c r="Y16" s="137"/>
      <c r="Z16" s="137"/>
    </row>
    <row r="17" spans="1:29" ht="19.5" thickBot="1" x14ac:dyDescent="0.35">
      <c r="A17" s="88">
        <v>1</v>
      </c>
      <c r="B17" s="14">
        <v>2</v>
      </c>
      <c r="C17" s="14">
        <v>3</v>
      </c>
      <c r="D17" s="14">
        <v>4</v>
      </c>
      <c r="E17" s="14">
        <v>5</v>
      </c>
      <c r="F17" s="14">
        <v>6</v>
      </c>
      <c r="G17" s="14">
        <v>7</v>
      </c>
      <c r="H17" s="14">
        <v>8</v>
      </c>
      <c r="I17" s="88">
        <v>9</v>
      </c>
      <c r="J17" s="14">
        <v>10</v>
      </c>
      <c r="K17" s="14">
        <v>11</v>
      </c>
      <c r="L17" s="74">
        <v>12</v>
      </c>
      <c r="M17" s="14">
        <v>13</v>
      </c>
      <c r="N17" s="14">
        <v>14</v>
      </c>
      <c r="O17" s="14">
        <v>15</v>
      </c>
      <c r="P17" s="14">
        <v>16</v>
      </c>
      <c r="Q17" s="88">
        <v>17</v>
      </c>
      <c r="R17" s="14">
        <v>18</v>
      </c>
      <c r="S17" s="14">
        <v>19</v>
      </c>
      <c r="T17" s="14">
        <v>20</v>
      </c>
      <c r="U17" s="14">
        <v>21</v>
      </c>
      <c r="V17" s="14">
        <v>22</v>
      </c>
      <c r="W17" s="14">
        <v>23</v>
      </c>
      <c r="X17" s="14">
        <v>24</v>
      </c>
      <c r="Y17" s="14">
        <v>25</v>
      </c>
      <c r="Z17" s="14">
        <v>26</v>
      </c>
    </row>
    <row r="18" spans="1:29" ht="19.5" thickBot="1" x14ac:dyDescent="0.35">
      <c r="A18" s="152" t="s">
        <v>17</v>
      </c>
      <c r="B18" s="153"/>
      <c r="C18" s="153"/>
      <c r="D18" s="154"/>
      <c r="E18" s="15"/>
      <c r="F18" s="15"/>
      <c r="G18" s="15"/>
      <c r="H18" s="15"/>
      <c r="I18" s="16"/>
      <c r="J18" s="16"/>
      <c r="K18" s="16"/>
      <c r="L18" s="75"/>
      <c r="M18" s="17"/>
      <c r="N18" s="16">
        <f>SUM(N20:N22)</f>
        <v>0</v>
      </c>
      <c r="O18" s="16">
        <f>SUM(O20:O22)</f>
        <v>0</v>
      </c>
      <c r="P18" s="16">
        <f>SUM(P20:P22)</f>
        <v>0</v>
      </c>
      <c r="Q18" s="16"/>
      <c r="R18" s="15"/>
      <c r="S18" s="15"/>
      <c r="T18" s="15"/>
      <c r="U18" s="15"/>
      <c r="V18" s="15"/>
      <c r="W18" s="15"/>
      <c r="X18" s="15"/>
      <c r="Y18" s="15"/>
      <c r="Z18" s="18"/>
      <c r="AA18" s="19"/>
    </row>
    <row r="19" spans="1:29" ht="19.5" thickBot="1" x14ac:dyDescent="0.35">
      <c r="A19" s="20"/>
      <c r="B19" s="83"/>
      <c r="C19" s="22" t="s">
        <v>65</v>
      </c>
      <c r="D19" s="21"/>
      <c r="E19" s="23"/>
      <c r="F19" s="23"/>
      <c r="G19" s="23"/>
      <c r="H19" s="23"/>
      <c r="I19" s="24">
        <f>SUM(I20:I22)</f>
        <v>289.27047091359998</v>
      </c>
      <c r="J19" s="24">
        <f>SUM(J20:J22)</f>
        <v>289.27047091359998</v>
      </c>
      <c r="K19" s="24">
        <f>I19-J19</f>
        <v>0</v>
      </c>
      <c r="L19" s="76"/>
      <c r="M19" s="24"/>
      <c r="N19" s="24">
        <f t="shared" ref="N19:T19" si="0">SUM(N20:N22)</f>
        <v>0</v>
      </c>
      <c r="O19" s="24">
        <f t="shared" si="0"/>
        <v>0</v>
      </c>
      <c r="P19" s="24">
        <f t="shared" si="0"/>
        <v>0</v>
      </c>
      <c r="Q19" s="24">
        <f t="shared" si="0"/>
        <v>0</v>
      </c>
      <c r="R19" s="24">
        <f t="shared" si="0"/>
        <v>0</v>
      </c>
      <c r="S19" s="24">
        <f t="shared" si="0"/>
        <v>0</v>
      </c>
      <c r="T19" s="24">
        <f t="shared" si="0"/>
        <v>0</v>
      </c>
      <c r="U19" s="23"/>
      <c r="V19" s="23"/>
      <c r="W19" s="23"/>
      <c r="X19" s="23"/>
      <c r="Y19" s="23"/>
      <c r="Z19" s="25"/>
      <c r="AA19" s="19"/>
    </row>
    <row r="20" spans="1:29" ht="73.5" customHeight="1" x14ac:dyDescent="0.3">
      <c r="A20" s="26">
        <v>1</v>
      </c>
      <c r="B20" s="125" t="s">
        <v>122</v>
      </c>
      <c r="C20" s="38" t="s">
        <v>123</v>
      </c>
      <c r="D20" s="35" t="s">
        <v>35</v>
      </c>
      <c r="E20" s="84">
        <v>1</v>
      </c>
      <c r="F20" s="91">
        <v>1</v>
      </c>
      <c r="G20" s="91" t="s">
        <v>63</v>
      </c>
      <c r="H20" s="91"/>
      <c r="I20" s="41">
        <v>112.56</v>
      </c>
      <c r="J20" s="92">
        <v>112.56</v>
      </c>
      <c r="K20" s="30">
        <v>0</v>
      </c>
      <c r="L20" s="77" t="s">
        <v>137</v>
      </c>
      <c r="M20" s="30"/>
      <c r="N20" s="31"/>
      <c r="O20" s="29">
        <v>0</v>
      </c>
      <c r="P20" s="29">
        <v>0</v>
      </c>
      <c r="Q20" s="29">
        <v>0</v>
      </c>
      <c r="R20" s="29">
        <v>0</v>
      </c>
      <c r="S20" s="29">
        <v>0</v>
      </c>
      <c r="T20" s="29">
        <v>0</v>
      </c>
      <c r="U20" s="138"/>
      <c r="V20" s="138"/>
      <c r="W20" s="141"/>
      <c r="X20" s="141"/>
      <c r="Y20" s="29" t="str">
        <f>L20</f>
        <v>Отклонений нет</v>
      </c>
      <c r="Z20" s="32" t="s">
        <v>38</v>
      </c>
      <c r="AC20" s="33">
        <v>415311198.848571</v>
      </c>
    </row>
    <row r="21" spans="1:29" ht="63" customHeight="1" x14ac:dyDescent="0.3">
      <c r="A21" s="26">
        <v>2</v>
      </c>
      <c r="B21" s="125"/>
      <c r="C21" s="38" t="s">
        <v>124</v>
      </c>
      <c r="D21" s="35" t="s">
        <v>35</v>
      </c>
      <c r="E21" s="84">
        <v>3</v>
      </c>
      <c r="F21" s="90">
        <v>3</v>
      </c>
      <c r="G21" s="91" t="s">
        <v>63</v>
      </c>
      <c r="H21" s="91"/>
      <c r="I21" s="41">
        <v>126.6674709136</v>
      </c>
      <c r="J21" s="30">
        <v>126.6674709136</v>
      </c>
      <c r="K21" s="30">
        <v>0</v>
      </c>
      <c r="L21" s="77" t="s">
        <v>137</v>
      </c>
      <c r="M21" s="30"/>
      <c r="N21" s="31"/>
      <c r="O21" s="29">
        <v>0</v>
      </c>
      <c r="P21" s="29">
        <v>0</v>
      </c>
      <c r="Q21" s="29">
        <v>0</v>
      </c>
      <c r="R21" s="29">
        <v>0</v>
      </c>
      <c r="S21" s="29">
        <v>0</v>
      </c>
      <c r="T21" s="29">
        <v>0</v>
      </c>
      <c r="U21" s="139"/>
      <c r="V21" s="139"/>
      <c r="W21" s="142"/>
      <c r="X21" s="142"/>
      <c r="Y21" s="29" t="str">
        <f t="shared" ref="Y21:Y29" si="1">L21</f>
        <v>Отклонений нет</v>
      </c>
      <c r="Z21" s="32" t="s">
        <v>38</v>
      </c>
      <c r="AC21" s="33">
        <v>61945054.138683997</v>
      </c>
    </row>
    <row r="22" spans="1:29" ht="64.5" customHeight="1" x14ac:dyDescent="0.3">
      <c r="A22" s="26">
        <v>3</v>
      </c>
      <c r="B22" s="125"/>
      <c r="C22" s="38" t="s">
        <v>125</v>
      </c>
      <c r="D22" s="35" t="s">
        <v>35</v>
      </c>
      <c r="E22" s="84">
        <v>1</v>
      </c>
      <c r="F22" s="34">
        <v>1</v>
      </c>
      <c r="G22" s="29"/>
      <c r="H22" s="29"/>
      <c r="I22" s="41">
        <v>50.042999999999999</v>
      </c>
      <c r="J22" s="30">
        <v>50.042999999999999</v>
      </c>
      <c r="K22" s="30">
        <v>0</v>
      </c>
      <c r="L22" s="77" t="s">
        <v>137</v>
      </c>
      <c r="M22" s="30"/>
      <c r="N22" s="31"/>
      <c r="O22" s="29">
        <v>0</v>
      </c>
      <c r="P22" s="29">
        <v>0</v>
      </c>
      <c r="Q22" s="29">
        <v>0</v>
      </c>
      <c r="R22" s="29">
        <v>0</v>
      </c>
      <c r="S22" s="29">
        <v>0</v>
      </c>
      <c r="T22" s="29">
        <v>0</v>
      </c>
      <c r="U22" s="140"/>
      <c r="V22" s="140"/>
      <c r="W22" s="143"/>
      <c r="X22" s="143"/>
      <c r="Y22" s="29" t="str">
        <f t="shared" si="1"/>
        <v>Отклонений нет</v>
      </c>
      <c r="Z22" s="32" t="s">
        <v>38</v>
      </c>
      <c r="AC22" s="33"/>
    </row>
    <row r="23" spans="1:29" ht="65.25" customHeight="1" x14ac:dyDescent="0.3">
      <c r="A23" s="26">
        <v>4</v>
      </c>
      <c r="B23" s="129" t="s">
        <v>134</v>
      </c>
      <c r="C23" s="38" t="s">
        <v>126</v>
      </c>
      <c r="D23" s="35" t="s">
        <v>135</v>
      </c>
      <c r="E23" s="84">
        <v>2.5190000000000001</v>
      </c>
      <c r="F23" s="34">
        <v>0</v>
      </c>
      <c r="G23" s="29"/>
      <c r="H23" s="29"/>
      <c r="I23" s="41">
        <v>107.96954229125113</v>
      </c>
      <c r="J23" s="30">
        <v>0</v>
      </c>
      <c r="K23" s="30">
        <v>107.96954229125113</v>
      </c>
      <c r="L23" s="85" t="s">
        <v>136</v>
      </c>
      <c r="M23" s="30"/>
      <c r="N23" s="31"/>
      <c r="O23" s="29">
        <v>0</v>
      </c>
      <c r="P23" s="29">
        <v>0</v>
      </c>
      <c r="Q23" s="29">
        <v>0</v>
      </c>
      <c r="R23" s="29">
        <v>0</v>
      </c>
      <c r="S23" s="29">
        <v>0</v>
      </c>
      <c r="T23" s="29">
        <v>0</v>
      </c>
      <c r="U23" s="126"/>
      <c r="V23" s="126"/>
      <c r="W23" s="126"/>
      <c r="X23" s="126"/>
      <c r="Y23" s="29" t="str">
        <f t="shared" si="1"/>
        <v>В виду отсутствия финансирования</v>
      </c>
      <c r="Z23" s="32" t="s">
        <v>38</v>
      </c>
      <c r="AC23" s="33"/>
    </row>
    <row r="24" spans="1:29" ht="75" x14ac:dyDescent="0.3">
      <c r="A24" s="26">
        <v>5</v>
      </c>
      <c r="B24" s="130"/>
      <c r="C24" s="38" t="s">
        <v>127</v>
      </c>
      <c r="D24" s="35" t="s">
        <v>135</v>
      </c>
      <c r="E24" s="84">
        <v>0.34997</v>
      </c>
      <c r="F24" s="34">
        <v>0.35</v>
      </c>
      <c r="G24" s="29"/>
      <c r="H24" s="29"/>
      <c r="I24" s="41">
        <v>73.349529086399997</v>
      </c>
      <c r="J24" s="30">
        <v>73.349529086399997</v>
      </c>
      <c r="K24" s="30">
        <v>0</v>
      </c>
      <c r="L24" s="77" t="s">
        <v>137</v>
      </c>
      <c r="M24" s="30"/>
      <c r="N24" s="31"/>
      <c r="O24" s="29">
        <v>0</v>
      </c>
      <c r="P24" s="29">
        <v>0</v>
      </c>
      <c r="Q24" s="29">
        <v>0</v>
      </c>
      <c r="R24" s="29">
        <v>0</v>
      </c>
      <c r="S24" s="29">
        <v>0</v>
      </c>
      <c r="T24" s="29">
        <v>0</v>
      </c>
      <c r="U24" s="127"/>
      <c r="V24" s="127"/>
      <c r="W24" s="127"/>
      <c r="X24" s="127"/>
      <c r="Y24" s="29" t="str">
        <f t="shared" si="1"/>
        <v>Отклонений нет</v>
      </c>
      <c r="Z24" s="32" t="s">
        <v>38</v>
      </c>
      <c r="AC24" s="33"/>
    </row>
    <row r="25" spans="1:29" ht="75" x14ac:dyDescent="0.3">
      <c r="A25" s="26">
        <v>6</v>
      </c>
      <c r="B25" s="130"/>
      <c r="C25" s="38" t="s">
        <v>128</v>
      </c>
      <c r="D25" s="35" t="s">
        <v>135</v>
      </c>
      <c r="E25" s="84">
        <v>0.74</v>
      </c>
      <c r="F25" s="34">
        <v>0</v>
      </c>
      <c r="G25" s="29"/>
      <c r="H25" s="29"/>
      <c r="I25" s="41">
        <v>28.595857515904001</v>
      </c>
      <c r="J25" s="30">
        <v>0</v>
      </c>
      <c r="K25" s="30">
        <v>28.595857515904001</v>
      </c>
      <c r="L25" s="85" t="s">
        <v>136</v>
      </c>
      <c r="M25" s="30"/>
      <c r="N25" s="31"/>
      <c r="O25" s="29">
        <v>0</v>
      </c>
      <c r="P25" s="29">
        <v>0</v>
      </c>
      <c r="Q25" s="29">
        <v>0</v>
      </c>
      <c r="R25" s="29">
        <v>0</v>
      </c>
      <c r="S25" s="29">
        <v>0</v>
      </c>
      <c r="T25" s="29">
        <v>0</v>
      </c>
      <c r="U25" s="127"/>
      <c r="V25" s="127"/>
      <c r="W25" s="127"/>
      <c r="X25" s="127"/>
      <c r="Y25" s="29" t="str">
        <f t="shared" si="1"/>
        <v>В виду отсутствия финансирования</v>
      </c>
      <c r="Z25" s="32" t="s">
        <v>38</v>
      </c>
      <c r="AC25" s="33"/>
    </row>
    <row r="26" spans="1:29" ht="75" x14ac:dyDescent="0.3">
      <c r="A26" s="26">
        <v>7</v>
      </c>
      <c r="B26" s="130"/>
      <c r="C26" s="38" t="s">
        <v>129</v>
      </c>
      <c r="D26" s="35" t="s">
        <v>35</v>
      </c>
      <c r="E26" s="84">
        <v>1</v>
      </c>
      <c r="F26" s="34">
        <v>0</v>
      </c>
      <c r="G26" s="29"/>
      <c r="H26" s="29"/>
      <c r="I26" s="41">
        <v>4.5597734299999999</v>
      </c>
      <c r="J26" s="30">
        <v>0</v>
      </c>
      <c r="K26" s="30">
        <v>4.5597734299999999</v>
      </c>
      <c r="L26" s="87" t="s">
        <v>136</v>
      </c>
      <c r="M26" s="30"/>
      <c r="N26" s="31"/>
      <c r="O26" s="29">
        <v>0</v>
      </c>
      <c r="P26" s="29">
        <v>0</v>
      </c>
      <c r="Q26" s="29">
        <v>0</v>
      </c>
      <c r="R26" s="29">
        <v>0</v>
      </c>
      <c r="S26" s="29">
        <v>0</v>
      </c>
      <c r="T26" s="29">
        <v>0</v>
      </c>
      <c r="U26" s="127"/>
      <c r="V26" s="127"/>
      <c r="W26" s="127"/>
      <c r="X26" s="127"/>
      <c r="Y26" s="29" t="str">
        <f t="shared" si="1"/>
        <v>В виду отсутствия финансирования</v>
      </c>
      <c r="Z26" s="32" t="s">
        <v>38</v>
      </c>
      <c r="AC26" s="33"/>
    </row>
    <row r="27" spans="1:29" ht="75" x14ac:dyDescent="0.3">
      <c r="A27" s="26">
        <v>8</v>
      </c>
      <c r="B27" s="130"/>
      <c r="C27" s="38" t="s">
        <v>130</v>
      </c>
      <c r="D27" s="35" t="s">
        <v>35</v>
      </c>
      <c r="E27" s="84">
        <v>1</v>
      </c>
      <c r="F27" s="34">
        <v>0</v>
      </c>
      <c r="G27" s="29"/>
      <c r="H27" s="29"/>
      <c r="I27" s="41">
        <v>77.716800000000006</v>
      </c>
      <c r="J27" s="30">
        <v>0</v>
      </c>
      <c r="K27" s="30">
        <v>77.716800000000006</v>
      </c>
      <c r="L27" s="86" t="s">
        <v>136</v>
      </c>
      <c r="M27" s="30"/>
      <c r="N27" s="31"/>
      <c r="O27" s="29">
        <v>0</v>
      </c>
      <c r="P27" s="29">
        <v>0</v>
      </c>
      <c r="Q27" s="29">
        <v>0</v>
      </c>
      <c r="R27" s="29">
        <v>0</v>
      </c>
      <c r="S27" s="29">
        <v>0</v>
      </c>
      <c r="T27" s="29">
        <v>0</v>
      </c>
      <c r="U27" s="127"/>
      <c r="V27" s="127"/>
      <c r="W27" s="127"/>
      <c r="X27" s="127"/>
      <c r="Y27" s="29" t="str">
        <f t="shared" si="1"/>
        <v>В виду отсутствия финансирования</v>
      </c>
      <c r="Z27" s="32" t="s">
        <v>38</v>
      </c>
      <c r="AC27" s="33"/>
    </row>
    <row r="28" spans="1:29" ht="75" x14ac:dyDescent="0.3">
      <c r="A28" s="26">
        <v>9</v>
      </c>
      <c r="B28" s="130"/>
      <c r="C28" s="38" t="s">
        <v>131</v>
      </c>
      <c r="D28" s="35" t="s">
        <v>35</v>
      </c>
      <c r="E28" s="84">
        <v>1</v>
      </c>
      <c r="F28" s="34">
        <v>1</v>
      </c>
      <c r="G28" s="29"/>
      <c r="H28" s="29"/>
      <c r="I28" s="41">
        <v>3.1144287999999998</v>
      </c>
      <c r="J28" s="30">
        <v>3.1144287999999998</v>
      </c>
      <c r="K28" s="30">
        <v>0</v>
      </c>
      <c r="L28" s="77" t="s">
        <v>137</v>
      </c>
      <c r="M28" s="30"/>
      <c r="N28" s="31"/>
      <c r="O28" s="29">
        <v>0</v>
      </c>
      <c r="P28" s="29">
        <v>0</v>
      </c>
      <c r="Q28" s="29">
        <v>0</v>
      </c>
      <c r="R28" s="29">
        <v>0</v>
      </c>
      <c r="S28" s="29">
        <v>0</v>
      </c>
      <c r="T28" s="29">
        <v>0</v>
      </c>
      <c r="U28" s="127"/>
      <c r="V28" s="127"/>
      <c r="W28" s="127"/>
      <c r="X28" s="127"/>
      <c r="Y28" s="29" t="str">
        <f t="shared" si="1"/>
        <v>Отклонений нет</v>
      </c>
      <c r="Z28" s="32" t="s">
        <v>38</v>
      </c>
      <c r="AC28" s="33"/>
    </row>
    <row r="29" spans="1:29" ht="75" x14ac:dyDescent="0.3">
      <c r="A29" s="26">
        <v>10</v>
      </c>
      <c r="B29" s="130"/>
      <c r="C29" s="38" t="s">
        <v>132</v>
      </c>
      <c r="D29" s="35" t="s">
        <v>35</v>
      </c>
      <c r="E29" s="84">
        <v>1</v>
      </c>
      <c r="F29" s="34">
        <v>0</v>
      </c>
      <c r="G29" s="29"/>
      <c r="H29" s="29"/>
      <c r="I29" s="41">
        <v>1.7270399999999999</v>
      </c>
      <c r="J29" s="30">
        <v>0</v>
      </c>
      <c r="K29" s="30">
        <v>1.7270399999999999</v>
      </c>
      <c r="L29" s="86" t="s">
        <v>136</v>
      </c>
      <c r="M29" s="30"/>
      <c r="N29" s="31"/>
      <c r="O29" s="29">
        <v>0</v>
      </c>
      <c r="P29" s="29">
        <v>0</v>
      </c>
      <c r="Q29" s="29">
        <v>0</v>
      </c>
      <c r="R29" s="29">
        <v>0</v>
      </c>
      <c r="S29" s="29">
        <v>0</v>
      </c>
      <c r="T29" s="29">
        <v>0</v>
      </c>
      <c r="U29" s="127"/>
      <c r="V29" s="127"/>
      <c r="W29" s="127"/>
      <c r="X29" s="127"/>
      <c r="Y29" s="29" t="str">
        <f t="shared" si="1"/>
        <v>В виду отсутствия финансирования</v>
      </c>
      <c r="Z29" s="32" t="s">
        <v>38</v>
      </c>
      <c r="AC29" s="33"/>
    </row>
    <row r="30" spans="1:29" ht="75" x14ac:dyDescent="0.3">
      <c r="A30" s="26">
        <v>11</v>
      </c>
      <c r="B30" s="131"/>
      <c r="C30" s="38" t="s">
        <v>133</v>
      </c>
      <c r="D30" s="35" t="s">
        <v>35</v>
      </c>
      <c r="E30" s="84">
        <v>1</v>
      </c>
      <c r="F30" s="34">
        <v>1</v>
      </c>
      <c r="G30" s="29"/>
      <c r="H30" s="29"/>
      <c r="I30" s="41">
        <v>5.5843199999999996E-2</v>
      </c>
      <c r="J30" s="30">
        <v>5.5843199999999996E-2</v>
      </c>
      <c r="K30" s="30">
        <v>0</v>
      </c>
      <c r="L30" s="77" t="s">
        <v>137</v>
      </c>
      <c r="M30" s="30"/>
      <c r="N30" s="31"/>
      <c r="O30" s="29">
        <v>0</v>
      </c>
      <c r="P30" s="29">
        <v>0</v>
      </c>
      <c r="Q30" s="29">
        <v>0</v>
      </c>
      <c r="R30" s="29">
        <v>0</v>
      </c>
      <c r="S30" s="29">
        <v>0</v>
      </c>
      <c r="T30" s="29">
        <v>0</v>
      </c>
      <c r="U30" s="128"/>
      <c r="V30" s="128"/>
      <c r="W30" s="128"/>
      <c r="X30" s="128"/>
      <c r="Y30" s="29" t="str">
        <f>L30</f>
        <v>Отклонений нет</v>
      </c>
      <c r="Z30" s="32" t="s">
        <v>38</v>
      </c>
      <c r="AC30" s="33"/>
    </row>
    <row r="31" spans="1:29" ht="75" x14ac:dyDescent="0.3">
      <c r="A31" s="26">
        <v>12</v>
      </c>
      <c r="B31" s="125" t="s">
        <v>142</v>
      </c>
      <c r="C31" s="38" t="s">
        <v>138</v>
      </c>
      <c r="D31" s="35" t="s">
        <v>35</v>
      </c>
      <c r="E31" s="84">
        <v>1</v>
      </c>
      <c r="F31" s="34">
        <v>1</v>
      </c>
      <c r="G31" s="54"/>
      <c r="H31" s="54"/>
      <c r="I31" s="41">
        <v>9.8000000000000007</v>
      </c>
      <c r="J31" s="30">
        <f>I31</f>
        <v>9.8000000000000007</v>
      </c>
      <c r="K31" s="30">
        <v>0</v>
      </c>
      <c r="L31" s="77" t="s">
        <v>137</v>
      </c>
      <c r="M31" s="93"/>
      <c r="N31" s="93"/>
      <c r="O31" s="29">
        <v>0</v>
      </c>
      <c r="P31" s="29">
        <v>0</v>
      </c>
      <c r="Q31" s="29">
        <v>0</v>
      </c>
      <c r="R31" s="29">
        <v>0</v>
      </c>
      <c r="S31" s="29">
        <v>0</v>
      </c>
      <c r="T31" s="29">
        <v>0</v>
      </c>
      <c r="U31" s="126"/>
      <c r="V31" s="126"/>
      <c r="W31" s="126"/>
      <c r="X31" s="126"/>
      <c r="Y31" s="94" t="str">
        <f>L31</f>
        <v>Отклонений нет</v>
      </c>
      <c r="Z31" s="32" t="s">
        <v>38</v>
      </c>
    </row>
    <row r="32" spans="1:29" ht="75" x14ac:dyDescent="0.3">
      <c r="A32" s="26">
        <v>13</v>
      </c>
      <c r="B32" s="125"/>
      <c r="C32" s="38" t="s">
        <v>139</v>
      </c>
      <c r="D32" s="35" t="s">
        <v>35</v>
      </c>
      <c r="E32" s="84">
        <v>1</v>
      </c>
      <c r="F32" s="34">
        <v>0</v>
      </c>
      <c r="G32" s="54"/>
      <c r="H32" s="54"/>
      <c r="I32" s="41">
        <v>0.5990120000000021</v>
      </c>
      <c r="J32" s="30">
        <v>0</v>
      </c>
      <c r="K32" s="30">
        <f>I32</f>
        <v>0.5990120000000021</v>
      </c>
      <c r="L32" s="86" t="s">
        <v>136</v>
      </c>
      <c r="M32" s="93"/>
      <c r="N32" s="93"/>
      <c r="O32" s="29">
        <v>0</v>
      </c>
      <c r="P32" s="29">
        <v>0</v>
      </c>
      <c r="Q32" s="29">
        <v>0</v>
      </c>
      <c r="R32" s="29">
        <v>0</v>
      </c>
      <c r="S32" s="29">
        <v>0</v>
      </c>
      <c r="T32" s="29">
        <v>0</v>
      </c>
      <c r="U32" s="127"/>
      <c r="V32" s="127"/>
      <c r="W32" s="127"/>
      <c r="X32" s="127"/>
      <c r="Y32" s="29" t="str">
        <f>L32</f>
        <v>В виду отсутствия финансирования</v>
      </c>
      <c r="Z32" s="32" t="s">
        <v>38</v>
      </c>
    </row>
    <row r="33" spans="1:26" ht="75" x14ac:dyDescent="0.3">
      <c r="A33" s="26">
        <v>14</v>
      </c>
      <c r="B33" s="125"/>
      <c r="C33" s="38" t="s">
        <v>140</v>
      </c>
      <c r="D33" s="35" t="s">
        <v>35</v>
      </c>
      <c r="E33" s="84">
        <v>1</v>
      </c>
      <c r="F33" s="34">
        <v>1</v>
      </c>
      <c r="G33" s="54"/>
      <c r="H33" s="54"/>
      <c r="I33" s="41">
        <v>2.9802</v>
      </c>
      <c r="J33" s="30">
        <v>2.9802</v>
      </c>
      <c r="K33" s="30">
        <v>0</v>
      </c>
      <c r="L33" s="77" t="s">
        <v>137</v>
      </c>
      <c r="M33" s="93"/>
      <c r="N33" s="93"/>
      <c r="O33" s="29">
        <v>0</v>
      </c>
      <c r="P33" s="29">
        <v>0</v>
      </c>
      <c r="Q33" s="29">
        <v>0</v>
      </c>
      <c r="R33" s="29">
        <v>0</v>
      </c>
      <c r="S33" s="29">
        <v>0</v>
      </c>
      <c r="T33" s="29">
        <v>0</v>
      </c>
      <c r="U33" s="127"/>
      <c r="V33" s="127"/>
      <c r="W33" s="127"/>
      <c r="X33" s="127"/>
      <c r="Y33" s="29" t="str">
        <f t="shared" ref="Y33:Y39" si="2">L33</f>
        <v>Отклонений нет</v>
      </c>
      <c r="Z33" s="32" t="s">
        <v>38</v>
      </c>
    </row>
    <row r="34" spans="1:26" ht="75" x14ac:dyDescent="0.3">
      <c r="A34" s="26">
        <v>15</v>
      </c>
      <c r="B34" s="125"/>
      <c r="C34" s="38" t="s">
        <v>141</v>
      </c>
      <c r="D34" s="35" t="s">
        <v>35</v>
      </c>
      <c r="E34" s="84">
        <v>2</v>
      </c>
      <c r="F34" s="34">
        <v>2</v>
      </c>
      <c r="G34" s="54"/>
      <c r="H34" s="54"/>
      <c r="I34" s="41">
        <v>1.6480307199999999</v>
      </c>
      <c r="J34" s="30">
        <v>1.6480307199999999</v>
      </c>
      <c r="K34" s="30">
        <v>0</v>
      </c>
      <c r="L34" s="77" t="s">
        <v>137</v>
      </c>
      <c r="M34" s="93"/>
      <c r="N34" s="93"/>
      <c r="O34" s="29">
        <v>0</v>
      </c>
      <c r="P34" s="29">
        <v>0</v>
      </c>
      <c r="Q34" s="29">
        <v>0</v>
      </c>
      <c r="R34" s="29">
        <v>0</v>
      </c>
      <c r="S34" s="29">
        <v>0</v>
      </c>
      <c r="T34" s="29">
        <v>0</v>
      </c>
      <c r="U34" s="127"/>
      <c r="V34" s="127"/>
      <c r="W34" s="127"/>
      <c r="X34" s="127"/>
      <c r="Y34" s="29" t="str">
        <f t="shared" si="2"/>
        <v>Отклонений нет</v>
      </c>
      <c r="Z34" s="32" t="s">
        <v>38</v>
      </c>
    </row>
    <row r="35" spans="1:26" ht="75" x14ac:dyDescent="0.3">
      <c r="A35" s="26">
        <v>16</v>
      </c>
      <c r="B35" s="129" t="s">
        <v>148</v>
      </c>
      <c r="C35" s="38" t="s">
        <v>143</v>
      </c>
      <c r="D35" s="35" t="s">
        <v>135</v>
      </c>
      <c r="E35" s="84">
        <v>1</v>
      </c>
      <c r="F35" s="34">
        <v>0</v>
      </c>
      <c r="G35" s="54"/>
      <c r="H35" s="54"/>
      <c r="I35" s="41">
        <v>112.96721222400001</v>
      </c>
      <c r="J35" s="30">
        <v>0</v>
      </c>
      <c r="K35" s="30">
        <v>112.96721222400001</v>
      </c>
      <c r="L35" s="86" t="s">
        <v>136</v>
      </c>
      <c r="M35" s="93"/>
      <c r="N35" s="93"/>
      <c r="O35" s="29">
        <v>0</v>
      </c>
      <c r="P35" s="29">
        <v>0</v>
      </c>
      <c r="Q35" s="29">
        <v>0</v>
      </c>
      <c r="R35" s="29">
        <v>0</v>
      </c>
      <c r="S35" s="29">
        <v>0</v>
      </c>
      <c r="T35" s="29">
        <v>0</v>
      </c>
      <c r="U35" s="128"/>
      <c r="V35" s="128"/>
      <c r="W35" s="128"/>
      <c r="X35" s="128"/>
      <c r="Y35" s="29" t="str">
        <f t="shared" si="2"/>
        <v>В виду отсутствия финансирования</v>
      </c>
      <c r="Z35" s="32" t="s">
        <v>38</v>
      </c>
    </row>
    <row r="36" spans="1:26" ht="75" x14ac:dyDescent="0.3">
      <c r="A36" s="26">
        <v>18</v>
      </c>
      <c r="B36" s="130"/>
      <c r="C36" s="38" t="s">
        <v>144</v>
      </c>
      <c r="D36" s="35" t="s">
        <v>135</v>
      </c>
      <c r="E36" s="84">
        <v>1</v>
      </c>
      <c r="F36" s="34">
        <v>0</v>
      </c>
      <c r="G36" s="54"/>
      <c r="H36" s="54"/>
      <c r="I36" s="41">
        <v>216.08894081239998</v>
      </c>
      <c r="J36" s="30">
        <v>0</v>
      </c>
      <c r="K36" s="30">
        <v>216.08894081239998</v>
      </c>
      <c r="L36" s="86" t="s">
        <v>136</v>
      </c>
      <c r="M36" s="93"/>
      <c r="N36" s="93"/>
      <c r="O36" s="29">
        <v>0</v>
      </c>
      <c r="P36" s="29">
        <v>0</v>
      </c>
      <c r="Q36" s="29">
        <v>0</v>
      </c>
      <c r="R36" s="29">
        <v>0</v>
      </c>
      <c r="S36" s="29">
        <v>0</v>
      </c>
      <c r="T36" s="29">
        <v>0</v>
      </c>
      <c r="U36" s="132"/>
      <c r="V36" s="132"/>
      <c r="W36" s="132"/>
      <c r="X36" s="132"/>
      <c r="Y36" s="29" t="str">
        <f t="shared" si="2"/>
        <v>В виду отсутствия финансирования</v>
      </c>
      <c r="Z36" s="32" t="s">
        <v>38</v>
      </c>
    </row>
    <row r="37" spans="1:26" ht="75" x14ac:dyDescent="0.3">
      <c r="A37" s="26">
        <v>20</v>
      </c>
      <c r="B37" s="130"/>
      <c r="C37" s="38" t="s">
        <v>145</v>
      </c>
      <c r="D37" s="35" t="s">
        <v>35</v>
      </c>
      <c r="E37" s="84">
        <v>3</v>
      </c>
      <c r="F37" s="34">
        <v>3</v>
      </c>
      <c r="G37" s="54"/>
      <c r="H37" s="54"/>
      <c r="I37" s="41">
        <v>6</v>
      </c>
      <c r="J37" s="30">
        <v>6</v>
      </c>
      <c r="K37" s="30">
        <v>0</v>
      </c>
      <c r="L37" s="77" t="s">
        <v>137</v>
      </c>
      <c r="M37" s="93"/>
      <c r="N37" s="93"/>
      <c r="O37" s="29">
        <v>0</v>
      </c>
      <c r="P37" s="29">
        <v>0</v>
      </c>
      <c r="Q37" s="29">
        <v>0</v>
      </c>
      <c r="R37" s="29">
        <v>0</v>
      </c>
      <c r="S37" s="29">
        <v>0</v>
      </c>
      <c r="T37" s="29">
        <v>0</v>
      </c>
      <c r="U37" s="132"/>
      <c r="V37" s="132"/>
      <c r="W37" s="132"/>
      <c r="X37" s="132"/>
      <c r="Y37" s="29" t="str">
        <f t="shared" si="2"/>
        <v>Отклонений нет</v>
      </c>
      <c r="Z37" s="32" t="s">
        <v>38</v>
      </c>
    </row>
    <row r="38" spans="1:26" ht="75" x14ac:dyDescent="0.3">
      <c r="A38" s="26">
        <v>21</v>
      </c>
      <c r="B38" s="130"/>
      <c r="C38" s="38" t="s">
        <v>146</v>
      </c>
      <c r="D38" s="35" t="s">
        <v>35</v>
      </c>
      <c r="E38" s="84">
        <v>1</v>
      </c>
      <c r="F38" s="34">
        <v>1</v>
      </c>
      <c r="G38" s="54"/>
      <c r="H38" s="54"/>
      <c r="I38" s="41">
        <v>15.9</v>
      </c>
      <c r="J38" s="30">
        <v>15.9</v>
      </c>
      <c r="K38" s="30">
        <v>0</v>
      </c>
      <c r="L38" s="77" t="s">
        <v>137</v>
      </c>
      <c r="M38" s="93"/>
      <c r="N38" s="93"/>
      <c r="O38" s="29">
        <v>0</v>
      </c>
      <c r="P38" s="29">
        <v>0</v>
      </c>
      <c r="Q38" s="29">
        <v>0</v>
      </c>
      <c r="R38" s="29">
        <v>0</v>
      </c>
      <c r="S38" s="29">
        <v>0</v>
      </c>
      <c r="T38" s="29">
        <v>0</v>
      </c>
      <c r="U38" s="132"/>
      <c r="V38" s="132"/>
      <c r="W38" s="132"/>
      <c r="X38" s="132"/>
      <c r="Y38" s="29" t="str">
        <f t="shared" si="2"/>
        <v>Отклонений нет</v>
      </c>
      <c r="Z38" s="32" t="s">
        <v>38</v>
      </c>
    </row>
    <row r="39" spans="1:26" ht="75" x14ac:dyDescent="0.3">
      <c r="A39" s="26">
        <v>22</v>
      </c>
      <c r="B39" s="131"/>
      <c r="C39" s="38" t="s">
        <v>147</v>
      </c>
      <c r="D39" s="35" t="s">
        <v>35</v>
      </c>
      <c r="E39" s="84">
        <v>1</v>
      </c>
      <c r="F39" s="34">
        <v>1</v>
      </c>
      <c r="G39" s="54"/>
      <c r="H39" s="54"/>
      <c r="I39" s="41">
        <v>1.57</v>
      </c>
      <c r="J39" s="30">
        <v>1.57</v>
      </c>
      <c r="K39" s="30">
        <v>0</v>
      </c>
      <c r="L39" s="77" t="s">
        <v>137</v>
      </c>
      <c r="M39" s="93"/>
      <c r="N39" s="93"/>
      <c r="O39" s="29">
        <v>0</v>
      </c>
      <c r="P39" s="29">
        <v>0</v>
      </c>
      <c r="Q39" s="29">
        <v>0</v>
      </c>
      <c r="R39" s="29">
        <v>0</v>
      </c>
      <c r="S39" s="29">
        <v>0</v>
      </c>
      <c r="T39" s="29">
        <v>0</v>
      </c>
      <c r="U39" s="132"/>
      <c r="V39" s="132"/>
      <c r="W39" s="132"/>
      <c r="X39" s="132"/>
      <c r="Y39" s="29" t="str">
        <f t="shared" si="2"/>
        <v>Отклонений нет</v>
      </c>
      <c r="Z39" s="32" t="s">
        <v>38</v>
      </c>
    </row>
    <row r="40" spans="1:26" s="104" customFormat="1" ht="37.5" customHeight="1" x14ac:dyDescent="0.3">
      <c r="A40" s="26">
        <v>23</v>
      </c>
      <c r="B40" s="129" t="s">
        <v>163</v>
      </c>
      <c r="C40" s="95" t="s">
        <v>174</v>
      </c>
      <c r="D40" s="96" t="s">
        <v>191</v>
      </c>
      <c r="E40" s="97">
        <v>1</v>
      </c>
      <c r="F40" s="97">
        <v>1</v>
      </c>
      <c r="G40" s="98"/>
      <c r="H40" s="98"/>
      <c r="I40" s="41">
        <f>277600765.178571/1000000</f>
        <v>277.60076517857101</v>
      </c>
      <c r="J40" s="98"/>
      <c r="K40" s="98"/>
      <c r="L40" s="99"/>
      <c r="M40" s="100"/>
      <c r="N40" s="100"/>
      <c r="O40" s="101"/>
      <c r="P40" s="101"/>
      <c r="Q40" s="101"/>
      <c r="R40" s="101"/>
      <c r="S40" s="101"/>
      <c r="T40" s="101"/>
      <c r="U40" s="102"/>
      <c r="V40" s="102"/>
      <c r="W40" s="102"/>
      <c r="X40" s="102"/>
      <c r="Y40" s="101"/>
      <c r="Z40" s="103"/>
    </row>
    <row r="41" spans="1:26" ht="37.5" x14ac:dyDescent="0.3">
      <c r="A41" s="26">
        <v>24</v>
      </c>
      <c r="B41" s="130"/>
      <c r="C41" s="38" t="s">
        <v>175</v>
      </c>
      <c r="D41" s="35" t="s">
        <v>85</v>
      </c>
      <c r="E41" s="84">
        <v>1</v>
      </c>
      <c r="F41" s="84">
        <v>1</v>
      </c>
      <c r="G41" s="30"/>
      <c r="H41" s="30"/>
      <c r="I41" s="41">
        <f>34608035.7142857/1000000</f>
        <v>34.608035714285698</v>
      </c>
      <c r="J41" s="30"/>
      <c r="K41" s="30"/>
      <c r="L41" s="86"/>
      <c r="M41" s="93"/>
      <c r="N41" s="93"/>
      <c r="O41" s="34"/>
      <c r="P41" s="34"/>
      <c r="Q41" s="34"/>
      <c r="R41" s="34"/>
      <c r="S41" s="34"/>
      <c r="T41" s="34"/>
      <c r="U41" s="54"/>
      <c r="V41" s="54"/>
      <c r="W41" s="54"/>
      <c r="X41" s="54"/>
      <c r="Y41" s="34"/>
      <c r="Z41" s="32"/>
    </row>
    <row r="42" spans="1:26" ht="37.5" x14ac:dyDescent="0.3">
      <c r="A42" s="26">
        <v>25</v>
      </c>
      <c r="B42" s="130"/>
      <c r="C42" s="38" t="s">
        <v>176</v>
      </c>
      <c r="D42" s="35" t="s">
        <v>191</v>
      </c>
      <c r="E42" s="84">
        <v>1</v>
      </c>
      <c r="F42" s="84">
        <v>1</v>
      </c>
      <c r="G42" s="30"/>
      <c r="H42" s="30"/>
      <c r="I42" s="41">
        <f>48395516.0714286/1000000</f>
        <v>48.395516071428595</v>
      </c>
      <c r="J42" s="30"/>
      <c r="K42" s="30"/>
      <c r="L42" s="86"/>
      <c r="M42" s="93"/>
      <c r="N42" s="93"/>
      <c r="O42" s="34"/>
      <c r="P42" s="34"/>
      <c r="Q42" s="34"/>
      <c r="R42" s="34"/>
      <c r="S42" s="34"/>
      <c r="T42" s="34"/>
      <c r="U42" s="54"/>
      <c r="V42" s="54"/>
      <c r="W42" s="54"/>
      <c r="X42" s="54"/>
      <c r="Y42" s="34"/>
      <c r="Z42" s="32"/>
    </row>
    <row r="43" spans="1:26" ht="37.5" x14ac:dyDescent="0.3">
      <c r="A43" s="26">
        <v>26</v>
      </c>
      <c r="B43" s="130"/>
      <c r="C43" s="38" t="s">
        <v>177</v>
      </c>
      <c r="D43" s="35" t="s">
        <v>191</v>
      </c>
      <c r="E43" s="84">
        <v>1</v>
      </c>
      <c r="F43" s="84">
        <v>1</v>
      </c>
      <c r="G43" s="30"/>
      <c r="H43" s="30"/>
      <c r="I43" s="41">
        <f>309262705.357143/1000000</f>
        <v>309.26270535714298</v>
      </c>
      <c r="J43" s="30"/>
      <c r="K43" s="30"/>
      <c r="L43" s="86"/>
      <c r="M43" s="93"/>
      <c r="N43" s="93"/>
      <c r="O43" s="34"/>
      <c r="P43" s="34"/>
      <c r="Q43" s="34"/>
      <c r="R43" s="34"/>
      <c r="S43" s="34"/>
      <c r="T43" s="34"/>
      <c r="U43" s="54"/>
      <c r="V43" s="54"/>
      <c r="W43" s="54"/>
      <c r="X43" s="54"/>
      <c r="Y43" s="34"/>
      <c r="Z43" s="32"/>
    </row>
    <row r="44" spans="1:26" ht="37.5" x14ac:dyDescent="0.3">
      <c r="A44" s="26">
        <v>27</v>
      </c>
      <c r="B44" s="130"/>
      <c r="C44" s="38" t="s">
        <v>178</v>
      </c>
      <c r="D44" s="35" t="s">
        <v>191</v>
      </c>
      <c r="E44" s="84">
        <v>1</v>
      </c>
      <c r="F44" s="84">
        <v>1</v>
      </c>
      <c r="G44" s="30"/>
      <c r="H44" s="30"/>
      <c r="I44" s="41">
        <f>61382311.6071429/100000</f>
        <v>613.82311607142901</v>
      </c>
      <c r="J44" s="30"/>
      <c r="K44" s="30"/>
      <c r="L44" s="86"/>
      <c r="M44" s="93"/>
      <c r="N44" s="93"/>
      <c r="O44" s="34"/>
      <c r="P44" s="34"/>
      <c r="Q44" s="34"/>
      <c r="R44" s="34"/>
      <c r="S44" s="34"/>
      <c r="T44" s="34"/>
      <c r="U44" s="54"/>
      <c r="V44" s="54"/>
      <c r="W44" s="54"/>
      <c r="X44" s="54"/>
      <c r="Y44" s="34"/>
      <c r="Z44" s="32"/>
    </row>
    <row r="45" spans="1:26" x14ac:dyDescent="0.3">
      <c r="A45" s="26">
        <v>28</v>
      </c>
      <c r="B45" s="130"/>
      <c r="C45" s="38" t="s">
        <v>179</v>
      </c>
      <c r="D45" s="35" t="s">
        <v>85</v>
      </c>
      <c r="E45" s="84">
        <v>2</v>
      </c>
      <c r="F45" s="84">
        <v>2</v>
      </c>
      <c r="G45" s="30"/>
      <c r="H45" s="30"/>
      <c r="I45" s="41">
        <f>34608035.7142857/100000</f>
        <v>346.080357142857</v>
      </c>
      <c r="J45" s="30"/>
      <c r="K45" s="30"/>
      <c r="L45" s="86"/>
      <c r="M45" s="93"/>
      <c r="N45" s="93"/>
      <c r="O45" s="34"/>
      <c r="P45" s="34"/>
      <c r="Q45" s="34"/>
      <c r="R45" s="34"/>
      <c r="S45" s="34"/>
      <c r="T45" s="34"/>
      <c r="U45" s="54"/>
      <c r="V45" s="54"/>
      <c r="W45" s="54"/>
      <c r="X45" s="54"/>
      <c r="Y45" s="34"/>
      <c r="Z45" s="32"/>
    </row>
    <row r="46" spans="1:26" ht="37.5" x14ac:dyDescent="0.3">
      <c r="A46" s="26">
        <v>29</v>
      </c>
      <c r="B46" s="130"/>
      <c r="C46" s="38" t="s">
        <v>180</v>
      </c>
      <c r="D46" s="35" t="s">
        <v>191</v>
      </c>
      <c r="E46" s="84">
        <v>1</v>
      </c>
      <c r="F46" s="84">
        <v>1</v>
      </c>
      <c r="G46" s="30"/>
      <c r="H46" s="30"/>
      <c r="I46" s="41">
        <f>47368327.7099661/1000000</f>
        <v>47.368327709966103</v>
      </c>
      <c r="J46" s="30"/>
      <c r="K46" s="30"/>
      <c r="L46" s="86"/>
      <c r="M46" s="93"/>
      <c r="N46" s="93"/>
      <c r="O46" s="34"/>
      <c r="P46" s="34"/>
      <c r="Q46" s="34"/>
      <c r="R46" s="34"/>
      <c r="S46" s="34"/>
      <c r="T46" s="34"/>
      <c r="U46" s="54"/>
      <c r="V46" s="54"/>
      <c r="W46" s="54"/>
      <c r="X46" s="54"/>
      <c r="Y46" s="34"/>
      <c r="Z46" s="32"/>
    </row>
    <row r="47" spans="1:26" ht="37.5" x14ac:dyDescent="0.3">
      <c r="A47" s="26">
        <v>30</v>
      </c>
      <c r="B47" s="130"/>
      <c r="C47" s="38" t="s">
        <v>181</v>
      </c>
      <c r="D47" s="35" t="s">
        <v>191</v>
      </c>
      <c r="E47" s="84">
        <v>1</v>
      </c>
      <c r="F47" s="84">
        <v>1</v>
      </c>
      <c r="G47" s="30"/>
      <c r="H47" s="30"/>
      <c r="I47" s="41">
        <f>27713436.9285714/1000000</f>
        <v>27.713436928571401</v>
      </c>
      <c r="J47" s="30"/>
      <c r="K47" s="30"/>
      <c r="L47" s="86"/>
      <c r="M47" s="93"/>
      <c r="N47" s="93"/>
      <c r="O47" s="34"/>
      <c r="P47" s="34"/>
      <c r="Q47" s="34"/>
      <c r="R47" s="34"/>
      <c r="S47" s="34"/>
      <c r="T47" s="34"/>
      <c r="U47" s="54"/>
      <c r="V47" s="54"/>
      <c r="W47" s="54"/>
      <c r="X47" s="54"/>
      <c r="Y47" s="34"/>
      <c r="Z47" s="32"/>
    </row>
    <row r="48" spans="1:26" ht="56.25" x14ac:dyDescent="0.3">
      <c r="A48" s="26">
        <v>31</v>
      </c>
      <c r="B48" s="130"/>
      <c r="C48" s="38" t="s">
        <v>182</v>
      </c>
      <c r="D48" s="35" t="s">
        <v>34</v>
      </c>
      <c r="E48" s="84">
        <v>12</v>
      </c>
      <c r="F48" s="84">
        <v>12</v>
      </c>
      <c r="G48" s="30"/>
      <c r="H48" s="30"/>
      <c r="I48" s="41">
        <f>98870167.55/1000000</f>
        <v>98.870167549999991</v>
      </c>
      <c r="J48" s="30"/>
      <c r="K48" s="30"/>
      <c r="L48" s="86"/>
      <c r="M48" s="93"/>
      <c r="N48" s="93"/>
      <c r="O48" s="34"/>
      <c r="P48" s="34"/>
      <c r="Q48" s="34"/>
      <c r="R48" s="34"/>
      <c r="S48" s="34"/>
      <c r="T48" s="34"/>
      <c r="U48" s="54"/>
      <c r="V48" s="54"/>
      <c r="W48" s="54"/>
      <c r="X48" s="54"/>
      <c r="Y48" s="34"/>
      <c r="Z48" s="32"/>
    </row>
    <row r="49" spans="1:26" ht="56.25" x14ac:dyDescent="0.3">
      <c r="A49" s="26">
        <v>32</v>
      </c>
      <c r="B49" s="130"/>
      <c r="C49" s="38" t="s">
        <v>183</v>
      </c>
      <c r="D49" s="35" t="s">
        <v>34</v>
      </c>
      <c r="E49" s="84">
        <v>1</v>
      </c>
      <c r="F49" s="84">
        <v>1</v>
      </c>
      <c r="G49" s="30"/>
      <c r="H49" s="30"/>
      <c r="I49" s="41">
        <f>35928000/1000000</f>
        <v>35.927999999999997</v>
      </c>
      <c r="J49" s="30"/>
      <c r="K49" s="30"/>
      <c r="L49" s="86"/>
      <c r="M49" s="93"/>
      <c r="N49" s="93"/>
      <c r="O49" s="34"/>
      <c r="P49" s="34"/>
      <c r="Q49" s="34"/>
      <c r="R49" s="34"/>
      <c r="S49" s="34"/>
      <c r="T49" s="34"/>
      <c r="U49" s="54"/>
      <c r="V49" s="54"/>
      <c r="W49" s="54"/>
      <c r="X49" s="54"/>
      <c r="Y49" s="34"/>
      <c r="Z49" s="32"/>
    </row>
    <row r="50" spans="1:26" x14ac:dyDescent="0.3">
      <c r="A50" s="26">
        <v>33</v>
      </c>
      <c r="B50" s="130"/>
      <c r="C50" s="38" t="s">
        <v>184</v>
      </c>
      <c r="D50" s="35" t="s">
        <v>85</v>
      </c>
      <c r="E50" s="84">
        <v>1</v>
      </c>
      <c r="F50" s="84">
        <v>1</v>
      </c>
      <c r="G50" s="30"/>
      <c r="H50" s="30"/>
      <c r="I50" s="41">
        <f>59821428.5714286/1000000</f>
        <v>59.821428571428598</v>
      </c>
      <c r="J50" s="30"/>
      <c r="K50" s="30"/>
      <c r="L50" s="86"/>
      <c r="M50" s="93"/>
      <c r="N50" s="93"/>
      <c r="O50" s="34"/>
      <c r="P50" s="34"/>
      <c r="Q50" s="34"/>
      <c r="R50" s="34"/>
      <c r="S50" s="34"/>
      <c r="T50" s="34"/>
      <c r="U50" s="54"/>
      <c r="V50" s="54"/>
      <c r="W50" s="54"/>
      <c r="X50" s="54"/>
      <c r="Y50" s="34"/>
      <c r="Z50" s="32"/>
    </row>
    <row r="51" spans="1:26" x14ac:dyDescent="0.3">
      <c r="A51" s="26">
        <v>34</v>
      </c>
      <c r="B51" s="130"/>
      <c r="C51" s="38" t="s">
        <v>185</v>
      </c>
      <c r="D51" s="35" t="s">
        <v>192</v>
      </c>
      <c r="E51" s="84">
        <v>2</v>
      </c>
      <c r="F51" s="84">
        <v>2</v>
      </c>
      <c r="G51" s="30"/>
      <c r="H51" s="30"/>
      <c r="I51" s="41">
        <f>2714840/100000</f>
        <v>27.148399999999999</v>
      </c>
      <c r="J51" s="30"/>
      <c r="K51" s="30"/>
      <c r="L51" s="86"/>
      <c r="M51" s="93"/>
      <c r="N51" s="93"/>
      <c r="O51" s="34"/>
      <c r="P51" s="34"/>
      <c r="Q51" s="34"/>
      <c r="R51" s="34"/>
      <c r="S51" s="34"/>
      <c r="T51" s="34"/>
      <c r="U51" s="54"/>
      <c r="V51" s="54"/>
      <c r="W51" s="54"/>
      <c r="X51" s="54"/>
      <c r="Y51" s="34"/>
      <c r="Z51" s="32"/>
    </row>
    <row r="52" spans="1:26" ht="112.5" x14ac:dyDescent="0.3">
      <c r="A52" s="26">
        <v>35</v>
      </c>
      <c r="B52" s="130"/>
      <c r="C52" s="38" t="s">
        <v>186</v>
      </c>
      <c r="D52" s="35" t="s">
        <v>193</v>
      </c>
      <c r="E52" s="84">
        <v>1</v>
      </c>
      <c r="F52" s="84">
        <v>1</v>
      </c>
      <c r="G52" s="30"/>
      <c r="H52" s="30"/>
      <c r="I52" s="41">
        <f>11287714.28282/1000000</f>
        <v>11.28771428282</v>
      </c>
      <c r="J52" s="30"/>
      <c r="K52" s="30"/>
      <c r="L52" s="86"/>
      <c r="M52" s="93"/>
      <c r="N52" s="93"/>
      <c r="O52" s="34"/>
      <c r="P52" s="34"/>
      <c r="Q52" s="34"/>
      <c r="R52" s="34"/>
      <c r="S52" s="34"/>
      <c r="T52" s="34"/>
      <c r="U52" s="54"/>
      <c r="V52" s="54"/>
      <c r="W52" s="54"/>
      <c r="X52" s="54"/>
      <c r="Y52" s="34"/>
      <c r="Z52" s="32"/>
    </row>
    <row r="53" spans="1:26" ht="56.25" x14ac:dyDescent="0.3">
      <c r="A53" s="26">
        <v>36</v>
      </c>
      <c r="B53" s="130"/>
      <c r="C53" s="38" t="s">
        <v>187</v>
      </c>
      <c r="D53" s="35" t="s">
        <v>85</v>
      </c>
      <c r="E53" s="84">
        <v>1</v>
      </c>
      <c r="F53" s="84">
        <v>1</v>
      </c>
      <c r="G53" s="30"/>
      <c r="H53" s="30"/>
      <c r="I53" s="41">
        <f>531417.774/1000000</f>
        <v>0.53141777400000001</v>
      </c>
      <c r="J53" s="30"/>
      <c r="K53" s="30"/>
      <c r="L53" s="86"/>
      <c r="M53" s="93"/>
      <c r="N53" s="93"/>
      <c r="O53" s="34"/>
      <c r="P53" s="34"/>
      <c r="Q53" s="34"/>
      <c r="R53" s="34"/>
      <c r="S53" s="34"/>
      <c r="T53" s="34"/>
      <c r="U53" s="54"/>
      <c r="V53" s="54"/>
      <c r="W53" s="54"/>
      <c r="X53" s="54"/>
      <c r="Y53" s="34"/>
      <c r="Z53" s="32"/>
    </row>
    <row r="54" spans="1:26" ht="37.5" x14ac:dyDescent="0.3">
      <c r="A54" s="26">
        <v>37</v>
      </c>
      <c r="B54" s="130"/>
      <c r="C54" s="38" t="s">
        <v>188</v>
      </c>
      <c r="D54" s="35" t="s">
        <v>85</v>
      </c>
      <c r="E54" s="84">
        <v>1</v>
      </c>
      <c r="F54" s="84">
        <v>1</v>
      </c>
      <c r="G54" s="30"/>
      <c r="H54" s="30"/>
      <c r="I54" s="41">
        <f>113785.6302/1000000</f>
        <v>0.1137856302</v>
      </c>
      <c r="J54" s="30"/>
      <c r="K54" s="30"/>
      <c r="L54" s="86"/>
      <c r="M54" s="93"/>
      <c r="N54" s="93"/>
      <c r="O54" s="34"/>
      <c r="P54" s="34"/>
      <c r="Q54" s="34"/>
      <c r="R54" s="34"/>
      <c r="S54" s="34"/>
      <c r="T54" s="34"/>
      <c r="U54" s="54"/>
      <c r="V54" s="54"/>
      <c r="W54" s="54"/>
      <c r="X54" s="54"/>
      <c r="Y54" s="34"/>
      <c r="Z54" s="32"/>
    </row>
    <row r="55" spans="1:26" ht="131.25" x14ac:dyDescent="0.3">
      <c r="A55" s="26">
        <v>38</v>
      </c>
      <c r="B55" s="130"/>
      <c r="C55" s="38" t="s">
        <v>189</v>
      </c>
      <c r="D55" s="35" t="s">
        <v>192</v>
      </c>
      <c r="E55" s="84">
        <v>1</v>
      </c>
      <c r="F55" s="84">
        <v>1</v>
      </c>
      <c r="G55" s="30"/>
      <c r="H55" s="30"/>
      <c r="I55" s="41">
        <f>28071979.68399/1000000</f>
        <v>28.071979683990001</v>
      </c>
      <c r="J55" s="30"/>
      <c r="K55" s="30"/>
      <c r="L55" s="86"/>
      <c r="M55" s="93"/>
      <c r="N55" s="93"/>
      <c r="O55" s="34"/>
      <c r="P55" s="34"/>
      <c r="Q55" s="34"/>
      <c r="R55" s="34"/>
      <c r="S55" s="34"/>
      <c r="T55" s="34"/>
      <c r="U55" s="54"/>
      <c r="V55" s="54"/>
      <c r="W55" s="54"/>
      <c r="X55" s="54"/>
      <c r="Y55" s="34"/>
      <c r="Z55" s="32"/>
    </row>
    <row r="56" spans="1:26" ht="56.25" x14ac:dyDescent="0.3">
      <c r="A56" s="26">
        <v>39</v>
      </c>
      <c r="B56" s="131"/>
      <c r="C56" s="38" t="s">
        <v>190</v>
      </c>
      <c r="D56" s="35" t="s">
        <v>34</v>
      </c>
      <c r="E56" s="84" t="s">
        <v>194</v>
      </c>
      <c r="F56" s="84" t="s">
        <v>194</v>
      </c>
      <c r="G56" s="30"/>
      <c r="H56" s="30"/>
      <c r="I56" s="41">
        <f>66907416.485857/1000000</f>
        <v>66.907416485856999</v>
      </c>
      <c r="J56" s="30"/>
      <c r="K56" s="30"/>
      <c r="L56" s="86"/>
      <c r="M56" s="93"/>
      <c r="N56" s="93"/>
      <c r="O56" s="34"/>
      <c r="P56" s="34"/>
      <c r="Q56" s="34"/>
      <c r="R56" s="34"/>
      <c r="S56" s="34"/>
      <c r="T56" s="34"/>
      <c r="U56" s="54"/>
      <c r="V56" s="54"/>
      <c r="W56" s="54"/>
      <c r="X56" s="54"/>
      <c r="Y56" s="34"/>
      <c r="Z56" s="32"/>
    </row>
  </sheetData>
  <mergeCells count="50">
    <mergeCell ref="X31:X35"/>
    <mergeCell ref="I15:I16"/>
    <mergeCell ref="J15:J16"/>
    <mergeCell ref="X36:X39"/>
    <mergeCell ref="X23:X30"/>
    <mergeCell ref="B40:B56"/>
    <mergeCell ref="B23:B30"/>
    <mergeCell ref="U23:U30"/>
    <mergeCell ref="V23:V30"/>
    <mergeCell ref="W23:W30"/>
    <mergeCell ref="B35:B39"/>
    <mergeCell ref="U36:U39"/>
    <mergeCell ref="V36:V39"/>
    <mergeCell ref="W36:W39"/>
    <mergeCell ref="B31:B34"/>
    <mergeCell ref="U31:U35"/>
    <mergeCell ref="V31:V35"/>
    <mergeCell ref="W31:W35"/>
    <mergeCell ref="B15:B16"/>
    <mergeCell ref="C15:C16"/>
    <mergeCell ref="W15:X15"/>
    <mergeCell ref="A18:D18"/>
    <mergeCell ref="B20:B22"/>
    <mergeCell ref="U20:U22"/>
    <mergeCell ref="V20:V22"/>
    <mergeCell ref="W20:W22"/>
    <mergeCell ref="X20:X22"/>
    <mergeCell ref="L15:L16"/>
    <mergeCell ref="M15:N15"/>
    <mergeCell ref="O15:O16"/>
    <mergeCell ref="P15:P16"/>
    <mergeCell ref="Q15:R15"/>
    <mergeCell ref="S15:T15"/>
    <mergeCell ref="G15:G16"/>
    <mergeCell ref="D15:D16"/>
    <mergeCell ref="E15:F15"/>
    <mergeCell ref="K15:K16"/>
    <mergeCell ref="U15:V15"/>
    <mergeCell ref="A9:Z9"/>
    <mergeCell ref="A10:Z10"/>
    <mergeCell ref="A11:Z11"/>
    <mergeCell ref="A12:Z12"/>
    <mergeCell ref="A14:A16"/>
    <mergeCell ref="B14:G14"/>
    <mergeCell ref="H14:H16"/>
    <mergeCell ref="I14:L14"/>
    <mergeCell ref="M14:P14"/>
    <mergeCell ref="Q14:X14"/>
    <mergeCell ref="Y14:Y16"/>
    <mergeCell ref="Z14:Z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Приложение 5</vt:lpstr>
      <vt:lpstr>производство тепла</vt:lpstr>
      <vt:lpstr>снабж. тепла</vt:lpstr>
      <vt:lpstr>ХПВ</vt:lpstr>
      <vt:lpstr>тех вода</vt:lpstr>
      <vt:lpstr>пром вода</vt:lpstr>
      <vt:lpstr>отвод </vt:lpstr>
      <vt:lpstr>Лист3</vt: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Жанар Байкенова</dc:creator>
  <cp:lastModifiedBy>Рауаят Айдарханова</cp:lastModifiedBy>
  <cp:lastPrinted>2025-07-08T03:51:41Z</cp:lastPrinted>
  <dcterms:created xsi:type="dcterms:W3CDTF">2020-04-14T07:12:12Z</dcterms:created>
  <dcterms:modified xsi:type="dcterms:W3CDTF">2025-07-23T06:39:17Z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 linkTarget="Prop_Tax">
    <vt:lpwstr>#ССЫЛКА!</vt:lpwstr>
  </property>
</Properties>
</file>