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erimabe\Desktop\Documents\Нагрузка, загрузка\26г\"/>
    </mc:Choice>
  </mc:AlternateContent>
  <xr:revisionPtr revIDLastSave="0" documentId="13_ncr:1_{81F9F6DD-7AD8-4728-B3E4-1DCCE7ABB9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г.Сатпаев " sheetId="3" r:id="rId1"/>
    <sheet name="г.Жезказган" sheetId="2" r:id="rId2"/>
  </sheets>
  <definedNames>
    <definedName name="_xlnm._FilterDatabase" localSheetId="1" hidden="1">г.Жезказган!$A$7:$N$306</definedName>
    <definedName name="_xlnm._FilterDatabase" localSheetId="0" hidden="1">'г.Сатпаев '!$A$7:$O$236</definedName>
    <definedName name="_xlnm.Print_Area" localSheetId="0">'г.Сатпаев '!$A$1:$N$241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2" i="3" l="1"/>
  <c r="I171" i="3"/>
  <c r="J24" i="2" l="1"/>
  <c r="N24" i="2" s="1"/>
  <c r="K24" i="2"/>
  <c r="L24" i="2" s="1"/>
  <c r="H236" i="3"/>
  <c r="J216" i="3"/>
  <c r="N216" i="3" s="1"/>
  <c r="J217" i="3"/>
  <c r="N217" i="3" s="1"/>
  <c r="M24" i="2" l="1"/>
  <c r="K168" i="3"/>
  <c r="L168" i="3" s="1"/>
  <c r="M168" i="3" l="1"/>
  <c r="R168" i="3"/>
  <c r="R10" i="2" s="1"/>
  <c r="S11" i="2"/>
  <c r="H25" i="2"/>
  <c r="J80" i="3"/>
  <c r="N80" i="3" s="1"/>
  <c r="K80" i="3"/>
  <c r="L80" i="3" s="1"/>
  <c r="M80" i="3" l="1"/>
  <c r="S12" i="2"/>
  <c r="R169" i="3" l="1"/>
  <c r="J214" i="3"/>
  <c r="N214" i="3" s="1"/>
  <c r="H213" i="3"/>
  <c r="S169" i="3" l="1"/>
  <c r="R11" i="2" s="1"/>
  <c r="T12" i="2"/>
  <c r="T11" i="2"/>
  <c r="S10" i="2"/>
  <c r="U11" i="2"/>
  <c r="S170" i="3"/>
  <c r="R12" i="2" s="1"/>
  <c r="R170" i="3"/>
  <c r="U12" i="2" s="1"/>
  <c r="T170" i="3" l="1"/>
  <c r="V11" i="2"/>
  <c r="T169" i="3"/>
  <c r="V12" i="2" l="1"/>
  <c r="V10" i="2"/>
  <c r="V13" i="2" l="1"/>
  <c r="H304" i="2"/>
  <c r="H305" i="2" s="1"/>
  <c r="K228" i="3" l="1"/>
  <c r="M228" i="3" s="1"/>
  <c r="J228" i="3"/>
  <c r="N228" i="3" s="1"/>
  <c r="L228" i="3" l="1"/>
  <c r="J168" i="3" l="1"/>
  <c r="N168" i="3" s="1"/>
  <c r="J55" i="2" l="1"/>
  <c r="N55" i="2" s="1"/>
  <c r="K55" i="2" l="1"/>
  <c r="L55" i="2" s="1"/>
  <c r="J54" i="2"/>
  <c r="N54" i="2" s="1"/>
  <c r="K54" i="2"/>
  <c r="L54" i="2" s="1"/>
  <c r="M54" i="2" l="1"/>
  <c r="J303" i="2" l="1"/>
  <c r="N303" i="2" s="1"/>
  <c r="J20" i="3" l="1"/>
  <c r="N20" i="3" s="1"/>
  <c r="K25" i="2" l="1"/>
  <c r="K10" i="2" l="1"/>
  <c r="L10" i="2" s="1"/>
  <c r="K10" i="3" l="1"/>
  <c r="M10" i="3" s="1"/>
  <c r="L10" i="3" l="1"/>
  <c r="J10" i="3"/>
  <c r="N10" i="3" s="1"/>
  <c r="J11" i="3"/>
  <c r="N11" i="3" s="1"/>
  <c r="K11" i="3"/>
  <c r="M11" i="3" s="1"/>
  <c r="J12" i="3"/>
  <c r="N12" i="3" s="1"/>
  <c r="K12" i="3"/>
  <c r="L12" i="3" s="1"/>
  <c r="J13" i="3"/>
  <c r="N13" i="3" s="1"/>
  <c r="K13" i="3"/>
  <c r="L13" i="3" s="1"/>
  <c r="J14" i="3"/>
  <c r="N14" i="3" s="1"/>
  <c r="K14" i="3"/>
  <c r="L14" i="3" s="1"/>
  <c r="J15" i="3"/>
  <c r="N15" i="3" s="1"/>
  <c r="K15" i="3"/>
  <c r="J16" i="3"/>
  <c r="N16" i="3" s="1"/>
  <c r="K16" i="3"/>
  <c r="J17" i="3"/>
  <c r="N17" i="3" s="1"/>
  <c r="K17" i="3"/>
  <c r="M17" i="3" s="1"/>
  <c r="J18" i="3"/>
  <c r="N18" i="3" s="1"/>
  <c r="K18" i="3"/>
  <c r="L18" i="3" s="1"/>
  <c r="J19" i="3"/>
  <c r="N19" i="3" s="1"/>
  <c r="K19" i="3"/>
  <c r="M19" i="3" s="1"/>
  <c r="K20" i="3"/>
  <c r="L20" i="3" s="1"/>
  <c r="J21" i="3"/>
  <c r="N21" i="3" s="1"/>
  <c r="K21" i="3"/>
  <c r="L21" i="3" s="1"/>
  <c r="J22" i="3"/>
  <c r="N22" i="3" s="1"/>
  <c r="K22" i="3"/>
  <c r="L22" i="3" s="1"/>
  <c r="J23" i="3"/>
  <c r="N23" i="3" s="1"/>
  <c r="K23" i="3"/>
  <c r="L23" i="3" s="1"/>
  <c r="J24" i="3"/>
  <c r="N24" i="3" s="1"/>
  <c r="K24" i="3"/>
  <c r="J25" i="3"/>
  <c r="N25" i="3" s="1"/>
  <c r="K25" i="3"/>
  <c r="M25" i="3" s="1"/>
  <c r="J26" i="3"/>
  <c r="N26" i="3" s="1"/>
  <c r="K26" i="3"/>
  <c r="L26" i="3" s="1"/>
  <c r="J27" i="3"/>
  <c r="N27" i="3" s="1"/>
  <c r="K27" i="3"/>
  <c r="M27" i="3" s="1"/>
  <c r="J28" i="3"/>
  <c r="N28" i="3" s="1"/>
  <c r="K28" i="3"/>
  <c r="L28" i="3" s="1"/>
  <c r="J29" i="3"/>
  <c r="N29" i="3" s="1"/>
  <c r="K29" i="3"/>
  <c r="L29" i="3" s="1"/>
  <c r="J30" i="3"/>
  <c r="N30" i="3" s="1"/>
  <c r="K30" i="3"/>
  <c r="L30" i="3" s="1"/>
  <c r="J31" i="3"/>
  <c r="N31" i="3" s="1"/>
  <c r="K31" i="3"/>
  <c r="L31" i="3" s="1"/>
  <c r="J32" i="3"/>
  <c r="N32" i="3" s="1"/>
  <c r="K32" i="3"/>
  <c r="J33" i="3"/>
  <c r="N33" i="3" s="1"/>
  <c r="K33" i="3"/>
  <c r="M33" i="3" s="1"/>
  <c r="J34" i="3"/>
  <c r="N34" i="3" s="1"/>
  <c r="K34" i="3"/>
  <c r="L34" i="3" s="1"/>
  <c r="J35" i="3"/>
  <c r="N35" i="3" s="1"/>
  <c r="K35" i="3"/>
  <c r="M35" i="3" s="1"/>
  <c r="J36" i="3"/>
  <c r="N36" i="3" s="1"/>
  <c r="K36" i="3"/>
  <c r="L36" i="3" s="1"/>
  <c r="J37" i="3"/>
  <c r="N37" i="3" s="1"/>
  <c r="K37" i="3"/>
  <c r="L37" i="3" s="1"/>
  <c r="J38" i="3"/>
  <c r="N38" i="3" s="1"/>
  <c r="K38" i="3"/>
  <c r="L38" i="3" s="1"/>
  <c r="J39" i="3"/>
  <c r="N39" i="3" s="1"/>
  <c r="K39" i="3"/>
  <c r="M39" i="3" s="1"/>
  <c r="J40" i="3"/>
  <c r="N40" i="3" s="1"/>
  <c r="K40" i="3"/>
  <c r="J41" i="3"/>
  <c r="N41" i="3" s="1"/>
  <c r="K41" i="3"/>
  <c r="M41" i="3" s="1"/>
  <c r="J42" i="3"/>
  <c r="N42" i="3" s="1"/>
  <c r="K42" i="3"/>
  <c r="L42" i="3" s="1"/>
  <c r="J43" i="3"/>
  <c r="N43" i="3" s="1"/>
  <c r="K43" i="3"/>
  <c r="M43" i="3" s="1"/>
  <c r="J44" i="3"/>
  <c r="N44" i="3" s="1"/>
  <c r="K44" i="3"/>
  <c r="L44" i="3" s="1"/>
  <c r="J45" i="3"/>
  <c r="N45" i="3" s="1"/>
  <c r="K45" i="3"/>
  <c r="L45" i="3" s="1"/>
  <c r="J46" i="3"/>
  <c r="N46" i="3" s="1"/>
  <c r="K46" i="3"/>
  <c r="L46" i="3" s="1"/>
  <c r="J47" i="3"/>
  <c r="N47" i="3" s="1"/>
  <c r="K47" i="3"/>
  <c r="L47" i="3" s="1"/>
  <c r="J48" i="3"/>
  <c r="N48" i="3" s="1"/>
  <c r="K48" i="3"/>
  <c r="J49" i="3"/>
  <c r="N49" i="3" s="1"/>
  <c r="K49" i="3"/>
  <c r="M49" i="3" s="1"/>
  <c r="J50" i="3"/>
  <c r="N50" i="3" s="1"/>
  <c r="K50" i="3"/>
  <c r="M50" i="3" s="1"/>
  <c r="J51" i="3"/>
  <c r="N51" i="3" s="1"/>
  <c r="K51" i="3"/>
  <c r="L51" i="3" s="1"/>
  <c r="J52" i="3"/>
  <c r="N52" i="3" s="1"/>
  <c r="K52" i="3"/>
  <c r="L52" i="3" s="1"/>
  <c r="J53" i="3"/>
  <c r="N53" i="3" s="1"/>
  <c r="K53" i="3"/>
  <c r="L53" i="3" s="1"/>
  <c r="J54" i="3"/>
  <c r="N54" i="3" s="1"/>
  <c r="K54" i="3"/>
  <c r="L54" i="3" s="1"/>
  <c r="J55" i="3"/>
  <c r="N55" i="3" s="1"/>
  <c r="K55" i="3"/>
  <c r="M55" i="3" s="1"/>
  <c r="J56" i="3"/>
  <c r="N56" i="3" s="1"/>
  <c r="K56" i="3"/>
  <c r="J57" i="3"/>
  <c r="N57" i="3" s="1"/>
  <c r="K57" i="3"/>
  <c r="M57" i="3" s="1"/>
  <c r="J58" i="3"/>
  <c r="N58" i="3" s="1"/>
  <c r="K58" i="3"/>
  <c r="L58" i="3" s="1"/>
  <c r="J59" i="3"/>
  <c r="N59" i="3" s="1"/>
  <c r="K59" i="3"/>
  <c r="L59" i="3" s="1"/>
  <c r="J60" i="3"/>
  <c r="N60" i="3" s="1"/>
  <c r="K60" i="3"/>
  <c r="L60" i="3" s="1"/>
  <c r="J61" i="3"/>
  <c r="N61" i="3" s="1"/>
  <c r="K61" i="3"/>
  <c r="L61" i="3" s="1"/>
  <c r="J62" i="3"/>
  <c r="N62" i="3" s="1"/>
  <c r="K62" i="3"/>
  <c r="L62" i="3" s="1"/>
  <c r="J63" i="3"/>
  <c r="N63" i="3" s="1"/>
  <c r="K63" i="3"/>
  <c r="L63" i="3" s="1"/>
  <c r="J64" i="3"/>
  <c r="N64" i="3" s="1"/>
  <c r="K64" i="3"/>
  <c r="J65" i="3"/>
  <c r="N65" i="3" s="1"/>
  <c r="K65" i="3"/>
  <c r="M65" i="3" s="1"/>
  <c r="J66" i="3"/>
  <c r="N66" i="3" s="1"/>
  <c r="K66" i="3"/>
  <c r="L66" i="3" s="1"/>
  <c r="J67" i="3"/>
  <c r="N67" i="3" s="1"/>
  <c r="K67" i="3"/>
  <c r="L67" i="3" s="1"/>
  <c r="J68" i="3"/>
  <c r="N68" i="3" s="1"/>
  <c r="K68" i="3"/>
  <c r="L68" i="3" s="1"/>
  <c r="J69" i="3"/>
  <c r="N69" i="3" s="1"/>
  <c r="K69" i="3"/>
  <c r="L69" i="3" s="1"/>
  <c r="J70" i="3"/>
  <c r="N70" i="3" s="1"/>
  <c r="K70" i="3"/>
  <c r="L70" i="3" s="1"/>
  <c r="J71" i="3"/>
  <c r="N71" i="3" s="1"/>
  <c r="K71" i="3"/>
  <c r="M71" i="3" s="1"/>
  <c r="J72" i="3"/>
  <c r="N72" i="3" s="1"/>
  <c r="K72" i="3"/>
  <c r="J73" i="3"/>
  <c r="N73" i="3" s="1"/>
  <c r="K73" i="3"/>
  <c r="M73" i="3" s="1"/>
  <c r="J74" i="3"/>
  <c r="N74" i="3" s="1"/>
  <c r="K74" i="3"/>
  <c r="M74" i="3" s="1"/>
  <c r="J75" i="3"/>
  <c r="N75" i="3" s="1"/>
  <c r="K75" i="3"/>
  <c r="L75" i="3" s="1"/>
  <c r="J76" i="3"/>
  <c r="N76" i="3" s="1"/>
  <c r="K76" i="3"/>
  <c r="L76" i="3" s="1"/>
  <c r="J77" i="3"/>
  <c r="N77" i="3" s="1"/>
  <c r="K77" i="3"/>
  <c r="L77" i="3" s="1"/>
  <c r="J78" i="3"/>
  <c r="N78" i="3" s="1"/>
  <c r="K78" i="3"/>
  <c r="L78" i="3" s="1"/>
  <c r="J79" i="3"/>
  <c r="N79" i="3" s="1"/>
  <c r="K79" i="3"/>
  <c r="M79" i="3" s="1"/>
  <c r="J81" i="3"/>
  <c r="N81" i="3" s="1"/>
  <c r="K81" i="3"/>
  <c r="J82" i="3"/>
  <c r="N82" i="3" s="1"/>
  <c r="K82" i="3"/>
  <c r="M82" i="3" s="1"/>
  <c r="J83" i="3"/>
  <c r="N83" i="3" s="1"/>
  <c r="K83" i="3"/>
  <c r="M83" i="3" s="1"/>
  <c r="J84" i="3"/>
  <c r="N84" i="3" s="1"/>
  <c r="K84" i="3"/>
  <c r="M84" i="3" s="1"/>
  <c r="J85" i="3"/>
  <c r="N85" i="3" s="1"/>
  <c r="K85" i="3"/>
  <c r="L85" i="3" s="1"/>
  <c r="J86" i="3"/>
  <c r="N86" i="3" s="1"/>
  <c r="K86" i="3"/>
  <c r="L86" i="3" s="1"/>
  <c r="J87" i="3"/>
  <c r="N87" i="3" s="1"/>
  <c r="K87" i="3"/>
  <c r="L87" i="3" s="1"/>
  <c r="J88" i="3"/>
  <c r="N88" i="3" s="1"/>
  <c r="K88" i="3"/>
  <c r="M88" i="3" s="1"/>
  <c r="J89" i="3"/>
  <c r="N89" i="3" s="1"/>
  <c r="K89" i="3"/>
  <c r="J90" i="3"/>
  <c r="N90" i="3" s="1"/>
  <c r="K90" i="3"/>
  <c r="M90" i="3" s="1"/>
  <c r="J91" i="3"/>
  <c r="N91" i="3" s="1"/>
  <c r="K91" i="3"/>
  <c r="L91" i="3" s="1"/>
  <c r="J92" i="3"/>
  <c r="N92" i="3" s="1"/>
  <c r="K92" i="3"/>
  <c r="M92" i="3" s="1"/>
  <c r="J93" i="3"/>
  <c r="N93" i="3" s="1"/>
  <c r="K93" i="3"/>
  <c r="L93" i="3" s="1"/>
  <c r="J94" i="3"/>
  <c r="N94" i="3" s="1"/>
  <c r="K94" i="3"/>
  <c r="L94" i="3" s="1"/>
  <c r="J95" i="3"/>
  <c r="N95" i="3" s="1"/>
  <c r="K95" i="3"/>
  <c r="L95" i="3" s="1"/>
  <c r="J96" i="3"/>
  <c r="N96" i="3" s="1"/>
  <c r="K96" i="3"/>
  <c r="M96" i="3" s="1"/>
  <c r="J97" i="3"/>
  <c r="N97" i="3" s="1"/>
  <c r="K97" i="3"/>
  <c r="J98" i="3"/>
  <c r="N98" i="3" s="1"/>
  <c r="K98" i="3"/>
  <c r="M98" i="3" s="1"/>
  <c r="J99" i="3"/>
  <c r="N99" i="3" s="1"/>
  <c r="K99" i="3"/>
  <c r="L99" i="3" s="1"/>
  <c r="J100" i="3"/>
  <c r="N100" i="3" s="1"/>
  <c r="K100" i="3"/>
  <c r="L100" i="3" s="1"/>
  <c r="J101" i="3"/>
  <c r="N101" i="3" s="1"/>
  <c r="K101" i="3"/>
  <c r="L101" i="3" s="1"/>
  <c r="J102" i="3"/>
  <c r="N102" i="3" s="1"/>
  <c r="K102" i="3"/>
  <c r="L102" i="3" s="1"/>
  <c r="J103" i="3"/>
  <c r="N103" i="3" s="1"/>
  <c r="K103" i="3"/>
  <c r="L103" i="3" s="1"/>
  <c r="J104" i="3"/>
  <c r="N104" i="3" s="1"/>
  <c r="K104" i="3"/>
  <c r="M104" i="3" s="1"/>
  <c r="J105" i="3"/>
  <c r="N105" i="3" s="1"/>
  <c r="K105" i="3"/>
  <c r="J106" i="3"/>
  <c r="N106" i="3" s="1"/>
  <c r="K106" i="3"/>
  <c r="M106" i="3" s="1"/>
  <c r="J107" i="3"/>
  <c r="N107" i="3" s="1"/>
  <c r="K107" i="3"/>
  <c r="L107" i="3" s="1"/>
  <c r="J108" i="3"/>
  <c r="N108" i="3" s="1"/>
  <c r="K108" i="3"/>
  <c r="L108" i="3" s="1"/>
  <c r="J109" i="3"/>
  <c r="N109" i="3" s="1"/>
  <c r="K109" i="3"/>
  <c r="L109" i="3" s="1"/>
  <c r="J110" i="3"/>
  <c r="N110" i="3" s="1"/>
  <c r="K110" i="3"/>
  <c r="L110" i="3" s="1"/>
  <c r="J111" i="3"/>
  <c r="N111" i="3" s="1"/>
  <c r="K111" i="3"/>
  <c r="M111" i="3" s="1"/>
  <c r="J112" i="3"/>
  <c r="N112" i="3" s="1"/>
  <c r="K112" i="3"/>
  <c r="J113" i="3"/>
  <c r="N113" i="3" s="1"/>
  <c r="K113" i="3"/>
  <c r="M113" i="3" s="1"/>
  <c r="J114" i="3"/>
  <c r="N114" i="3" s="1"/>
  <c r="K114" i="3"/>
  <c r="L114" i="3" s="1"/>
  <c r="J115" i="3"/>
  <c r="N115" i="3" s="1"/>
  <c r="K115" i="3"/>
  <c r="L115" i="3" s="1"/>
  <c r="J116" i="3"/>
  <c r="N116" i="3" s="1"/>
  <c r="K116" i="3"/>
  <c r="L116" i="3" s="1"/>
  <c r="J117" i="3"/>
  <c r="N117" i="3" s="1"/>
  <c r="K117" i="3"/>
  <c r="L117" i="3" s="1"/>
  <c r="J118" i="3"/>
  <c r="N118" i="3" s="1"/>
  <c r="K118" i="3"/>
  <c r="L118" i="3" s="1"/>
  <c r="J119" i="3"/>
  <c r="N119" i="3" s="1"/>
  <c r="K119" i="3"/>
  <c r="M119" i="3" s="1"/>
  <c r="J120" i="3"/>
  <c r="N120" i="3" s="1"/>
  <c r="K120" i="3"/>
  <c r="J121" i="3"/>
  <c r="N121" i="3" s="1"/>
  <c r="K121" i="3"/>
  <c r="M121" i="3" s="1"/>
  <c r="J122" i="3"/>
  <c r="N122" i="3" s="1"/>
  <c r="K122" i="3"/>
  <c r="M122" i="3" s="1"/>
  <c r="J123" i="3"/>
  <c r="N123" i="3" s="1"/>
  <c r="K123" i="3"/>
  <c r="L123" i="3" s="1"/>
  <c r="J124" i="3"/>
  <c r="N124" i="3" s="1"/>
  <c r="K124" i="3"/>
  <c r="L124" i="3" s="1"/>
  <c r="J125" i="3"/>
  <c r="N125" i="3" s="1"/>
  <c r="K125" i="3"/>
  <c r="L125" i="3" s="1"/>
  <c r="J126" i="3"/>
  <c r="N126" i="3" s="1"/>
  <c r="K126" i="3"/>
  <c r="L126" i="3" s="1"/>
  <c r="J127" i="3"/>
  <c r="N127" i="3" s="1"/>
  <c r="K127" i="3"/>
  <c r="M127" i="3" s="1"/>
  <c r="J128" i="3"/>
  <c r="N128" i="3" s="1"/>
  <c r="K128" i="3"/>
  <c r="J129" i="3"/>
  <c r="N129" i="3" s="1"/>
  <c r="K129" i="3"/>
  <c r="M129" i="3" s="1"/>
  <c r="J130" i="3"/>
  <c r="N130" i="3" s="1"/>
  <c r="K130" i="3"/>
  <c r="L130" i="3" s="1"/>
  <c r="J131" i="3"/>
  <c r="N131" i="3" s="1"/>
  <c r="K131" i="3"/>
  <c r="L131" i="3" s="1"/>
  <c r="J132" i="3"/>
  <c r="N132" i="3" s="1"/>
  <c r="K132" i="3"/>
  <c r="L132" i="3" s="1"/>
  <c r="J133" i="3"/>
  <c r="N133" i="3" s="1"/>
  <c r="K133" i="3"/>
  <c r="L133" i="3" s="1"/>
  <c r="J134" i="3"/>
  <c r="N134" i="3" s="1"/>
  <c r="K134" i="3"/>
  <c r="L134" i="3" s="1"/>
  <c r="J135" i="3"/>
  <c r="N135" i="3" s="1"/>
  <c r="K135" i="3"/>
  <c r="M135" i="3" s="1"/>
  <c r="J136" i="3"/>
  <c r="N136" i="3" s="1"/>
  <c r="K136" i="3"/>
  <c r="J137" i="3"/>
  <c r="N137" i="3" s="1"/>
  <c r="K137" i="3"/>
  <c r="M137" i="3" s="1"/>
  <c r="J138" i="3"/>
  <c r="N138" i="3" s="1"/>
  <c r="K138" i="3"/>
  <c r="L138" i="3" s="1"/>
  <c r="J139" i="3"/>
  <c r="N139" i="3" s="1"/>
  <c r="K139" i="3"/>
  <c r="L139" i="3" s="1"/>
  <c r="J140" i="3"/>
  <c r="N140" i="3" s="1"/>
  <c r="K140" i="3"/>
  <c r="L140" i="3" s="1"/>
  <c r="J141" i="3"/>
  <c r="N141" i="3" s="1"/>
  <c r="K141" i="3"/>
  <c r="L141" i="3" s="1"/>
  <c r="J142" i="3"/>
  <c r="N142" i="3" s="1"/>
  <c r="K142" i="3"/>
  <c r="L142" i="3" s="1"/>
  <c r="J143" i="3"/>
  <c r="N143" i="3" s="1"/>
  <c r="K143" i="3"/>
  <c r="M143" i="3" s="1"/>
  <c r="J144" i="3"/>
  <c r="N144" i="3" s="1"/>
  <c r="K144" i="3"/>
  <c r="J145" i="3"/>
  <c r="N145" i="3" s="1"/>
  <c r="K145" i="3"/>
  <c r="M145" i="3" s="1"/>
  <c r="J146" i="3"/>
  <c r="N146" i="3" s="1"/>
  <c r="K146" i="3"/>
  <c r="L146" i="3" s="1"/>
  <c r="J147" i="3"/>
  <c r="N147" i="3" s="1"/>
  <c r="K147" i="3"/>
  <c r="L147" i="3" s="1"/>
  <c r="J148" i="3"/>
  <c r="N148" i="3" s="1"/>
  <c r="K148" i="3"/>
  <c r="L148" i="3" s="1"/>
  <c r="J149" i="3"/>
  <c r="N149" i="3" s="1"/>
  <c r="K149" i="3"/>
  <c r="L149" i="3" s="1"/>
  <c r="J150" i="3"/>
  <c r="N150" i="3" s="1"/>
  <c r="K150" i="3"/>
  <c r="L150" i="3" s="1"/>
  <c r="J151" i="3"/>
  <c r="N151" i="3" s="1"/>
  <c r="K151" i="3"/>
  <c r="M151" i="3" s="1"/>
  <c r="J152" i="3"/>
  <c r="N152" i="3" s="1"/>
  <c r="K152" i="3"/>
  <c r="J153" i="3"/>
  <c r="N153" i="3" s="1"/>
  <c r="K153" i="3"/>
  <c r="M153" i="3" s="1"/>
  <c r="J154" i="3"/>
  <c r="N154" i="3" s="1"/>
  <c r="K154" i="3"/>
  <c r="L154" i="3" s="1"/>
  <c r="J155" i="3"/>
  <c r="N155" i="3" s="1"/>
  <c r="K155" i="3"/>
  <c r="M155" i="3" s="1"/>
  <c r="J156" i="3"/>
  <c r="N156" i="3" s="1"/>
  <c r="K156" i="3"/>
  <c r="L156" i="3" s="1"/>
  <c r="J157" i="3"/>
  <c r="N157" i="3" s="1"/>
  <c r="K157" i="3"/>
  <c r="L157" i="3" s="1"/>
  <c r="J158" i="3"/>
  <c r="N158" i="3" s="1"/>
  <c r="K158" i="3"/>
  <c r="L158" i="3" s="1"/>
  <c r="J159" i="3"/>
  <c r="N159" i="3" s="1"/>
  <c r="K159" i="3"/>
  <c r="M159" i="3" s="1"/>
  <c r="J160" i="3"/>
  <c r="N160" i="3" s="1"/>
  <c r="K160" i="3"/>
  <c r="J161" i="3"/>
  <c r="N161" i="3" s="1"/>
  <c r="K161" i="3"/>
  <c r="M161" i="3" s="1"/>
  <c r="J162" i="3"/>
  <c r="N162" i="3" s="1"/>
  <c r="K162" i="3"/>
  <c r="L162" i="3" s="1"/>
  <c r="J163" i="3"/>
  <c r="N163" i="3" s="1"/>
  <c r="K163" i="3"/>
  <c r="L163" i="3" s="1"/>
  <c r="J164" i="3"/>
  <c r="N164" i="3" s="1"/>
  <c r="K164" i="3"/>
  <c r="L164" i="3" s="1"/>
  <c r="J165" i="3"/>
  <c r="N165" i="3" s="1"/>
  <c r="K165" i="3"/>
  <c r="L165" i="3" s="1"/>
  <c r="J166" i="3"/>
  <c r="N166" i="3" s="1"/>
  <c r="K166" i="3"/>
  <c r="L166" i="3" s="1"/>
  <c r="J167" i="3"/>
  <c r="N167" i="3" s="1"/>
  <c r="K167" i="3"/>
  <c r="M167" i="3" s="1"/>
  <c r="J169" i="3"/>
  <c r="N169" i="3" s="1"/>
  <c r="K169" i="3"/>
  <c r="M169" i="3" s="1"/>
  <c r="J170" i="3"/>
  <c r="N170" i="3" s="1"/>
  <c r="K170" i="3"/>
  <c r="M170" i="3" s="1"/>
  <c r="K171" i="3"/>
  <c r="L171" i="3" s="1"/>
  <c r="K172" i="3"/>
  <c r="L172" i="3" s="1"/>
  <c r="J173" i="3"/>
  <c r="N173" i="3" s="1"/>
  <c r="K173" i="3"/>
  <c r="L173" i="3" s="1"/>
  <c r="J174" i="3"/>
  <c r="N174" i="3" s="1"/>
  <c r="K174" i="3"/>
  <c r="L174" i="3" s="1"/>
  <c r="J175" i="3"/>
  <c r="N175" i="3" s="1"/>
  <c r="K175" i="3"/>
  <c r="L175" i="3" s="1"/>
  <c r="J176" i="3"/>
  <c r="N176" i="3" s="1"/>
  <c r="K176" i="3"/>
  <c r="M176" i="3" s="1"/>
  <c r="J177" i="3"/>
  <c r="N177" i="3" s="1"/>
  <c r="K177" i="3"/>
  <c r="J178" i="3"/>
  <c r="N178" i="3" s="1"/>
  <c r="K178" i="3"/>
  <c r="M178" i="3" s="1"/>
  <c r="J179" i="3"/>
  <c r="N179" i="3" s="1"/>
  <c r="K179" i="3"/>
  <c r="L179" i="3" s="1"/>
  <c r="J180" i="3"/>
  <c r="N180" i="3" s="1"/>
  <c r="K180" i="3"/>
  <c r="M180" i="3" s="1"/>
  <c r="J181" i="3"/>
  <c r="N181" i="3" s="1"/>
  <c r="K181" i="3"/>
  <c r="L181" i="3" s="1"/>
  <c r="J182" i="3"/>
  <c r="N182" i="3" s="1"/>
  <c r="K182" i="3"/>
  <c r="L182" i="3" s="1"/>
  <c r="J183" i="3"/>
  <c r="N183" i="3" s="1"/>
  <c r="K183" i="3"/>
  <c r="L183" i="3" s="1"/>
  <c r="J184" i="3"/>
  <c r="N184" i="3" s="1"/>
  <c r="K184" i="3"/>
  <c r="M184" i="3" s="1"/>
  <c r="J185" i="3"/>
  <c r="N185" i="3" s="1"/>
  <c r="K185" i="3"/>
  <c r="J186" i="3"/>
  <c r="N186" i="3" s="1"/>
  <c r="K186" i="3"/>
  <c r="M186" i="3" s="1"/>
  <c r="J187" i="3"/>
  <c r="N187" i="3" s="1"/>
  <c r="K187" i="3"/>
  <c r="M187" i="3" s="1"/>
  <c r="J188" i="3"/>
  <c r="N188" i="3" s="1"/>
  <c r="K188" i="3"/>
  <c r="L188" i="3" s="1"/>
  <c r="J189" i="3"/>
  <c r="N189" i="3" s="1"/>
  <c r="K189" i="3"/>
  <c r="L189" i="3" s="1"/>
  <c r="J190" i="3"/>
  <c r="N190" i="3" s="1"/>
  <c r="K190" i="3"/>
  <c r="L190" i="3" s="1"/>
  <c r="J191" i="3"/>
  <c r="N191" i="3" s="1"/>
  <c r="K191" i="3"/>
  <c r="J192" i="3"/>
  <c r="N192" i="3" s="1"/>
  <c r="K192" i="3"/>
  <c r="M192" i="3" s="1"/>
  <c r="J193" i="3"/>
  <c r="N193" i="3" s="1"/>
  <c r="K193" i="3"/>
  <c r="L193" i="3" s="1"/>
  <c r="J194" i="3"/>
  <c r="N194" i="3" s="1"/>
  <c r="K194" i="3"/>
  <c r="L194" i="3" s="1"/>
  <c r="J195" i="3"/>
  <c r="N195" i="3" s="1"/>
  <c r="K195" i="3"/>
  <c r="L195" i="3" s="1"/>
  <c r="J196" i="3"/>
  <c r="N196" i="3" s="1"/>
  <c r="K196" i="3"/>
  <c r="L196" i="3" s="1"/>
  <c r="J197" i="3"/>
  <c r="N197" i="3" s="1"/>
  <c r="K197" i="3"/>
  <c r="L197" i="3" s="1"/>
  <c r="J198" i="3"/>
  <c r="N198" i="3" s="1"/>
  <c r="K198" i="3"/>
  <c r="M198" i="3" s="1"/>
  <c r="J199" i="3"/>
  <c r="N199" i="3" s="1"/>
  <c r="K199" i="3"/>
  <c r="M199" i="3" s="1"/>
  <c r="J200" i="3"/>
  <c r="N200" i="3" s="1"/>
  <c r="K200" i="3"/>
  <c r="L200" i="3" s="1"/>
  <c r="J201" i="3"/>
  <c r="N201" i="3" s="1"/>
  <c r="K201" i="3"/>
  <c r="M201" i="3" s="1"/>
  <c r="J202" i="3"/>
  <c r="N202" i="3" s="1"/>
  <c r="K202" i="3"/>
  <c r="L202" i="3" s="1"/>
  <c r="J203" i="3"/>
  <c r="N203" i="3" s="1"/>
  <c r="K203" i="3"/>
  <c r="L203" i="3" s="1"/>
  <c r="J204" i="3"/>
  <c r="N204" i="3" s="1"/>
  <c r="K204" i="3"/>
  <c r="L204" i="3" s="1"/>
  <c r="J205" i="3"/>
  <c r="N205" i="3" s="1"/>
  <c r="K205" i="3"/>
  <c r="M205" i="3" s="1"/>
  <c r="J206" i="3"/>
  <c r="N206" i="3" s="1"/>
  <c r="K206" i="3"/>
  <c r="J207" i="3"/>
  <c r="N207" i="3" s="1"/>
  <c r="K207" i="3"/>
  <c r="M207" i="3" s="1"/>
  <c r="J208" i="3"/>
  <c r="N208" i="3" s="1"/>
  <c r="K208" i="3"/>
  <c r="L208" i="3" s="1"/>
  <c r="J209" i="3"/>
  <c r="N209" i="3" s="1"/>
  <c r="K209" i="3"/>
  <c r="M209" i="3" s="1"/>
  <c r="J210" i="3"/>
  <c r="N210" i="3" s="1"/>
  <c r="K210" i="3"/>
  <c r="L210" i="3" s="1"/>
  <c r="J211" i="3"/>
  <c r="N211" i="3" s="1"/>
  <c r="K211" i="3"/>
  <c r="L211" i="3" s="1"/>
  <c r="J212" i="3"/>
  <c r="N212" i="3" s="1"/>
  <c r="K212" i="3"/>
  <c r="L212" i="3" s="1"/>
  <c r="J213" i="3"/>
  <c r="N213" i="3" s="1"/>
  <c r="K213" i="3"/>
  <c r="M213" i="3" s="1"/>
  <c r="J215" i="3"/>
  <c r="N215" i="3" s="1"/>
  <c r="K215" i="3"/>
  <c r="M215" i="3" s="1"/>
  <c r="J218" i="3"/>
  <c r="N218" i="3" s="1"/>
  <c r="K218" i="3"/>
  <c r="M218" i="3" s="1"/>
  <c r="J219" i="3"/>
  <c r="N219" i="3" s="1"/>
  <c r="K219" i="3"/>
  <c r="L219" i="3" s="1"/>
  <c r="J220" i="3"/>
  <c r="N220" i="3" s="1"/>
  <c r="K220" i="3"/>
  <c r="L220" i="3" s="1"/>
  <c r="J221" i="3"/>
  <c r="N221" i="3" s="1"/>
  <c r="K221" i="3"/>
  <c r="L221" i="3" s="1"/>
  <c r="J222" i="3"/>
  <c r="N222" i="3" s="1"/>
  <c r="K222" i="3"/>
  <c r="L222" i="3" s="1"/>
  <c r="J223" i="3"/>
  <c r="N223" i="3" s="1"/>
  <c r="K223" i="3"/>
  <c r="L223" i="3" s="1"/>
  <c r="J224" i="3"/>
  <c r="N224" i="3" s="1"/>
  <c r="K224" i="3"/>
  <c r="L224" i="3" s="1"/>
  <c r="J225" i="3"/>
  <c r="N225" i="3" s="1"/>
  <c r="K225" i="3"/>
  <c r="M225" i="3" s="1"/>
  <c r="J226" i="3"/>
  <c r="N226" i="3" s="1"/>
  <c r="K226" i="3"/>
  <c r="M226" i="3" s="1"/>
  <c r="J227" i="3"/>
  <c r="N227" i="3" s="1"/>
  <c r="K227" i="3"/>
  <c r="M227" i="3" s="1"/>
  <c r="J229" i="3"/>
  <c r="N229" i="3" s="1"/>
  <c r="K229" i="3"/>
  <c r="L229" i="3" s="1"/>
  <c r="J230" i="3"/>
  <c r="N230" i="3" s="1"/>
  <c r="K230" i="3"/>
  <c r="M230" i="3" s="1"/>
  <c r="J231" i="3"/>
  <c r="N231" i="3" s="1"/>
  <c r="K231" i="3"/>
  <c r="L231" i="3" s="1"/>
  <c r="J232" i="3"/>
  <c r="N232" i="3" s="1"/>
  <c r="K232" i="3"/>
  <c r="M232" i="3" s="1"/>
  <c r="J233" i="3"/>
  <c r="N233" i="3" s="1"/>
  <c r="K233" i="3"/>
  <c r="M233" i="3" s="1"/>
  <c r="J234" i="3"/>
  <c r="N234" i="3" s="1"/>
  <c r="K234" i="3"/>
  <c r="L234" i="3" s="1"/>
  <c r="J235" i="3"/>
  <c r="N235" i="3" s="1"/>
  <c r="K235" i="3"/>
  <c r="L235" i="3" s="1"/>
  <c r="M47" i="3" l="1"/>
  <c r="L71" i="3"/>
  <c r="L230" i="3"/>
  <c r="L226" i="3"/>
  <c r="L232" i="3"/>
  <c r="M118" i="3"/>
  <c r="M60" i="3"/>
  <c r="M77" i="3"/>
  <c r="M51" i="3"/>
  <c r="M150" i="3"/>
  <c r="M154" i="3"/>
  <c r="M139" i="3"/>
  <c r="M125" i="3"/>
  <c r="M58" i="3"/>
  <c r="M138" i="3"/>
  <c r="L135" i="3"/>
  <c r="M63" i="3"/>
  <c r="L49" i="3"/>
  <c r="L155" i="3"/>
  <c r="M70" i="3"/>
  <c r="M34" i="3"/>
  <c r="M108" i="3"/>
  <c r="M93" i="3"/>
  <c r="M45" i="3"/>
  <c r="M78" i="3"/>
  <c r="M52" i="3"/>
  <c r="M197" i="3"/>
  <c r="M165" i="3"/>
  <c r="M140" i="3"/>
  <c r="M109" i="3"/>
  <c r="L74" i="3"/>
  <c r="M219" i="3"/>
  <c r="M91" i="3"/>
  <c r="L122" i="3"/>
  <c r="L84" i="3"/>
  <c r="M59" i="3"/>
  <c r="L50" i="3"/>
  <c r="M44" i="3"/>
  <c r="M100" i="3"/>
  <c r="L90" i="3"/>
  <c r="L83" i="3"/>
  <c r="M69" i="3"/>
  <c r="M36" i="3"/>
  <c r="L25" i="3"/>
  <c r="L218" i="3"/>
  <c r="M15" i="3"/>
  <c r="L15" i="3"/>
  <c r="M235" i="3"/>
  <c r="L180" i="3"/>
  <c r="L187" i="3"/>
  <c r="M12" i="3"/>
  <c r="M18" i="3"/>
  <c r="M194" i="3"/>
  <c r="L209" i="3"/>
  <c r="L215" i="3"/>
  <c r="M196" i="3"/>
  <c r="L186" i="3"/>
  <c r="L227" i="3"/>
  <c r="M223" i="3"/>
  <c r="L201" i="3"/>
  <c r="M188" i="3"/>
  <c r="L192" i="3"/>
  <c r="L207" i="3"/>
  <c r="M200" i="3"/>
  <c r="M173" i="3"/>
  <c r="L27" i="3"/>
  <c r="M20" i="3"/>
  <c r="L17" i="3"/>
  <c r="L11" i="3"/>
  <c r="M210" i="3"/>
  <c r="M208" i="3"/>
  <c r="M193" i="3"/>
  <c r="M182" i="3"/>
  <c r="M156" i="3"/>
  <c r="M95" i="3"/>
  <c r="L92" i="3"/>
  <c r="L82" i="3"/>
  <c r="L57" i="3"/>
  <c r="L43" i="3"/>
  <c r="M29" i="3"/>
  <c r="M23" i="3"/>
  <c r="M14" i="3"/>
  <c r="L233" i="3"/>
  <c r="L198" i="3"/>
  <c r="M189" i="3"/>
  <c r="M174" i="3"/>
  <c r="M147" i="3"/>
  <c r="M179" i="3"/>
  <c r="M204" i="3"/>
  <c r="L199" i="3"/>
  <c r="M181" i="3"/>
  <c r="L176" i="3"/>
  <c r="L170" i="3"/>
  <c r="M115" i="3"/>
  <c r="M107" i="3"/>
  <c r="L104" i="3"/>
  <c r="M86" i="3"/>
  <c r="L39" i="3"/>
  <c r="M13" i="3"/>
  <c r="M211" i="3"/>
  <c r="M157" i="3"/>
  <c r="L137" i="3"/>
  <c r="M134" i="3"/>
  <c r="L121" i="3"/>
  <c r="L111" i="3"/>
  <c r="L55" i="3"/>
  <c r="M234" i="3"/>
  <c r="M203" i="3"/>
  <c r="M190" i="3"/>
  <c r="L178" i="3"/>
  <c r="M175" i="3"/>
  <c r="L145" i="3"/>
  <c r="M130" i="3"/>
  <c r="M85" i="3"/>
  <c r="L41" i="3"/>
  <c r="L35" i="3"/>
  <c r="L33" i="3"/>
  <c r="M21" i="3"/>
  <c r="L19" i="3"/>
  <c r="L167" i="3"/>
  <c r="M162" i="3"/>
  <c r="M142" i="3"/>
  <c r="M132" i="3"/>
  <c r="L127" i="3"/>
  <c r="L113" i="3"/>
  <c r="M102" i="3"/>
  <c r="L98" i="3"/>
  <c r="M75" i="3"/>
  <c r="M66" i="3"/>
  <c r="M61" i="3"/>
  <c r="M164" i="3"/>
  <c r="L159" i="3"/>
  <c r="M149" i="3"/>
  <c r="M124" i="3"/>
  <c r="M117" i="3"/>
  <c r="M110" i="3"/>
  <c r="L88" i="3"/>
  <c r="L73" i="3"/>
  <c r="M68" i="3"/>
  <c r="M54" i="3"/>
  <c r="M42" i="3"/>
  <c r="M38" i="3"/>
  <c r="M31" i="3"/>
  <c r="M22" i="3"/>
  <c r="M166" i="3"/>
  <c r="L151" i="3"/>
  <c r="M146" i="3"/>
  <c r="M141" i="3"/>
  <c r="M131" i="3"/>
  <c r="L129" i="3"/>
  <c r="M126" i="3"/>
  <c r="L119" i="3"/>
  <c r="L106" i="3"/>
  <c r="M101" i="3"/>
  <c r="M99" i="3"/>
  <c r="M94" i="3"/>
  <c r="M163" i="3"/>
  <c r="L161" i="3"/>
  <c r="M158" i="3"/>
  <c r="M148" i="3"/>
  <c r="M123" i="3"/>
  <c r="M116" i="3"/>
  <c r="M114" i="3"/>
  <c r="M87" i="3"/>
  <c r="L79" i="3"/>
  <c r="M67" i="3"/>
  <c r="L65" i="3"/>
  <c r="M53" i="3"/>
  <c r="M37" i="3"/>
  <c r="M28" i="3"/>
  <c r="M26" i="3"/>
  <c r="L153" i="3"/>
  <c r="L143" i="3"/>
  <c r="M133" i="3"/>
  <c r="M103" i="3"/>
  <c r="L96" i="3"/>
  <c r="M76" i="3"/>
  <c r="M62" i="3"/>
  <c r="M46" i="3"/>
  <c r="M30" i="3"/>
  <c r="L72" i="3"/>
  <c r="M72" i="3"/>
  <c r="M231" i="3"/>
  <c r="M221" i="3"/>
  <c r="L144" i="3"/>
  <c r="M144" i="3"/>
  <c r="L81" i="3"/>
  <c r="M81" i="3"/>
  <c r="L191" i="3"/>
  <c r="M191" i="3"/>
  <c r="L120" i="3"/>
  <c r="M120" i="3"/>
  <c r="L48" i="3"/>
  <c r="M48" i="3"/>
  <c r="L24" i="3"/>
  <c r="M24" i="3"/>
  <c r="L225" i="3"/>
  <c r="L213" i="3"/>
  <c r="M212" i="3"/>
  <c r="L206" i="3"/>
  <c r="M206" i="3"/>
  <c r="M183" i="3"/>
  <c r="L177" i="3"/>
  <c r="M177" i="3"/>
  <c r="L169" i="3"/>
  <c r="L105" i="3"/>
  <c r="M105" i="3"/>
  <c r="L56" i="3"/>
  <c r="M56" i="3"/>
  <c r="L32" i="3"/>
  <c r="M32" i="3"/>
  <c r="L16" i="3"/>
  <c r="M16" i="3"/>
  <c r="L128" i="3"/>
  <c r="M128" i="3"/>
  <c r="M229" i="3"/>
  <c r="M222" i="3"/>
  <c r="L185" i="3"/>
  <c r="M185" i="3"/>
  <c r="L152" i="3"/>
  <c r="M152" i="3"/>
  <c r="L89" i="3"/>
  <c r="M89" i="3"/>
  <c r="L64" i="3"/>
  <c r="M64" i="3"/>
  <c r="L40" i="3"/>
  <c r="M40" i="3"/>
  <c r="M220" i="3"/>
  <c r="L205" i="3"/>
  <c r="M195" i="3"/>
  <c r="L112" i="3"/>
  <c r="M112" i="3"/>
  <c r="L136" i="3"/>
  <c r="M136" i="3"/>
  <c r="M224" i="3"/>
  <c r="M202" i="3"/>
  <c r="L184" i="3"/>
  <c r="L160" i="3"/>
  <c r="M160" i="3"/>
  <c r="L97" i="3"/>
  <c r="M97" i="3"/>
  <c r="J171" i="3" l="1"/>
  <c r="N171" i="3" s="1"/>
  <c r="M171" i="3"/>
  <c r="M172" i="3"/>
  <c r="J172" i="3"/>
  <c r="N172" i="3" s="1"/>
  <c r="J25" i="2" l="1"/>
  <c r="N25" i="2" s="1"/>
  <c r="K23" i="2"/>
  <c r="L23" i="2" s="1"/>
  <c r="L25" i="2"/>
  <c r="K26" i="2"/>
  <c r="M26" i="2" s="1"/>
  <c r="K27" i="2"/>
  <c r="L27" i="2" s="1"/>
  <c r="J23" i="2"/>
  <c r="N23" i="2" s="1"/>
  <c r="J26" i="2"/>
  <c r="N26" i="2" s="1"/>
  <c r="K69" i="2"/>
  <c r="M69" i="2" s="1"/>
  <c r="K70" i="2"/>
  <c r="M70" i="2" s="1"/>
  <c r="J69" i="2"/>
  <c r="N69" i="2" s="1"/>
  <c r="J70" i="2"/>
  <c r="N70" i="2" s="1"/>
  <c r="K56" i="2"/>
  <c r="M56" i="2" s="1"/>
  <c r="K57" i="2"/>
  <c r="L57" i="2" s="1"/>
  <c r="J56" i="2"/>
  <c r="N56" i="2" s="1"/>
  <c r="J57" i="2"/>
  <c r="N57" i="2" s="1"/>
  <c r="J58" i="2"/>
  <c r="N58" i="2" s="1"/>
  <c r="M23" i="2" l="1"/>
  <c r="M25" i="2"/>
  <c r="L26" i="2"/>
  <c r="L70" i="2"/>
  <c r="L69" i="2"/>
  <c r="L56" i="2"/>
  <c r="M57" i="2"/>
  <c r="K231" i="2" l="1"/>
  <c r="K67" i="2"/>
  <c r="M67" i="2" s="1"/>
  <c r="J67" i="2"/>
  <c r="N67" i="2" s="1"/>
  <c r="J155" i="2"/>
  <c r="N155" i="2" s="1"/>
  <c r="M10" i="2" l="1"/>
  <c r="L67" i="2"/>
  <c r="K81" i="2" l="1"/>
  <c r="J86" i="2" l="1"/>
  <c r="J146" i="2" l="1"/>
  <c r="N146" i="2" s="1"/>
  <c r="K146" i="2"/>
  <c r="M146" i="2" s="1"/>
  <c r="J147" i="2"/>
  <c r="N147" i="2" s="1"/>
  <c r="K147" i="2"/>
  <c r="L147" i="2" s="1"/>
  <c r="M147" i="2" l="1"/>
  <c r="L146" i="2"/>
  <c r="B310" i="2" l="1"/>
  <c r="B3" i="2"/>
  <c r="J10" i="2" l="1"/>
  <c r="N10" i="2" s="1"/>
  <c r="J77" i="2" l="1"/>
  <c r="K302" i="2" l="1"/>
  <c r="M302" i="2" s="1"/>
  <c r="J302" i="2"/>
  <c r="N302" i="2" s="1"/>
  <c r="K301" i="2"/>
  <c r="M301" i="2" s="1"/>
  <c r="J301" i="2"/>
  <c r="N301" i="2" s="1"/>
  <c r="K300" i="2"/>
  <c r="M300" i="2" s="1"/>
  <c r="J300" i="2"/>
  <c r="N300" i="2" s="1"/>
  <c r="K299" i="2"/>
  <c r="M299" i="2" s="1"/>
  <c r="J299" i="2"/>
  <c r="N299" i="2" s="1"/>
  <c r="K298" i="2"/>
  <c r="M298" i="2" s="1"/>
  <c r="J298" i="2"/>
  <c r="N298" i="2" s="1"/>
  <c r="K297" i="2"/>
  <c r="M297" i="2" s="1"/>
  <c r="J297" i="2"/>
  <c r="N297" i="2" s="1"/>
  <c r="K296" i="2"/>
  <c r="M296" i="2" s="1"/>
  <c r="J296" i="2"/>
  <c r="N296" i="2" s="1"/>
  <c r="K295" i="2"/>
  <c r="M295" i="2" s="1"/>
  <c r="J295" i="2"/>
  <c r="N295" i="2" s="1"/>
  <c r="K294" i="2"/>
  <c r="M294" i="2" s="1"/>
  <c r="J294" i="2"/>
  <c r="N294" i="2" s="1"/>
  <c r="K293" i="2"/>
  <c r="M293" i="2" s="1"/>
  <c r="J293" i="2"/>
  <c r="N293" i="2" s="1"/>
  <c r="K292" i="2"/>
  <c r="M292" i="2" s="1"/>
  <c r="J292" i="2"/>
  <c r="N292" i="2" s="1"/>
  <c r="K291" i="2"/>
  <c r="M291" i="2" s="1"/>
  <c r="J291" i="2"/>
  <c r="N291" i="2" s="1"/>
  <c r="K290" i="2"/>
  <c r="M290" i="2" s="1"/>
  <c r="J290" i="2"/>
  <c r="N290" i="2" s="1"/>
  <c r="K289" i="2"/>
  <c r="M289" i="2" s="1"/>
  <c r="J289" i="2"/>
  <c r="N289" i="2" s="1"/>
  <c r="K288" i="2"/>
  <c r="M288" i="2" s="1"/>
  <c r="J288" i="2"/>
  <c r="N288" i="2" s="1"/>
  <c r="K287" i="2"/>
  <c r="M287" i="2" s="1"/>
  <c r="J287" i="2"/>
  <c r="N287" i="2" s="1"/>
  <c r="K286" i="2"/>
  <c r="M286" i="2" s="1"/>
  <c r="J286" i="2"/>
  <c r="N286" i="2" s="1"/>
  <c r="K285" i="2"/>
  <c r="M285" i="2" s="1"/>
  <c r="J285" i="2"/>
  <c r="N285" i="2" s="1"/>
  <c r="K284" i="2"/>
  <c r="M284" i="2" s="1"/>
  <c r="J284" i="2"/>
  <c r="N284" i="2" s="1"/>
  <c r="K283" i="2"/>
  <c r="M283" i="2" s="1"/>
  <c r="J283" i="2"/>
  <c r="N283" i="2" s="1"/>
  <c r="K282" i="2"/>
  <c r="M282" i="2" s="1"/>
  <c r="J282" i="2"/>
  <c r="N282" i="2" s="1"/>
  <c r="K281" i="2"/>
  <c r="M281" i="2" s="1"/>
  <c r="J281" i="2"/>
  <c r="N281" i="2" s="1"/>
  <c r="K280" i="2"/>
  <c r="M280" i="2" s="1"/>
  <c r="J280" i="2"/>
  <c r="N280" i="2" s="1"/>
  <c r="K279" i="2"/>
  <c r="M279" i="2" s="1"/>
  <c r="J279" i="2"/>
  <c r="N279" i="2" s="1"/>
  <c r="K278" i="2"/>
  <c r="M278" i="2" s="1"/>
  <c r="J278" i="2"/>
  <c r="N278" i="2" s="1"/>
  <c r="K277" i="2"/>
  <c r="M277" i="2" s="1"/>
  <c r="J277" i="2"/>
  <c r="N277" i="2" s="1"/>
  <c r="K276" i="2"/>
  <c r="M276" i="2" s="1"/>
  <c r="J276" i="2"/>
  <c r="N276" i="2" s="1"/>
  <c r="K275" i="2"/>
  <c r="M275" i="2" s="1"/>
  <c r="J275" i="2"/>
  <c r="N275" i="2" s="1"/>
  <c r="K274" i="2"/>
  <c r="M274" i="2" s="1"/>
  <c r="J274" i="2"/>
  <c r="N274" i="2" s="1"/>
  <c r="K273" i="2"/>
  <c r="M273" i="2" s="1"/>
  <c r="J273" i="2"/>
  <c r="N273" i="2" s="1"/>
  <c r="K272" i="2"/>
  <c r="M272" i="2" s="1"/>
  <c r="J272" i="2"/>
  <c r="N272" i="2" s="1"/>
  <c r="K271" i="2"/>
  <c r="M271" i="2" s="1"/>
  <c r="J271" i="2"/>
  <c r="N271" i="2" s="1"/>
  <c r="K270" i="2"/>
  <c r="M270" i="2" s="1"/>
  <c r="J270" i="2"/>
  <c r="N270" i="2" s="1"/>
  <c r="K269" i="2"/>
  <c r="M269" i="2" s="1"/>
  <c r="J269" i="2"/>
  <c r="N269" i="2" s="1"/>
  <c r="K268" i="2"/>
  <c r="M268" i="2" s="1"/>
  <c r="J268" i="2"/>
  <c r="N268" i="2" s="1"/>
  <c r="K267" i="2"/>
  <c r="M267" i="2" s="1"/>
  <c r="J267" i="2"/>
  <c r="N267" i="2" s="1"/>
  <c r="K266" i="2"/>
  <c r="M266" i="2" s="1"/>
  <c r="J266" i="2"/>
  <c r="N266" i="2" s="1"/>
  <c r="K265" i="2"/>
  <c r="M265" i="2" s="1"/>
  <c r="J265" i="2"/>
  <c r="N265" i="2" s="1"/>
  <c r="K264" i="2"/>
  <c r="M264" i="2" s="1"/>
  <c r="J264" i="2"/>
  <c r="N264" i="2" s="1"/>
  <c r="K263" i="2"/>
  <c r="M263" i="2" s="1"/>
  <c r="J263" i="2"/>
  <c r="N263" i="2" s="1"/>
  <c r="K262" i="2"/>
  <c r="M262" i="2" s="1"/>
  <c r="J262" i="2"/>
  <c r="N262" i="2" s="1"/>
  <c r="K261" i="2"/>
  <c r="M261" i="2" s="1"/>
  <c r="J261" i="2"/>
  <c r="N261" i="2" s="1"/>
  <c r="K260" i="2"/>
  <c r="J260" i="2"/>
  <c r="N260" i="2" s="1"/>
  <c r="K259" i="2"/>
  <c r="M259" i="2" s="1"/>
  <c r="J259" i="2"/>
  <c r="N259" i="2" s="1"/>
  <c r="K258" i="2"/>
  <c r="M258" i="2" s="1"/>
  <c r="J258" i="2"/>
  <c r="N258" i="2" s="1"/>
  <c r="K257" i="2"/>
  <c r="M257" i="2" s="1"/>
  <c r="J257" i="2"/>
  <c r="N257" i="2" s="1"/>
  <c r="K256" i="2"/>
  <c r="M256" i="2" s="1"/>
  <c r="J256" i="2"/>
  <c r="N256" i="2" s="1"/>
  <c r="K255" i="2"/>
  <c r="M255" i="2" s="1"/>
  <c r="J255" i="2"/>
  <c r="N255" i="2" s="1"/>
  <c r="K254" i="2"/>
  <c r="M254" i="2" s="1"/>
  <c r="J254" i="2"/>
  <c r="N254" i="2" s="1"/>
  <c r="K253" i="2"/>
  <c r="M253" i="2" s="1"/>
  <c r="J253" i="2"/>
  <c r="N253" i="2" s="1"/>
  <c r="K252" i="2"/>
  <c r="M252" i="2" s="1"/>
  <c r="J252" i="2"/>
  <c r="N252" i="2" s="1"/>
  <c r="K251" i="2"/>
  <c r="M251" i="2" s="1"/>
  <c r="J251" i="2"/>
  <c r="N251" i="2" s="1"/>
  <c r="K250" i="2"/>
  <c r="M250" i="2" s="1"/>
  <c r="J250" i="2"/>
  <c r="N250" i="2" s="1"/>
  <c r="K249" i="2"/>
  <c r="M249" i="2" s="1"/>
  <c r="J249" i="2"/>
  <c r="N249" i="2" s="1"/>
  <c r="K248" i="2"/>
  <c r="M248" i="2" s="1"/>
  <c r="J248" i="2"/>
  <c r="N248" i="2" s="1"/>
  <c r="K247" i="2"/>
  <c r="M247" i="2" s="1"/>
  <c r="J247" i="2"/>
  <c r="N247" i="2" s="1"/>
  <c r="K246" i="2"/>
  <c r="M246" i="2" s="1"/>
  <c r="J246" i="2"/>
  <c r="N246" i="2" s="1"/>
  <c r="K245" i="2"/>
  <c r="M245" i="2" s="1"/>
  <c r="J245" i="2"/>
  <c r="N245" i="2" s="1"/>
  <c r="K244" i="2"/>
  <c r="M244" i="2" s="1"/>
  <c r="J244" i="2"/>
  <c r="N244" i="2" s="1"/>
  <c r="K243" i="2"/>
  <c r="M243" i="2" s="1"/>
  <c r="J243" i="2"/>
  <c r="N243" i="2" s="1"/>
  <c r="K242" i="2"/>
  <c r="M242" i="2" s="1"/>
  <c r="J242" i="2"/>
  <c r="N242" i="2" s="1"/>
  <c r="K241" i="2"/>
  <c r="M241" i="2" s="1"/>
  <c r="J241" i="2"/>
  <c r="N241" i="2" s="1"/>
  <c r="K240" i="2"/>
  <c r="M240" i="2" s="1"/>
  <c r="J240" i="2"/>
  <c r="N240" i="2" s="1"/>
  <c r="K239" i="2"/>
  <c r="M239" i="2" s="1"/>
  <c r="J239" i="2"/>
  <c r="N239" i="2" s="1"/>
  <c r="K238" i="2"/>
  <c r="M238" i="2" s="1"/>
  <c r="J238" i="2"/>
  <c r="N238" i="2" s="1"/>
  <c r="K237" i="2"/>
  <c r="M237" i="2" s="1"/>
  <c r="J237" i="2"/>
  <c r="N237" i="2" s="1"/>
  <c r="K236" i="2"/>
  <c r="M236" i="2" s="1"/>
  <c r="J236" i="2"/>
  <c r="N236" i="2" s="1"/>
  <c r="K235" i="2"/>
  <c r="M235" i="2" s="1"/>
  <c r="J235" i="2"/>
  <c r="N235" i="2" s="1"/>
  <c r="K234" i="2"/>
  <c r="M234" i="2" s="1"/>
  <c r="J234" i="2"/>
  <c r="N234" i="2" s="1"/>
  <c r="K233" i="2"/>
  <c r="M233" i="2" s="1"/>
  <c r="J233" i="2"/>
  <c r="N233" i="2" s="1"/>
  <c r="K232" i="2"/>
  <c r="M232" i="2" s="1"/>
  <c r="J232" i="2"/>
  <c r="N232" i="2" s="1"/>
  <c r="M231" i="2"/>
  <c r="J231" i="2"/>
  <c r="N231" i="2" s="1"/>
  <c r="K230" i="2"/>
  <c r="M230" i="2" s="1"/>
  <c r="J230" i="2"/>
  <c r="N230" i="2" s="1"/>
  <c r="K229" i="2"/>
  <c r="M229" i="2" s="1"/>
  <c r="J229" i="2"/>
  <c r="N229" i="2" s="1"/>
  <c r="K228" i="2"/>
  <c r="M228" i="2" s="1"/>
  <c r="J228" i="2"/>
  <c r="N228" i="2" s="1"/>
  <c r="K227" i="2"/>
  <c r="M227" i="2" s="1"/>
  <c r="J227" i="2"/>
  <c r="N227" i="2" s="1"/>
  <c r="K226" i="2"/>
  <c r="M226" i="2" s="1"/>
  <c r="J226" i="2"/>
  <c r="N226" i="2" s="1"/>
  <c r="K225" i="2"/>
  <c r="M225" i="2" s="1"/>
  <c r="J225" i="2"/>
  <c r="N225" i="2" s="1"/>
  <c r="K224" i="2"/>
  <c r="M224" i="2" s="1"/>
  <c r="J224" i="2"/>
  <c r="N224" i="2" s="1"/>
  <c r="K223" i="2"/>
  <c r="M223" i="2" s="1"/>
  <c r="J223" i="2"/>
  <c r="N223" i="2" s="1"/>
  <c r="K222" i="2"/>
  <c r="M222" i="2" s="1"/>
  <c r="J222" i="2"/>
  <c r="N222" i="2" s="1"/>
  <c r="K221" i="2"/>
  <c r="M221" i="2" s="1"/>
  <c r="J221" i="2"/>
  <c r="N221" i="2" s="1"/>
  <c r="K220" i="2"/>
  <c r="M220" i="2" s="1"/>
  <c r="J220" i="2"/>
  <c r="N220" i="2" s="1"/>
  <c r="K219" i="2"/>
  <c r="M219" i="2" s="1"/>
  <c r="J219" i="2"/>
  <c r="N219" i="2" s="1"/>
  <c r="K218" i="2"/>
  <c r="M218" i="2" s="1"/>
  <c r="J218" i="2"/>
  <c r="N218" i="2" s="1"/>
  <c r="K217" i="2"/>
  <c r="M217" i="2" s="1"/>
  <c r="J217" i="2"/>
  <c r="N217" i="2" s="1"/>
  <c r="K216" i="2"/>
  <c r="M216" i="2" s="1"/>
  <c r="J216" i="2"/>
  <c r="N216" i="2" s="1"/>
  <c r="K215" i="2"/>
  <c r="M215" i="2" s="1"/>
  <c r="J215" i="2"/>
  <c r="N215" i="2" s="1"/>
  <c r="K214" i="2"/>
  <c r="M214" i="2" s="1"/>
  <c r="J214" i="2"/>
  <c r="N214" i="2" s="1"/>
  <c r="K213" i="2"/>
  <c r="M213" i="2" s="1"/>
  <c r="J213" i="2"/>
  <c r="N213" i="2" s="1"/>
  <c r="K212" i="2"/>
  <c r="M212" i="2" s="1"/>
  <c r="J212" i="2"/>
  <c r="N212" i="2" s="1"/>
  <c r="K211" i="2"/>
  <c r="M211" i="2" s="1"/>
  <c r="J211" i="2"/>
  <c r="N211" i="2" s="1"/>
  <c r="K210" i="2"/>
  <c r="M210" i="2" s="1"/>
  <c r="J210" i="2"/>
  <c r="N210" i="2" s="1"/>
  <c r="K209" i="2"/>
  <c r="M209" i="2" s="1"/>
  <c r="J209" i="2"/>
  <c r="N209" i="2" s="1"/>
  <c r="K208" i="2"/>
  <c r="M208" i="2" s="1"/>
  <c r="J208" i="2"/>
  <c r="N208" i="2" s="1"/>
  <c r="K207" i="2"/>
  <c r="M207" i="2" s="1"/>
  <c r="J207" i="2"/>
  <c r="N207" i="2" s="1"/>
  <c r="K206" i="2"/>
  <c r="M206" i="2" s="1"/>
  <c r="J206" i="2"/>
  <c r="N206" i="2" s="1"/>
  <c r="K205" i="2"/>
  <c r="M205" i="2" s="1"/>
  <c r="J205" i="2"/>
  <c r="N205" i="2" s="1"/>
  <c r="K204" i="2"/>
  <c r="M204" i="2" s="1"/>
  <c r="J204" i="2"/>
  <c r="N204" i="2" s="1"/>
  <c r="K203" i="2"/>
  <c r="M203" i="2" s="1"/>
  <c r="J203" i="2"/>
  <c r="N203" i="2" s="1"/>
  <c r="K202" i="2"/>
  <c r="M202" i="2" s="1"/>
  <c r="J202" i="2"/>
  <c r="N202" i="2" s="1"/>
  <c r="K201" i="2"/>
  <c r="M201" i="2" s="1"/>
  <c r="J201" i="2"/>
  <c r="N201" i="2" s="1"/>
  <c r="K200" i="2"/>
  <c r="M200" i="2" s="1"/>
  <c r="J200" i="2"/>
  <c r="N200" i="2" s="1"/>
  <c r="K199" i="2"/>
  <c r="M199" i="2" s="1"/>
  <c r="J199" i="2"/>
  <c r="N199" i="2" s="1"/>
  <c r="K198" i="2"/>
  <c r="M198" i="2" s="1"/>
  <c r="J198" i="2"/>
  <c r="N198" i="2" s="1"/>
  <c r="K197" i="2"/>
  <c r="M197" i="2" s="1"/>
  <c r="J197" i="2"/>
  <c r="N197" i="2" s="1"/>
  <c r="K196" i="2"/>
  <c r="M196" i="2" s="1"/>
  <c r="J196" i="2"/>
  <c r="N196" i="2" s="1"/>
  <c r="K195" i="2"/>
  <c r="M195" i="2" s="1"/>
  <c r="J195" i="2"/>
  <c r="N195" i="2" s="1"/>
  <c r="K194" i="2"/>
  <c r="M194" i="2" s="1"/>
  <c r="J194" i="2"/>
  <c r="N194" i="2" s="1"/>
  <c r="K193" i="2"/>
  <c r="M193" i="2" s="1"/>
  <c r="J193" i="2"/>
  <c r="N193" i="2" s="1"/>
  <c r="K192" i="2"/>
  <c r="M192" i="2" s="1"/>
  <c r="J192" i="2"/>
  <c r="N192" i="2" s="1"/>
  <c r="K191" i="2"/>
  <c r="M191" i="2" s="1"/>
  <c r="J191" i="2"/>
  <c r="N191" i="2" s="1"/>
  <c r="K190" i="2"/>
  <c r="M190" i="2" s="1"/>
  <c r="J190" i="2"/>
  <c r="N190" i="2" s="1"/>
  <c r="K189" i="2"/>
  <c r="M189" i="2" s="1"/>
  <c r="J189" i="2"/>
  <c r="N189" i="2" s="1"/>
  <c r="K188" i="2"/>
  <c r="M188" i="2" s="1"/>
  <c r="J188" i="2"/>
  <c r="N188" i="2" s="1"/>
  <c r="K187" i="2"/>
  <c r="M187" i="2" s="1"/>
  <c r="J187" i="2"/>
  <c r="N187" i="2" s="1"/>
  <c r="K186" i="2"/>
  <c r="M186" i="2" s="1"/>
  <c r="J186" i="2"/>
  <c r="N186" i="2" s="1"/>
  <c r="K185" i="2"/>
  <c r="M185" i="2" s="1"/>
  <c r="J185" i="2"/>
  <c r="N185" i="2" s="1"/>
  <c r="K184" i="2"/>
  <c r="M184" i="2" s="1"/>
  <c r="J184" i="2"/>
  <c r="N184" i="2" s="1"/>
  <c r="K183" i="2"/>
  <c r="M183" i="2" s="1"/>
  <c r="J183" i="2"/>
  <c r="N183" i="2" s="1"/>
  <c r="K182" i="2"/>
  <c r="M182" i="2" s="1"/>
  <c r="J182" i="2"/>
  <c r="N182" i="2" s="1"/>
  <c r="K181" i="2"/>
  <c r="M181" i="2" s="1"/>
  <c r="J181" i="2"/>
  <c r="N181" i="2" s="1"/>
  <c r="K180" i="2"/>
  <c r="M180" i="2" s="1"/>
  <c r="J180" i="2"/>
  <c r="N180" i="2" s="1"/>
  <c r="K179" i="2"/>
  <c r="M179" i="2" s="1"/>
  <c r="J179" i="2"/>
  <c r="N179" i="2" s="1"/>
  <c r="K178" i="2"/>
  <c r="M178" i="2" s="1"/>
  <c r="J178" i="2"/>
  <c r="N178" i="2" s="1"/>
  <c r="K177" i="2"/>
  <c r="M177" i="2" s="1"/>
  <c r="J177" i="2"/>
  <c r="N177" i="2" s="1"/>
  <c r="K176" i="2"/>
  <c r="M176" i="2" s="1"/>
  <c r="J176" i="2"/>
  <c r="N176" i="2" s="1"/>
  <c r="K175" i="2"/>
  <c r="M175" i="2" s="1"/>
  <c r="J175" i="2"/>
  <c r="N175" i="2" s="1"/>
  <c r="K174" i="2"/>
  <c r="M174" i="2" s="1"/>
  <c r="J174" i="2"/>
  <c r="N174" i="2" s="1"/>
  <c r="K173" i="2"/>
  <c r="M173" i="2" s="1"/>
  <c r="J173" i="2"/>
  <c r="N173" i="2" s="1"/>
  <c r="K172" i="2"/>
  <c r="J172" i="2"/>
  <c r="N172" i="2" s="1"/>
  <c r="K171" i="2"/>
  <c r="M171" i="2" s="1"/>
  <c r="J171" i="2"/>
  <c r="N171" i="2" s="1"/>
  <c r="K170" i="2"/>
  <c r="M170" i="2" s="1"/>
  <c r="J170" i="2"/>
  <c r="N170" i="2" s="1"/>
  <c r="K169" i="2"/>
  <c r="M169" i="2" s="1"/>
  <c r="J169" i="2"/>
  <c r="N169" i="2" s="1"/>
  <c r="K168" i="2"/>
  <c r="M168" i="2" s="1"/>
  <c r="J168" i="2"/>
  <c r="N168" i="2" s="1"/>
  <c r="K167" i="2"/>
  <c r="M167" i="2" s="1"/>
  <c r="J167" i="2"/>
  <c r="N167" i="2" s="1"/>
  <c r="K166" i="2"/>
  <c r="M166" i="2" s="1"/>
  <c r="J166" i="2"/>
  <c r="N166" i="2" s="1"/>
  <c r="K165" i="2"/>
  <c r="M165" i="2" s="1"/>
  <c r="J165" i="2"/>
  <c r="N165" i="2" s="1"/>
  <c r="K164" i="2"/>
  <c r="M164" i="2" s="1"/>
  <c r="J164" i="2"/>
  <c r="N164" i="2" s="1"/>
  <c r="K163" i="2"/>
  <c r="M163" i="2" s="1"/>
  <c r="J163" i="2"/>
  <c r="N163" i="2" s="1"/>
  <c r="K162" i="2"/>
  <c r="M162" i="2" s="1"/>
  <c r="J162" i="2"/>
  <c r="N162" i="2" s="1"/>
  <c r="K161" i="2"/>
  <c r="M161" i="2" s="1"/>
  <c r="J161" i="2"/>
  <c r="N161" i="2" s="1"/>
  <c r="K160" i="2"/>
  <c r="M160" i="2" s="1"/>
  <c r="J160" i="2"/>
  <c r="N160" i="2" s="1"/>
  <c r="K159" i="2"/>
  <c r="M159" i="2" s="1"/>
  <c r="J159" i="2"/>
  <c r="N159" i="2" s="1"/>
  <c r="K158" i="2"/>
  <c r="M158" i="2" s="1"/>
  <c r="J158" i="2"/>
  <c r="N158" i="2" s="1"/>
  <c r="K157" i="2"/>
  <c r="M157" i="2" s="1"/>
  <c r="J157" i="2"/>
  <c r="N157" i="2" s="1"/>
  <c r="K156" i="2"/>
  <c r="M156" i="2" s="1"/>
  <c r="J156" i="2"/>
  <c r="N156" i="2" s="1"/>
  <c r="K155" i="2"/>
  <c r="M155" i="2" s="1"/>
  <c r="K154" i="2"/>
  <c r="M154" i="2" s="1"/>
  <c r="J154" i="2"/>
  <c r="N154" i="2" s="1"/>
  <c r="K153" i="2"/>
  <c r="M153" i="2" s="1"/>
  <c r="J153" i="2"/>
  <c r="N153" i="2" s="1"/>
  <c r="K152" i="2"/>
  <c r="M152" i="2" s="1"/>
  <c r="J152" i="2"/>
  <c r="N152" i="2" s="1"/>
  <c r="K151" i="2"/>
  <c r="M151" i="2" s="1"/>
  <c r="J151" i="2"/>
  <c r="N151" i="2" s="1"/>
  <c r="K150" i="2"/>
  <c r="M150" i="2" s="1"/>
  <c r="J150" i="2"/>
  <c r="N150" i="2" s="1"/>
  <c r="K149" i="2"/>
  <c r="M149" i="2" s="1"/>
  <c r="J149" i="2"/>
  <c r="N149" i="2" s="1"/>
  <c r="K148" i="2"/>
  <c r="M148" i="2" s="1"/>
  <c r="J148" i="2"/>
  <c r="N148" i="2" s="1"/>
  <c r="K145" i="2"/>
  <c r="M145" i="2" s="1"/>
  <c r="J145" i="2"/>
  <c r="N145" i="2" s="1"/>
  <c r="K144" i="2"/>
  <c r="M144" i="2" s="1"/>
  <c r="J144" i="2"/>
  <c r="N144" i="2" s="1"/>
  <c r="K143" i="2"/>
  <c r="M143" i="2" s="1"/>
  <c r="J143" i="2"/>
  <c r="N143" i="2" s="1"/>
  <c r="K142" i="2"/>
  <c r="M142" i="2" s="1"/>
  <c r="J142" i="2"/>
  <c r="N142" i="2" s="1"/>
  <c r="K141" i="2"/>
  <c r="M141" i="2" s="1"/>
  <c r="J141" i="2"/>
  <c r="N141" i="2" s="1"/>
  <c r="K140" i="2"/>
  <c r="M140" i="2" s="1"/>
  <c r="J140" i="2"/>
  <c r="N140" i="2" s="1"/>
  <c r="K139" i="2"/>
  <c r="M139" i="2" s="1"/>
  <c r="J139" i="2"/>
  <c r="N139" i="2" s="1"/>
  <c r="K138" i="2"/>
  <c r="M138" i="2" s="1"/>
  <c r="J138" i="2"/>
  <c r="N138" i="2" s="1"/>
  <c r="K137" i="2"/>
  <c r="M137" i="2" s="1"/>
  <c r="J137" i="2"/>
  <c r="N137" i="2" s="1"/>
  <c r="K136" i="2"/>
  <c r="M136" i="2" s="1"/>
  <c r="J136" i="2"/>
  <c r="N136" i="2" s="1"/>
  <c r="K135" i="2"/>
  <c r="M135" i="2" s="1"/>
  <c r="J135" i="2"/>
  <c r="N135" i="2" s="1"/>
  <c r="K134" i="2"/>
  <c r="M134" i="2" s="1"/>
  <c r="J134" i="2"/>
  <c r="N134" i="2" s="1"/>
  <c r="K133" i="2"/>
  <c r="M133" i="2" s="1"/>
  <c r="J133" i="2"/>
  <c r="N133" i="2" s="1"/>
  <c r="K132" i="2"/>
  <c r="M132" i="2" s="1"/>
  <c r="J132" i="2"/>
  <c r="N132" i="2" s="1"/>
  <c r="K131" i="2"/>
  <c r="M131" i="2" s="1"/>
  <c r="J131" i="2"/>
  <c r="N131" i="2" s="1"/>
  <c r="K130" i="2"/>
  <c r="M130" i="2" s="1"/>
  <c r="J130" i="2"/>
  <c r="N130" i="2" s="1"/>
  <c r="K129" i="2"/>
  <c r="M129" i="2" s="1"/>
  <c r="J129" i="2"/>
  <c r="N129" i="2" s="1"/>
  <c r="K128" i="2"/>
  <c r="M128" i="2" s="1"/>
  <c r="J128" i="2"/>
  <c r="N128" i="2" s="1"/>
  <c r="K127" i="2"/>
  <c r="M127" i="2" s="1"/>
  <c r="J127" i="2"/>
  <c r="N127" i="2" s="1"/>
  <c r="K126" i="2"/>
  <c r="M126" i="2" s="1"/>
  <c r="J126" i="2"/>
  <c r="N126" i="2" s="1"/>
  <c r="K125" i="2"/>
  <c r="M125" i="2" s="1"/>
  <c r="J125" i="2"/>
  <c r="N125" i="2" s="1"/>
  <c r="K124" i="2"/>
  <c r="M124" i="2" s="1"/>
  <c r="J124" i="2"/>
  <c r="N124" i="2" s="1"/>
  <c r="K123" i="2"/>
  <c r="M123" i="2" s="1"/>
  <c r="J123" i="2"/>
  <c r="N123" i="2" s="1"/>
  <c r="K122" i="2"/>
  <c r="M122" i="2" s="1"/>
  <c r="J122" i="2"/>
  <c r="N122" i="2" s="1"/>
  <c r="K121" i="2"/>
  <c r="M121" i="2" s="1"/>
  <c r="J121" i="2"/>
  <c r="N121" i="2" s="1"/>
  <c r="K120" i="2"/>
  <c r="M120" i="2" s="1"/>
  <c r="J120" i="2"/>
  <c r="N120" i="2" s="1"/>
  <c r="K119" i="2"/>
  <c r="M119" i="2" s="1"/>
  <c r="J119" i="2"/>
  <c r="N119" i="2" s="1"/>
  <c r="K118" i="2"/>
  <c r="M118" i="2" s="1"/>
  <c r="J118" i="2"/>
  <c r="N118" i="2" s="1"/>
  <c r="K117" i="2"/>
  <c r="M117" i="2" s="1"/>
  <c r="J117" i="2"/>
  <c r="N117" i="2" s="1"/>
  <c r="K116" i="2"/>
  <c r="M116" i="2" s="1"/>
  <c r="J116" i="2"/>
  <c r="N116" i="2" s="1"/>
  <c r="K115" i="2"/>
  <c r="M115" i="2" s="1"/>
  <c r="J115" i="2"/>
  <c r="N115" i="2" s="1"/>
  <c r="K114" i="2"/>
  <c r="M114" i="2" s="1"/>
  <c r="J114" i="2"/>
  <c r="N114" i="2" s="1"/>
  <c r="K113" i="2"/>
  <c r="M113" i="2" s="1"/>
  <c r="J113" i="2"/>
  <c r="N113" i="2" s="1"/>
  <c r="K112" i="2"/>
  <c r="M112" i="2" s="1"/>
  <c r="J112" i="2"/>
  <c r="N112" i="2" s="1"/>
  <c r="K111" i="2"/>
  <c r="M111" i="2" s="1"/>
  <c r="K110" i="2"/>
  <c r="M110" i="2" s="1"/>
  <c r="J110" i="2"/>
  <c r="N110" i="2" s="1"/>
  <c r="K109" i="2"/>
  <c r="M109" i="2" s="1"/>
  <c r="J109" i="2"/>
  <c r="N109" i="2" s="1"/>
  <c r="K108" i="2"/>
  <c r="M108" i="2" s="1"/>
  <c r="J108" i="2"/>
  <c r="N108" i="2" s="1"/>
  <c r="K107" i="2"/>
  <c r="M107" i="2" s="1"/>
  <c r="J107" i="2"/>
  <c r="N107" i="2" s="1"/>
  <c r="K106" i="2"/>
  <c r="M106" i="2" s="1"/>
  <c r="J106" i="2"/>
  <c r="N106" i="2" s="1"/>
  <c r="K105" i="2"/>
  <c r="M105" i="2" s="1"/>
  <c r="J105" i="2"/>
  <c r="N105" i="2" s="1"/>
  <c r="K104" i="2"/>
  <c r="M104" i="2" s="1"/>
  <c r="J104" i="2"/>
  <c r="N104" i="2" s="1"/>
  <c r="K103" i="2"/>
  <c r="M103" i="2" s="1"/>
  <c r="J103" i="2"/>
  <c r="N103" i="2" s="1"/>
  <c r="K102" i="2"/>
  <c r="M102" i="2" s="1"/>
  <c r="J102" i="2"/>
  <c r="N102" i="2" s="1"/>
  <c r="K101" i="2"/>
  <c r="M101" i="2" s="1"/>
  <c r="J101" i="2"/>
  <c r="N101" i="2" s="1"/>
  <c r="K100" i="2"/>
  <c r="J100" i="2"/>
  <c r="N100" i="2" s="1"/>
  <c r="K99" i="2"/>
  <c r="M99" i="2" s="1"/>
  <c r="J99" i="2"/>
  <c r="N99" i="2" s="1"/>
  <c r="K98" i="2"/>
  <c r="M98" i="2" s="1"/>
  <c r="J98" i="2"/>
  <c r="N98" i="2" s="1"/>
  <c r="K97" i="2"/>
  <c r="M97" i="2" s="1"/>
  <c r="J97" i="2"/>
  <c r="N97" i="2" s="1"/>
  <c r="K96" i="2"/>
  <c r="M96" i="2" s="1"/>
  <c r="J96" i="2"/>
  <c r="N96" i="2" s="1"/>
  <c r="K95" i="2"/>
  <c r="M95" i="2" s="1"/>
  <c r="J95" i="2"/>
  <c r="N95" i="2" s="1"/>
  <c r="K94" i="2"/>
  <c r="M94" i="2" s="1"/>
  <c r="J94" i="2"/>
  <c r="N94" i="2" s="1"/>
  <c r="K93" i="2"/>
  <c r="M93" i="2" s="1"/>
  <c r="J93" i="2"/>
  <c r="N93" i="2" s="1"/>
  <c r="K92" i="2"/>
  <c r="M92" i="2" s="1"/>
  <c r="J92" i="2"/>
  <c r="N92" i="2" s="1"/>
  <c r="K91" i="2"/>
  <c r="M91" i="2" s="1"/>
  <c r="J91" i="2"/>
  <c r="N91" i="2" s="1"/>
  <c r="K90" i="2"/>
  <c r="M90" i="2" s="1"/>
  <c r="J90" i="2"/>
  <c r="N90" i="2" s="1"/>
  <c r="K89" i="2"/>
  <c r="M89" i="2" s="1"/>
  <c r="J89" i="2"/>
  <c r="N89" i="2" s="1"/>
  <c r="K88" i="2"/>
  <c r="M88" i="2" s="1"/>
  <c r="J88" i="2"/>
  <c r="N88" i="2" s="1"/>
  <c r="K87" i="2"/>
  <c r="M87" i="2" s="1"/>
  <c r="J87" i="2"/>
  <c r="N87" i="2" s="1"/>
  <c r="K86" i="2"/>
  <c r="M86" i="2" s="1"/>
  <c r="N86" i="2"/>
  <c r="K85" i="2"/>
  <c r="M85" i="2" s="1"/>
  <c r="J85" i="2"/>
  <c r="N85" i="2" s="1"/>
  <c r="K84" i="2"/>
  <c r="J84" i="2"/>
  <c r="N84" i="2" s="1"/>
  <c r="K83" i="2"/>
  <c r="M83" i="2" s="1"/>
  <c r="J83" i="2"/>
  <c r="N83" i="2" s="1"/>
  <c r="K82" i="2"/>
  <c r="M82" i="2" s="1"/>
  <c r="J82" i="2"/>
  <c r="N82" i="2" s="1"/>
  <c r="M81" i="2"/>
  <c r="J81" i="2"/>
  <c r="N81" i="2" s="1"/>
  <c r="K80" i="2"/>
  <c r="M80" i="2" s="1"/>
  <c r="J80" i="2"/>
  <c r="N80" i="2" s="1"/>
  <c r="K79" i="2"/>
  <c r="M79" i="2" s="1"/>
  <c r="J79" i="2"/>
  <c r="N79" i="2" s="1"/>
  <c r="K78" i="2"/>
  <c r="M78" i="2" s="1"/>
  <c r="J78" i="2"/>
  <c r="N78" i="2" s="1"/>
  <c r="K77" i="2"/>
  <c r="M77" i="2" s="1"/>
  <c r="N77" i="2"/>
  <c r="K76" i="2"/>
  <c r="M76" i="2" s="1"/>
  <c r="J76" i="2"/>
  <c r="N76" i="2" s="1"/>
  <c r="K75" i="2"/>
  <c r="M75" i="2" s="1"/>
  <c r="J75" i="2"/>
  <c r="N75" i="2" s="1"/>
  <c r="K74" i="2"/>
  <c r="M74" i="2" s="1"/>
  <c r="J74" i="2"/>
  <c r="N74" i="2" s="1"/>
  <c r="K73" i="2"/>
  <c r="M73" i="2" s="1"/>
  <c r="J73" i="2"/>
  <c r="N73" i="2" s="1"/>
  <c r="K72" i="2"/>
  <c r="M72" i="2" s="1"/>
  <c r="J72" i="2"/>
  <c r="N72" i="2" s="1"/>
  <c r="K71" i="2"/>
  <c r="M71" i="2" s="1"/>
  <c r="J71" i="2"/>
  <c r="N71" i="2" s="1"/>
  <c r="K68" i="2"/>
  <c r="M68" i="2" s="1"/>
  <c r="J68" i="2"/>
  <c r="N68" i="2" s="1"/>
  <c r="K66" i="2"/>
  <c r="M66" i="2" s="1"/>
  <c r="J66" i="2"/>
  <c r="N66" i="2" s="1"/>
  <c r="K65" i="2"/>
  <c r="M65" i="2" s="1"/>
  <c r="J65" i="2"/>
  <c r="N65" i="2" s="1"/>
  <c r="K64" i="2"/>
  <c r="M64" i="2" s="1"/>
  <c r="J64" i="2"/>
  <c r="N64" i="2" s="1"/>
  <c r="K63" i="2"/>
  <c r="M63" i="2" s="1"/>
  <c r="J63" i="2"/>
  <c r="N63" i="2" s="1"/>
  <c r="K62" i="2"/>
  <c r="M62" i="2" s="1"/>
  <c r="J62" i="2"/>
  <c r="N62" i="2" s="1"/>
  <c r="K61" i="2"/>
  <c r="M61" i="2" s="1"/>
  <c r="J61" i="2"/>
  <c r="N61" i="2" s="1"/>
  <c r="K60" i="2"/>
  <c r="M60" i="2" s="1"/>
  <c r="J60" i="2"/>
  <c r="N60" i="2" s="1"/>
  <c r="K59" i="2"/>
  <c r="M59" i="2" s="1"/>
  <c r="J59" i="2"/>
  <c r="N59" i="2" s="1"/>
  <c r="K58" i="2"/>
  <c r="M58" i="2" s="1"/>
  <c r="K53" i="2"/>
  <c r="M53" i="2" s="1"/>
  <c r="J53" i="2"/>
  <c r="N53" i="2" s="1"/>
  <c r="K52" i="2"/>
  <c r="M52" i="2" s="1"/>
  <c r="J52" i="2"/>
  <c r="N52" i="2" s="1"/>
  <c r="K51" i="2"/>
  <c r="M51" i="2" s="1"/>
  <c r="J51" i="2"/>
  <c r="N51" i="2" s="1"/>
  <c r="K50" i="2"/>
  <c r="M50" i="2" s="1"/>
  <c r="J50" i="2"/>
  <c r="N50" i="2" s="1"/>
  <c r="K49" i="2"/>
  <c r="M49" i="2" s="1"/>
  <c r="J49" i="2"/>
  <c r="N49" i="2" s="1"/>
  <c r="K48" i="2"/>
  <c r="M48" i="2" s="1"/>
  <c r="J48" i="2"/>
  <c r="N48" i="2" s="1"/>
  <c r="K47" i="2"/>
  <c r="M47" i="2" s="1"/>
  <c r="J47" i="2"/>
  <c r="N47" i="2" s="1"/>
  <c r="K46" i="2"/>
  <c r="M46" i="2" s="1"/>
  <c r="J46" i="2"/>
  <c r="N46" i="2" s="1"/>
  <c r="K45" i="2"/>
  <c r="M45" i="2" s="1"/>
  <c r="J45" i="2"/>
  <c r="N45" i="2" s="1"/>
  <c r="K44" i="2"/>
  <c r="M44" i="2" s="1"/>
  <c r="J44" i="2"/>
  <c r="N44" i="2" s="1"/>
  <c r="K43" i="2"/>
  <c r="M43" i="2" s="1"/>
  <c r="J43" i="2"/>
  <c r="N43" i="2" s="1"/>
  <c r="K42" i="2"/>
  <c r="M42" i="2" s="1"/>
  <c r="J42" i="2"/>
  <c r="N42" i="2" s="1"/>
  <c r="K41" i="2"/>
  <c r="M41" i="2" s="1"/>
  <c r="J41" i="2"/>
  <c r="N41" i="2" s="1"/>
  <c r="K40" i="2"/>
  <c r="M40" i="2" s="1"/>
  <c r="J40" i="2"/>
  <c r="N40" i="2" s="1"/>
  <c r="K39" i="2"/>
  <c r="M39" i="2" s="1"/>
  <c r="J39" i="2"/>
  <c r="N39" i="2" s="1"/>
  <c r="K38" i="2"/>
  <c r="M38" i="2" s="1"/>
  <c r="J38" i="2"/>
  <c r="N38" i="2" s="1"/>
  <c r="K37" i="2"/>
  <c r="M37" i="2" s="1"/>
  <c r="J37" i="2"/>
  <c r="N37" i="2" s="1"/>
  <c r="K36" i="2"/>
  <c r="M36" i="2" s="1"/>
  <c r="J36" i="2"/>
  <c r="N36" i="2" s="1"/>
  <c r="K35" i="2"/>
  <c r="M35" i="2" s="1"/>
  <c r="J35" i="2"/>
  <c r="N35" i="2" s="1"/>
  <c r="K34" i="2"/>
  <c r="M34" i="2" s="1"/>
  <c r="J34" i="2"/>
  <c r="N34" i="2" s="1"/>
  <c r="K33" i="2"/>
  <c r="M33" i="2" s="1"/>
  <c r="J33" i="2"/>
  <c r="N33" i="2" s="1"/>
  <c r="K32" i="2"/>
  <c r="J32" i="2"/>
  <c r="N32" i="2" s="1"/>
  <c r="K31" i="2"/>
  <c r="K30" i="2"/>
  <c r="J30" i="2"/>
  <c r="N30" i="2" s="1"/>
  <c r="K29" i="2"/>
  <c r="M29" i="2" s="1"/>
  <c r="K28" i="2"/>
  <c r="M28" i="2" s="1"/>
  <c r="J28" i="2"/>
  <c r="N28" i="2" s="1"/>
  <c r="M27" i="2"/>
  <c r="J27" i="2"/>
  <c r="N27" i="2" s="1"/>
  <c r="K22" i="2"/>
  <c r="J22" i="2"/>
  <c r="N22" i="2" s="1"/>
  <c r="K21" i="2"/>
  <c r="M21" i="2" s="1"/>
  <c r="J21" i="2"/>
  <c r="N21" i="2" s="1"/>
  <c r="K20" i="2"/>
  <c r="M20" i="2" s="1"/>
  <c r="J20" i="2"/>
  <c r="N20" i="2" s="1"/>
  <c r="K19" i="2"/>
  <c r="M19" i="2" s="1"/>
  <c r="J19" i="2"/>
  <c r="N19" i="2" s="1"/>
  <c r="K18" i="2"/>
  <c r="M18" i="2" s="1"/>
  <c r="J18" i="2"/>
  <c r="N18" i="2" s="1"/>
  <c r="K17" i="2"/>
  <c r="J17" i="2"/>
  <c r="N17" i="2" s="1"/>
  <c r="K16" i="2"/>
  <c r="M16" i="2" s="1"/>
  <c r="J16" i="2"/>
  <c r="N16" i="2" s="1"/>
  <c r="K15" i="2"/>
  <c r="M15" i="2" s="1"/>
  <c r="J15" i="2"/>
  <c r="N15" i="2" s="1"/>
  <c r="K14" i="2"/>
  <c r="M14" i="2" s="1"/>
  <c r="J14" i="2"/>
  <c r="N14" i="2" s="1"/>
  <c r="K13" i="2"/>
  <c r="M13" i="2" s="1"/>
  <c r="J13" i="2"/>
  <c r="N13" i="2" s="1"/>
  <c r="K12" i="2"/>
  <c r="M12" i="2" s="1"/>
  <c r="J12" i="2"/>
  <c r="N12" i="2" s="1"/>
  <c r="K11" i="2"/>
  <c r="M11" i="2" s="1"/>
  <c r="J11" i="2"/>
  <c r="N11" i="2" s="1"/>
  <c r="L32" i="2" l="1"/>
  <c r="M32" i="2"/>
  <c r="L172" i="2"/>
  <c r="M172" i="2"/>
  <c r="L84" i="2"/>
  <c r="M84" i="2"/>
  <c r="L100" i="2"/>
  <c r="M100" i="2"/>
  <c r="L17" i="2"/>
  <c r="M17" i="2"/>
  <c r="L260" i="2"/>
  <c r="M260" i="2"/>
  <c r="L30" i="2"/>
  <c r="M30" i="2"/>
  <c r="L22" i="2"/>
  <c r="M22" i="2"/>
  <c r="L31" i="2"/>
  <c r="M31" i="2"/>
  <c r="L46" i="2"/>
  <c r="L299" i="2"/>
  <c r="L218" i="2"/>
  <c r="L72" i="2"/>
  <c r="L138" i="2"/>
  <c r="L171" i="2"/>
  <c r="L289" i="2"/>
  <c r="L76" i="2"/>
  <c r="L140" i="2"/>
  <c r="L15" i="2"/>
  <c r="L41" i="2"/>
  <c r="L50" i="2"/>
  <c r="L58" i="2"/>
  <c r="L66" i="2"/>
  <c r="L87" i="2"/>
  <c r="L198" i="2"/>
  <c r="L200" i="2"/>
  <c r="L213" i="2"/>
  <c r="L14" i="2"/>
  <c r="L49" i="2"/>
  <c r="L53" i="2"/>
  <c r="L61" i="2"/>
  <c r="L65" i="2"/>
  <c r="L81" i="2"/>
  <c r="L101" i="2"/>
  <c r="L103" i="2"/>
  <c r="L107" i="2"/>
  <c r="L109" i="2"/>
  <c r="L111" i="2"/>
  <c r="L113" i="2"/>
  <c r="L115" i="2"/>
  <c r="L117" i="2"/>
  <c r="L119" i="2"/>
  <c r="L16" i="2"/>
  <c r="L35" i="2"/>
  <c r="L44" i="2"/>
  <c r="L71" i="2"/>
  <c r="L74" i="2"/>
  <c r="L83" i="2"/>
  <c r="L90" i="2"/>
  <c r="L96" i="2"/>
  <c r="L121" i="2"/>
  <c r="L123" i="2"/>
  <c r="L125" i="2"/>
  <c r="L127" i="2"/>
  <c r="L129" i="2"/>
  <c r="L131" i="2"/>
  <c r="L133" i="2"/>
  <c r="L135" i="2"/>
  <c r="L161" i="2"/>
  <c r="L163" i="2"/>
  <c r="L165" i="2"/>
  <c r="L167" i="2"/>
  <c r="L174" i="2"/>
  <c r="L176" i="2"/>
  <c r="L180" i="2"/>
  <c r="L182" i="2"/>
  <c r="L184" i="2"/>
  <c r="L190" i="2"/>
  <c r="L192" i="2"/>
  <c r="L226" i="2"/>
  <c r="L230" i="2"/>
  <c r="L234" i="2"/>
  <c r="L240" i="2"/>
  <c r="L244" i="2"/>
  <c r="L248" i="2"/>
  <c r="L256" i="2"/>
  <c r="L295" i="2"/>
  <c r="L73" i="2"/>
  <c r="L89" i="2"/>
  <c r="L116" i="2"/>
  <c r="L215" i="2"/>
  <c r="L268" i="2"/>
  <c r="L272" i="2"/>
  <c r="L282" i="2"/>
  <c r="L284" i="2"/>
  <c r="J29" i="2"/>
  <c r="N29" i="2" s="1"/>
  <c r="L34" i="2"/>
  <c r="L45" i="2"/>
  <c r="L68" i="2"/>
  <c r="L75" i="2"/>
  <c r="L82" i="2"/>
  <c r="L91" i="2"/>
  <c r="L93" i="2"/>
  <c r="L95" i="2"/>
  <c r="L97" i="2"/>
  <c r="L99" i="2"/>
  <c r="L120" i="2"/>
  <c r="L139" i="2"/>
  <c r="L160" i="2"/>
  <c r="L164" i="2"/>
  <c r="L168" i="2"/>
  <c r="L175" i="2"/>
  <c r="L179" i="2"/>
  <c r="L183" i="2"/>
  <c r="L187" i="2"/>
  <c r="L221" i="2"/>
  <c r="L223" i="2"/>
  <c r="L229" i="2"/>
  <c r="L231" i="2"/>
  <c r="L237" i="2"/>
  <c r="L243" i="2"/>
  <c r="L245" i="2"/>
  <c r="L251" i="2"/>
  <c r="L253" i="2"/>
  <c r="L259" i="2"/>
  <c r="L279" i="2"/>
  <c r="L290" i="2"/>
  <c r="L292" i="2"/>
  <c r="L298" i="2"/>
  <c r="L37" i="2"/>
  <c r="L39" i="2"/>
  <c r="L43" i="2"/>
  <c r="L80" i="2"/>
  <c r="L85" i="2"/>
  <c r="L137" i="2"/>
  <c r="L144" i="2"/>
  <c r="L148" i="2"/>
  <c r="L206" i="2"/>
  <c r="L208" i="2"/>
  <c r="L275" i="2"/>
  <c r="L33" i="2"/>
  <c r="L36" i="2"/>
  <c r="L47" i="2"/>
  <c r="L51" i="2"/>
  <c r="L59" i="2"/>
  <c r="L63" i="2"/>
  <c r="L77" i="2"/>
  <c r="L79" i="2"/>
  <c r="L105" i="2"/>
  <c r="L136" i="2"/>
  <c r="L141" i="2"/>
  <c r="L143" i="2"/>
  <c r="L145" i="2"/>
  <c r="L149" i="2"/>
  <c r="L151" i="2"/>
  <c r="L153" i="2"/>
  <c r="L155" i="2"/>
  <c r="L157" i="2"/>
  <c r="L159" i="2"/>
  <c r="L195" i="2"/>
  <c r="L199" i="2"/>
  <c r="L211" i="2"/>
  <c r="L214" i="2"/>
  <c r="L261" i="2"/>
  <c r="L267" i="2"/>
  <c r="L269" i="2"/>
  <c r="L276" i="2"/>
  <c r="L300" i="2"/>
  <c r="L258" i="2"/>
  <c r="L277" i="2"/>
  <c r="L126" i="2"/>
  <c r="L132" i="2"/>
  <c r="L38" i="2"/>
  <c r="L142" i="2"/>
  <c r="L152" i="2"/>
  <c r="L189" i="2"/>
  <c r="L216" i="2"/>
  <c r="L287" i="2"/>
  <c r="L297" i="2"/>
  <c r="L20" i="2"/>
  <c r="L21" i="2"/>
  <c r="L124" i="2"/>
  <c r="L150" i="2"/>
  <c r="L291" i="2"/>
  <c r="L301" i="2"/>
  <c r="L12" i="2"/>
  <c r="L98" i="2"/>
  <c r="L112" i="2"/>
  <c r="L118" i="2"/>
  <c r="L128" i="2"/>
  <c r="L285" i="2"/>
  <c r="L191" i="2"/>
  <c r="L156" i="2"/>
  <c r="L158" i="2"/>
  <c r="L11" i="2"/>
  <c r="L48" i="2"/>
  <c r="L62" i="2"/>
  <c r="L92" i="2"/>
  <c r="L94" i="2"/>
  <c r="L104" i="2"/>
  <c r="L114" i="2"/>
  <c r="L197" i="2"/>
  <c r="L203" i="2"/>
  <c r="L222" i="2"/>
  <c r="L224" i="2"/>
  <c r="L252" i="2"/>
  <c r="L254" i="2"/>
  <c r="L264" i="2"/>
  <c r="L274" i="2"/>
  <c r="L283" i="2"/>
  <c r="L293" i="2"/>
  <c r="L18" i="2"/>
  <c r="L122" i="2"/>
  <c r="L134" i="2"/>
  <c r="L154" i="2"/>
  <c r="L166" i="2"/>
  <c r="L232" i="2"/>
  <c r="L242" i="2"/>
  <c r="L60" i="2"/>
  <c r="L102" i="2"/>
  <c r="L188" i="2"/>
  <c r="L220" i="2"/>
  <c r="L250" i="2"/>
  <c r="L262" i="2"/>
  <c r="L281" i="2"/>
  <c r="L19" i="2"/>
  <c r="L42" i="2"/>
  <c r="L52" i="2"/>
  <c r="L78" i="2"/>
  <c r="L88" i="2"/>
  <c r="L108" i="2"/>
  <c r="L110" i="2"/>
  <c r="L130" i="2"/>
  <c r="L162" i="2"/>
  <c r="L196" i="2"/>
  <c r="L207" i="2"/>
  <c r="L209" i="2"/>
  <c r="L228" i="2"/>
  <c r="L236" i="2"/>
  <c r="L238" i="2"/>
  <c r="L270" i="2"/>
  <c r="L40" i="2"/>
  <c r="L64" i="2"/>
  <c r="L86" i="2"/>
  <c r="L106" i="2"/>
  <c r="L173" i="2"/>
  <c r="L181" i="2"/>
  <c r="L205" i="2"/>
  <c r="L235" i="2"/>
  <c r="L246" i="2"/>
  <c r="L266" i="2"/>
  <c r="L185" i="2"/>
  <c r="L201" i="2"/>
  <c r="L217" i="2"/>
  <c r="L239" i="2"/>
  <c r="L294" i="2"/>
  <c r="J31" i="2"/>
  <c r="N31" i="2" s="1"/>
  <c r="L169" i="2"/>
  <c r="L249" i="2"/>
  <c r="L273" i="2"/>
  <c r="L13" i="2"/>
  <c r="L204" i="2"/>
  <c r="L227" i="2"/>
  <c r="L247" i="2"/>
  <c r="L271" i="2"/>
  <c r="L186" i="2"/>
  <c r="L193" i="2"/>
  <c r="L202" i="2"/>
  <c r="L225" i="2"/>
  <c r="L280" i="2"/>
  <c r="L302" i="2"/>
  <c r="L29" i="2"/>
  <c r="L170" i="2"/>
  <c r="L177" i="2"/>
  <c r="L257" i="2"/>
  <c r="L278" i="2"/>
  <c r="L212" i="2"/>
  <c r="L233" i="2"/>
  <c r="L255" i="2"/>
  <c r="L288" i="2"/>
  <c r="L28" i="2"/>
  <c r="L194" i="2"/>
  <c r="L210" i="2"/>
  <c r="L265" i="2"/>
  <c r="L286" i="2"/>
  <c r="L178" i="2"/>
  <c r="L219" i="2"/>
  <c r="L241" i="2"/>
  <c r="L263" i="2"/>
  <c r="L296" i="2"/>
  <c r="J111" i="2" l="1"/>
  <c r="N1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Айгерим Абенова</author>
    <author>user</author>
  </authors>
  <commentList>
    <comment ref="H14" authorId="0" shapeId="0" xr:uid="{5518E7D4-4074-4C9A-AF28-4CD566FDAD9E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30.05.2025г замена тр </t>
        </r>
      </text>
    </comment>
    <comment ref="H15" authorId="0" shapeId="0" xr:uid="{DF14EA5F-D39E-446E-A68C-1097885828A7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заменили 11.07.2024г</t>
        </r>
      </text>
    </comment>
    <comment ref="I44" authorId="1" shapeId="0" xr:uid="{D17C8666-854F-47DA-8AEA-565DF60F127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ведомость по юрикам сатпаев
</t>
        </r>
      </text>
    </comment>
    <comment ref="I83" authorId="0" shapeId="0" xr:uid="{A5E068B0-0EF8-42A0-A68A-03D48381D6C7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ПСА 
</t>
        </r>
      </text>
    </comment>
    <comment ref="I106" authorId="0" shapeId="0" xr:uid="{455AA993-E642-4689-B8F3-0DA02E4D9159}">
      <text>
        <r>
          <rPr>
            <b/>
            <sz val="9"/>
            <color indexed="81"/>
            <rFont val="Tahoma"/>
            <family val="2"/>
            <charset val="204"/>
          </rPr>
          <t xml:space="preserve">Айгерим Абенова:
ведомость ПСА
</t>
        </r>
      </text>
    </comment>
    <comment ref="H175" authorId="0" shapeId="0" xr:uid="{C0536C33-54D4-409A-B964-E147BEDE0713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замена тр с 31500 на 6300кВА 11.2025г
</t>
        </r>
      </text>
    </comment>
    <comment ref="H185" authorId="0" shapeId="0" xr:uid="{2743E547-C4BB-4985-BDC6-29CC838CDCB2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замена 31.05.2025г 6300кВА на 1600кВА
</t>
        </r>
      </text>
    </comment>
    <comment ref="I191" authorId="0" shapeId="0" xr:uid="{E39F6E0F-6C88-4101-9810-FCBD9C130F23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птэ сптвс
яч3</t>
        </r>
      </text>
    </comment>
    <comment ref="I209" authorId="0" shapeId="0" xr:uid="{B22A4300-E14D-4E78-8469-27A68E65C6F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04.09.2025 демонтирован
</t>
        </r>
      </text>
    </comment>
    <comment ref="I213" authorId="0" shapeId="0" xr:uid="{193A669D-3217-4B0C-A8DF-4383F367583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кмз яч№19
</t>
        </r>
      </text>
    </comment>
    <comment ref="B216" authorId="0" shapeId="0" xr:uid="{977F25F6-8172-4CAA-A0F2-B20657F5813F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ПТЭ СРК-яч№44,2
</t>
        </r>
      </text>
    </comment>
    <comment ref="I230" authorId="0" shapeId="0" xr:uid="{A8EB035F-98B0-4ABB-9B34-41D7377F4215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ресх</t>
        </r>
      </text>
    </comment>
    <comment ref="I232" authorId="0" shapeId="0" xr:uid="{0DFF55E8-56B2-40A1-B84F-BD8B93D6F9D6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ведомрсть црп-вентсвол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Айгерим Абенова</author>
  </authors>
  <commentList>
    <comment ref="H19" authorId="0" shapeId="0" xr:uid="{69156EDD-3B52-4B74-B123-9BE29254FCB2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замена ТР-1800 на 1600 кВА 21.03.25г
</t>
        </r>
      </text>
    </comment>
    <comment ref="I21" authorId="0" shapeId="0" xr:uid="{1D65B9DC-71EC-4A9A-95B6-4C0E77237A05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ввод 1 яч2
</t>
        </r>
      </text>
    </comment>
    <comment ref="I22" authorId="0" shapeId="0" xr:uid="{976D3CF2-CBFA-484E-9398-388D65C7F76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ввод 2 яч8
</t>
        </r>
      </text>
    </comment>
    <comment ref="I27" authorId="0" shapeId="0" xr:uid="{6AAF2DF2-3D46-4CD1-8CAF-2D2706486215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потрибителя
</t>
        </r>
      </text>
    </comment>
    <comment ref="I30" authorId="0" shapeId="0" xr:uid="{D6D40FB9-2F7C-4198-ACAF-A9F2928094E8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птвс нтв ЦРП-8
 яч7</t>
        </r>
      </text>
    </comment>
    <comment ref="I32" authorId="0" shapeId="0" xr:uid="{36CDC099-35BC-4C8F-B2C2-ECC58A9E1055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птвс нтв яч31
</t>
        </r>
      </text>
    </comment>
    <comment ref="I33" authorId="0" shapeId="0" xr:uid="{F84C0415-D7FA-4CD4-8698-FA8A813A54B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птвс ф/н
</t>
        </r>
      </text>
    </comment>
    <comment ref="B37" authorId="0" shapeId="0" xr:uid="{C74B274A-4556-4D9A-86CE-4C6D029E7569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потребителей абк цжэс
</t>
        </r>
      </text>
    </comment>
    <comment ref="B38" authorId="0" shapeId="0" xr:uid="{90A2C5B6-A32B-4847-B0DC-E1B75D8C7B7B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транко
</t>
        </r>
      </text>
    </comment>
    <comment ref="B40" authorId="0" shapeId="0" xr:uid="{AC7910FB-8526-438C-84AF-9F0FEF88951A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транко
</t>
        </r>
      </text>
    </comment>
    <comment ref="B41" authorId="0" shapeId="0" xr:uid="{BA214EAD-4457-4DB5-9858-EC24980E54F4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транко
</t>
        </r>
      </text>
    </comment>
    <comment ref="B43" authorId="0" shapeId="0" xr:uid="{AECB68A6-B5F2-4925-AA05-D78050FD9AB2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потребителей рсу
</t>
        </r>
      </text>
    </comment>
    <comment ref="B44" authorId="0" shapeId="0" xr:uid="{AD1DACD6-E534-4488-BA80-611E23C58073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птвс
</t>
        </r>
      </text>
    </comment>
    <comment ref="B46" authorId="0" shapeId="0" xr:uid="{94137BD9-C592-4B4F-B28E-9EC37986BA63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транко
</t>
        </r>
      </text>
    </comment>
    <comment ref="B47" authorId="0" shapeId="0" xr:uid="{7BEED268-F340-4287-B2C5-743513FAC098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ЮЛ жезказган
</t>
        </r>
      </text>
    </comment>
    <comment ref="B48" authorId="0" shapeId="0" xr:uid="{E3D0E515-8C9D-4019-A8C3-1E2CE1D95E00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транко </t>
        </r>
      </text>
    </comment>
    <comment ref="B49" authorId="0" shapeId="0" xr:uid="{FFAE06A2-7755-4AF8-A4AF-813A378247FA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птвс </t>
        </r>
      </text>
    </comment>
    <comment ref="B50" authorId="0" shapeId="0" xr:uid="{9CE78D63-B164-47AD-B5B0-FA201CF6DC8F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ЮЛ Жезказган
</t>
        </r>
      </text>
    </comment>
    <comment ref="B51" authorId="0" shapeId="0" xr:uid="{05F3904A-32E2-45DA-848C-B46EAC0AF7B1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ведомось уй айдос яч11
</t>
        </r>
      </text>
    </comment>
    <comment ref="B52" authorId="0" shapeId="0" xr:uid="{2E2DDDE0-E699-4B89-A68B-083C0C560F5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потребителей
</t>
        </r>
      </text>
    </comment>
    <comment ref="B53" authorId="0" shapeId="0" xr:uid="{FDFAFFB7-D531-4C40-9858-7D77312386C6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потребителей
</t>
        </r>
      </text>
    </comment>
    <comment ref="I55" authorId="0" shapeId="0" xr:uid="{A4D0EF29-8455-40B9-BC4F-D8C2A98F8D94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яч№9 Кирзавод ЖОФ
</t>
        </r>
      </text>
    </comment>
    <comment ref="H56" authorId="0" shapeId="0" xr:uid="{622B7791-018E-4835-9771-87468EE26FC8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замена 07.07.2025 3200 кВА на 6300кВА
</t>
        </r>
      </text>
    </comment>
    <comment ref="H60" authorId="0" shapeId="0" xr:uid="{80FC4F43-FEAB-4A19-9B4A-CBB24A91A582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11.2025 замена тр
</t>
        </r>
      </text>
    </comment>
    <comment ref="H68" authorId="0" shapeId="0" xr:uid="{50015AAE-8769-4755-8FA5-9932EE7DE678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замена 6300кВА на 10000кВА 29.01.25г
</t>
        </r>
      </text>
    </comment>
    <comment ref="B194" authorId="0" shapeId="0" xr:uid="{B666BFF5-50FF-4E71-9076-7CC105EEE8D6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КТП-4 демонт, ПУ  № НN001776- подключ к КТП-Потреб Барлау.  Акт 3-641 от 24.10.2023 - снят ПУ</t>
        </r>
      </text>
    </comment>
  </commentList>
</comments>
</file>

<file path=xl/sharedStrings.xml><?xml version="1.0" encoding="utf-8"?>
<sst xmlns="http://schemas.openxmlformats.org/spreadsheetml/2006/main" count="2570" uniqueCount="649">
  <si>
    <t>п/п  №</t>
  </si>
  <si>
    <t>Адрес нахождения</t>
  </si>
  <si>
    <t>Цех</t>
  </si>
  <si>
    <t>Уровень напряжения, кВ</t>
  </si>
  <si>
    <t>Мощность трансформатора,кВА</t>
  </si>
  <si>
    <t>нагрузка ,в кВт.час</t>
  </si>
  <si>
    <t>нагрузка ,в МВт</t>
  </si>
  <si>
    <t>максимальная нагрузка,кВт</t>
  </si>
  <si>
    <t>максимальная нагрузка,МВт</t>
  </si>
  <si>
    <t>Свободная мощность,МВт</t>
  </si>
  <si>
    <t>г.Жезказган</t>
  </si>
  <si>
    <t>ГПП-Жомарт</t>
  </si>
  <si>
    <t>Тр №1</t>
  </si>
  <si>
    <t>на территории рудника Жомарт ПО "ЖЦМ"</t>
  </si>
  <si>
    <t>110/35/6</t>
  </si>
  <si>
    <t>Тр №2</t>
  </si>
  <si>
    <t>35/6</t>
  </si>
  <si>
    <t>ЦРП-ХПВЗ</t>
  </si>
  <si>
    <t>г.Жезказган , район пионер лагеря  "Орленок"</t>
  </si>
  <si>
    <t>ЦРП-Здравница</t>
  </si>
  <si>
    <t>г.Жезказган , Дачный поселок Здравница</t>
  </si>
  <si>
    <t>ЦРП-8</t>
  </si>
  <si>
    <t xml:space="preserve">г.Жезказган, промзона  </t>
  </si>
  <si>
    <t>ЦРП-5Т</t>
  </si>
  <si>
    <t>г.Жезказган , район трассы Жезказган-Сатпаев</t>
  </si>
  <si>
    <t>ЦРП-КЦМР</t>
  </si>
  <si>
    <t>г.Жезказган, территория предприятия РМСУ</t>
  </si>
  <si>
    <t>ЦРП-Уйтас Айдос</t>
  </si>
  <si>
    <t>район скважины Уйтас-Айдос</t>
  </si>
  <si>
    <t xml:space="preserve">ТП-6/0,4кВ  Инженерный корпус  </t>
  </si>
  <si>
    <t xml:space="preserve">г.Жезказган </t>
  </si>
  <si>
    <t>6/0,4</t>
  </si>
  <si>
    <t>г.Жезказган район ЖОФ-1,2</t>
  </si>
  <si>
    <t>ТП-6/0,4кВ Гор.хоз-фек.насос.  №1</t>
  </si>
  <si>
    <t>г.Жезказган, 9 квартал</t>
  </si>
  <si>
    <t xml:space="preserve">КТП-6/0,4кВ"Ботанический сад"      </t>
  </si>
  <si>
    <t>г.Жезказган п.Аварийный</t>
  </si>
  <si>
    <t xml:space="preserve">КТПН-6/0,4кВ Аварийный             </t>
  </si>
  <si>
    <t xml:space="preserve">КТП-6/0,4кВ  База РЭС гЖез-н      </t>
  </si>
  <si>
    <t xml:space="preserve">КТП-6/0,4кВ Верх.обогатит-я       </t>
  </si>
  <si>
    <t>г.Жезказган , 5 район</t>
  </si>
  <si>
    <t xml:space="preserve">МТП-6/0,4кВ Верх.обогатит-я     </t>
  </si>
  <si>
    <t>35/0,4</t>
  </si>
  <si>
    <t xml:space="preserve">КТП-6/0,4кВ " ЭЦ-90"                 </t>
  </si>
  <si>
    <t>г.Жезказган, на территории ТОО Транко</t>
  </si>
  <si>
    <t xml:space="preserve">КТП-6/0,4кВ"Развилка"                 </t>
  </si>
  <si>
    <t xml:space="preserve">п.Кенгир ст.Развилка </t>
  </si>
  <si>
    <t xml:space="preserve">МТП-6/0,4кВ"Развилка"             </t>
  </si>
  <si>
    <t xml:space="preserve">ТП-6/0,4кВ  ПСРЦ(РСУ ОР)           </t>
  </si>
  <si>
    <t>г.Жезказган , промзона</t>
  </si>
  <si>
    <t xml:space="preserve">КТП-6/0,4кВ Новая станция очищенных стоков </t>
  </si>
  <si>
    <t xml:space="preserve">ТП-6/0,4кВ ст.Комбинатская        </t>
  </si>
  <si>
    <t xml:space="preserve">г.Жезказган , п.Комбинатский </t>
  </si>
  <si>
    <t xml:space="preserve">ТП-6/0,4кВ "Профилакторий          </t>
  </si>
  <si>
    <t>г.Жезказган , мкр 5</t>
  </si>
  <si>
    <t xml:space="preserve">МТП-6/0,4кВ "Экипировка"          </t>
  </si>
  <si>
    <t xml:space="preserve">КТПН-6/0,4кВ Фек.насос. №5        </t>
  </si>
  <si>
    <t>г.Жезказган, микр 6</t>
  </si>
  <si>
    <t xml:space="preserve">КТП-6/0,4кВ К/х "Пен и К"            </t>
  </si>
  <si>
    <t>г.Жезказган, район ЦРП-НОВ-1,2</t>
  </si>
  <si>
    <t>ТП-6/0,4кВ Механомонтаж</t>
  </si>
  <si>
    <t>г.Жезказган, район типографии ККМ</t>
  </si>
  <si>
    <t>ТП-6/0,4кВ Сантехмонтаж</t>
  </si>
  <si>
    <t>г.Жезказган, район База №1 РЕСХ</t>
  </si>
  <si>
    <t>ЦРП-3</t>
  </si>
  <si>
    <t>ЦРП-4</t>
  </si>
  <si>
    <t>ЦРП-6</t>
  </si>
  <si>
    <t>ЦРП-7</t>
  </si>
  <si>
    <t>ЦРП-9</t>
  </si>
  <si>
    <t>ЦРП-10</t>
  </si>
  <si>
    <t>ЦРП-12</t>
  </si>
  <si>
    <t>ЦРП-14</t>
  </si>
  <si>
    <t>ЦРП-Спутник</t>
  </si>
  <si>
    <t>ЦРП-Общественные огороды</t>
  </si>
  <si>
    <t>ЦРП-Мясокомбинат</t>
  </si>
  <si>
    <t>г.Жезказган мкр 2</t>
  </si>
  <si>
    <t>г.Жезказган мкр 5</t>
  </si>
  <si>
    <t xml:space="preserve">г.Жезказган  8 квартал </t>
  </si>
  <si>
    <t xml:space="preserve">г.Жезказган 79 квартал </t>
  </si>
  <si>
    <t xml:space="preserve">г.Жезказган, район поликлиники "Каратал" </t>
  </si>
  <si>
    <t>КТП-1 Рыбачий</t>
  </si>
  <si>
    <t>г.Жезказган п.Рыбачий</t>
  </si>
  <si>
    <t>г.Жезказган мкр 1</t>
  </si>
  <si>
    <t>630</t>
  </si>
  <si>
    <t xml:space="preserve">КТП-1  Горком </t>
  </si>
  <si>
    <t xml:space="preserve">КТП-2  Горком </t>
  </si>
  <si>
    <t>ТП-11  мкр 2</t>
  </si>
  <si>
    <t>г.Жезказган мкр 3</t>
  </si>
  <si>
    <t>г.Жезказган мкр 4</t>
  </si>
  <si>
    <t>г.Жезказган 5А квартал</t>
  </si>
  <si>
    <t>г.Жезказган 6 квартал</t>
  </si>
  <si>
    <t>г.Жезказган 10 квартал</t>
  </si>
  <si>
    <t>г.Жезказган 15 квартал</t>
  </si>
  <si>
    <t>г.Жезказган 19 квартал</t>
  </si>
  <si>
    <t>г.Жезказган 21 квартал</t>
  </si>
  <si>
    <t>г.Жезказган 26 квартал</t>
  </si>
  <si>
    <t>г.Жезказган 29 квартал</t>
  </si>
  <si>
    <t>г.Жезказган 33 квартал</t>
  </si>
  <si>
    <t>г.Жезказган 60 квартал</t>
  </si>
  <si>
    <t>г.Жезказган 61 квартал</t>
  </si>
  <si>
    <t>г.Жезказган 62 квартал</t>
  </si>
  <si>
    <t>г.Жезказган 63 квартал</t>
  </si>
  <si>
    <t>г.Жезказган 65 квартал</t>
  </si>
  <si>
    <t>г.Жезказган 66 квартал</t>
  </si>
  <si>
    <t>г.Жезказган 67 квартал</t>
  </si>
  <si>
    <t>г.Жезказган 68 квартал</t>
  </si>
  <si>
    <t>560</t>
  </si>
  <si>
    <t>г.Жезказган 69 квартал</t>
  </si>
  <si>
    <t>г.Жезказган 22 квартал</t>
  </si>
  <si>
    <t>г.Жезказган  67  квартал</t>
  </si>
  <si>
    <t>г.Жезказган 77 квартал</t>
  </si>
  <si>
    <t>г.Жезказган 81 квартал</t>
  </si>
  <si>
    <t xml:space="preserve">г.Жезказган 5 район </t>
  </si>
  <si>
    <t>г.Жезказган мкр 6</t>
  </si>
  <si>
    <t>г.Жезказган 74 квартал</t>
  </si>
  <si>
    <t>ТП -ПТШ -9</t>
  </si>
  <si>
    <t>г.Жезказган 79 квартал</t>
  </si>
  <si>
    <t>г.Жезказган 9 квартал</t>
  </si>
  <si>
    <t>г.Жезказган п.Комбинатский</t>
  </si>
  <si>
    <t>КТП-2 Комбинатский</t>
  </si>
  <si>
    <t>г.Жезказган квартал 90</t>
  </si>
  <si>
    <t>г.Жезказган квартал 91</t>
  </si>
  <si>
    <t>г.Жезказган квартал 92</t>
  </si>
  <si>
    <t>г.Жезказган ,район Вокзала</t>
  </si>
  <si>
    <t>КТП-10 Вокзал</t>
  </si>
  <si>
    <t xml:space="preserve">г.Жезказган ,9 квартал </t>
  </si>
  <si>
    <t>г.Жезказган ,район аэропорта</t>
  </si>
  <si>
    <t xml:space="preserve">г.Жезказган п.Геологический </t>
  </si>
  <si>
    <t>КТП-2 Экспедиция</t>
  </si>
  <si>
    <t>г.Жезказган квартал 94</t>
  </si>
  <si>
    <t>КТП-4 Комбинатский</t>
  </si>
  <si>
    <t>г.Жезказган 5 район</t>
  </si>
  <si>
    <t xml:space="preserve">г.Жезказган мкр 1 </t>
  </si>
  <si>
    <t>КТП-3 Экспедиция</t>
  </si>
  <si>
    <t>КТП-4 Экспедиция</t>
  </si>
  <si>
    <t>КТП-Строитель</t>
  </si>
  <si>
    <t xml:space="preserve">г.Жезказган промзона </t>
  </si>
  <si>
    <t xml:space="preserve">г.Жезказган 69 квартал </t>
  </si>
  <si>
    <t xml:space="preserve">г.Жезказган 28 квартал </t>
  </si>
  <si>
    <t xml:space="preserve">г.Жезказган 32 квартал </t>
  </si>
  <si>
    <t xml:space="preserve">г.Жезказган 63 квартал </t>
  </si>
  <si>
    <t xml:space="preserve">г.Жезказган 64 квартал </t>
  </si>
  <si>
    <t xml:space="preserve">г.Жезказган 68 квартал </t>
  </si>
  <si>
    <t>ТП-ВЛКСМ</t>
  </si>
  <si>
    <t xml:space="preserve">г.Жезказган 5квартал </t>
  </si>
  <si>
    <t xml:space="preserve">г.Жезказган 74 квартал </t>
  </si>
  <si>
    <t xml:space="preserve">г.Жезказган 9 квартал </t>
  </si>
  <si>
    <t xml:space="preserve">г.Жезказган п.Рыбачий </t>
  </si>
  <si>
    <t>г.Жезказган 91 квартал</t>
  </si>
  <si>
    <t>г.Жезказган район Вокзала</t>
  </si>
  <si>
    <t>г.Жезказган 28 квартал</t>
  </si>
  <si>
    <t>г.Жезказган 1 квартал</t>
  </si>
  <si>
    <t>г.Жезказган 93 квартал</t>
  </si>
  <si>
    <t>г.Жезказган 5 квартал</t>
  </si>
  <si>
    <t>г.Жезказган 8 квартал</t>
  </si>
  <si>
    <t>г.Жезказган 32 квартал</t>
  </si>
  <si>
    <t>г.Сатпаев</t>
  </si>
  <si>
    <t>ЦРП-1</t>
  </si>
  <si>
    <t>ЦСЭС</t>
  </si>
  <si>
    <t>ЦРП-2</t>
  </si>
  <si>
    <t>ЦРП-5</t>
  </si>
  <si>
    <t>г.Сатпаев мкр 1</t>
  </si>
  <si>
    <t xml:space="preserve"> ТП-ДРМСУ</t>
  </si>
  <si>
    <t xml:space="preserve">г.Сатпаев, промзона </t>
  </si>
  <si>
    <t>г.Сатпаев 9 квартал</t>
  </si>
  <si>
    <t>г.Сатпаев 10 квартал</t>
  </si>
  <si>
    <t>г.Сатпаев 21 квартал</t>
  </si>
  <si>
    <t>г.Сатпаев Западный район</t>
  </si>
  <si>
    <t xml:space="preserve"> ТП-ПЭС№2</t>
  </si>
  <si>
    <t>г.Сатпаев промзона</t>
  </si>
  <si>
    <t>г.Сатпаев мкр 3-4</t>
  </si>
  <si>
    <t>г.Сатпаев мкр 7</t>
  </si>
  <si>
    <t>г.Сатпаев мкр 5</t>
  </si>
  <si>
    <t xml:space="preserve"> ТП-Гл.фекальная</t>
  </si>
  <si>
    <t>г.Сатпаев ,промзона</t>
  </si>
  <si>
    <t>г.Сатпаев мкр 6</t>
  </si>
  <si>
    <t>г.Сатпаев мкр 2</t>
  </si>
  <si>
    <t>г.Сатпаев 5 квартал</t>
  </si>
  <si>
    <t>г.Сатпаев 11 квартал</t>
  </si>
  <si>
    <t>г.Сатпаев 12 квартал</t>
  </si>
  <si>
    <t>г.Сатпаев 12А квартал</t>
  </si>
  <si>
    <t>г.Сатпаев 18 квартал</t>
  </si>
  <si>
    <t>г.Сатпаев 15А квартал</t>
  </si>
  <si>
    <t>г.Сатпаев 15В квартал</t>
  </si>
  <si>
    <t>г.Сатпаев 16 квартал</t>
  </si>
  <si>
    <t>г.Сатпаев 19 квартал</t>
  </si>
  <si>
    <t>г.Сатпаев 21А квартал</t>
  </si>
  <si>
    <t xml:space="preserve"> ТП-ст.Никольская 1</t>
  </si>
  <si>
    <t xml:space="preserve">г.Сатпаев , промзона </t>
  </si>
  <si>
    <t>г.Сатпаев 23 квартал</t>
  </si>
  <si>
    <t>г.Сатпаев 55 квартал</t>
  </si>
  <si>
    <t>г.Сатпаев 56 квартал</t>
  </si>
  <si>
    <t>г.Сатпаев 57 квартал</t>
  </si>
  <si>
    <t>г.Сатпаев 61 квартал</t>
  </si>
  <si>
    <t>г.Сатпаев 66 квартал</t>
  </si>
  <si>
    <t>г.Сатпаев 63 квартал</t>
  </si>
  <si>
    <t>г.Сатпаев 65 квартал</t>
  </si>
  <si>
    <t>г.Сатпаев 74 квартал</t>
  </si>
  <si>
    <t>г.Сатпаев 67 квартал</t>
  </si>
  <si>
    <t>г.Сатпаев 13 квартал</t>
  </si>
  <si>
    <t>г.Сатпаев, промзона</t>
  </si>
  <si>
    <t xml:space="preserve">г.Сатпаев мкр 2 </t>
  </si>
  <si>
    <t>г.Сатпаев 7 квартал</t>
  </si>
  <si>
    <t>г.Сатпаев 14 квартал</t>
  </si>
  <si>
    <t>г.Сатпаев 15 квартал</t>
  </si>
  <si>
    <t>г.Сатпаев 22 квартал</t>
  </si>
  <si>
    <t xml:space="preserve">ГПП-шх.61                    </t>
  </si>
  <si>
    <t>п.Жезказган</t>
  </si>
  <si>
    <t>110/6</t>
  </si>
  <si>
    <t xml:space="preserve">ГПП Анненская          </t>
  </si>
  <si>
    <t xml:space="preserve">ГПП шх.67                           </t>
  </si>
  <si>
    <t>ГПП шх.57</t>
  </si>
  <si>
    <t>ГПП "ЮЗР"</t>
  </si>
  <si>
    <t>ГПП-шх 63</t>
  </si>
  <si>
    <t>ГПП шх.65</t>
  </si>
  <si>
    <t xml:space="preserve">ЦРП-35/6кВ-шх.73/75                   </t>
  </si>
  <si>
    <t xml:space="preserve">ЦРП-35/6кВ-шх.55                         </t>
  </si>
  <si>
    <t xml:space="preserve">ЦРП-35/6кВ-шх.58                           </t>
  </si>
  <si>
    <t xml:space="preserve">ЦРП-35/6кВ-Южная                       </t>
  </si>
  <si>
    <t xml:space="preserve">ЦРП-35/6кВ-ЮЗК                             </t>
  </si>
  <si>
    <t xml:space="preserve">ЦРП-35/6кВ-ВОС                           </t>
  </si>
  <si>
    <t>ЦРП-35/6кВ-шх.45</t>
  </si>
  <si>
    <t>ЦРП-35/6кВ-шх.60</t>
  </si>
  <si>
    <t>ЦПЭС</t>
  </si>
  <si>
    <t>ЦРП-35/6кВ-"ТП-5"</t>
  </si>
  <si>
    <t>ЦРП-35/6кВ-"Юго-Западный Портал"</t>
  </si>
  <si>
    <t>ЦРП-35/6кВ-шх 68</t>
  </si>
  <si>
    <t>ЦРП-35/6кВ-шх 66</t>
  </si>
  <si>
    <t>ЦРП-35/6кВ-"УВС-1"</t>
  </si>
  <si>
    <t>ЦРП-35/6кВ-"УВС-3"</t>
  </si>
  <si>
    <t>ЦРП-35/6кВ-"Жанай"</t>
  </si>
  <si>
    <t>ЦРП-35/6кв-"ЖБИ"</t>
  </si>
  <si>
    <t>ЦРП-35/6кВ-"Шайтантас"</t>
  </si>
  <si>
    <t>ЦРП-35/6кВ-"Восточная"</t>
  </si>
  <si>
    <t>ЦРП-35/6кВ-"Карсакпай"</t>
  </si>
  <si>
    <t>ТП Перевалка</t>
  </si>
  <si>
    <t>п.Весовая</t>
  </si>
  <si>
    <t>п.Крестовский</t>
  </si>
  <si>
    <t xml:space="preserve">ТП-Воздуходувка  №1                          </t>
  </si>
  <si>
    <t xml:space="preserve">ТП-Воздуходувка  № 2                          </t>
  </si>
  <si>
    <t xml:space="preserve">ТП-Насосная  №1                                           </t>
  </si>
  <si>
    <t xml:space="preserve">ТП-Насосная  №2                                         </t>
  </si>
  <si>
    <t xml:space="preserve">ТП-УКС </t>
  </si>
  <si>
    <t>ТП ЖДЦ-1</t>
  </si>
  <si>
    <t>ТП-ЖДЦ-4</t>
  </si>
  <si>
    <t>ТП-Медьбаза</t>
  </si>
  <si>
    <t>КТПН-Переезд</t>
  </si>
  <si>
    <t xml:space="preserve">п.Жезказган, район шх 55 </t>
  </si>
  <si>
    <t>100</t>
  </si>
  <si>
    <t>КТП-Зарядная №3</t>
  </si>
  <si>
    <t>п.Жезказган, на территории склада  ВВ</t>
  </si>
  <si>
    <t>МТП-35/0,4 "Жартас"</t>
  </si>
  <si>
    <t>п.Жезказган, район карьера Итауыз</t>
  </si>
  <si>
    <t>КТПН пос.Северный</t>
  </si>
  <si>
    <t>п.Северный</t>
  </si>
  <si>
    <t>МТП-35/0,4 "Карабулак"</t>
  </si>
  <si>
    <t>п.Жезды</t>
  </si>
  <si>
    <t xml:space="preserve">ТП-УВС -2 </t>
  </si>
  <si>
    <t xml:space="preserve">Начальник      ПО  ПЭС  </t>
  </si>
  <si>
    <t>Директор ПЭС ТОО "Казахмыс Дистрибьюшн"</t>
  </si>
  <si>
    <t>Наименование ПС</t>
  </si>
  <si>
    <t>№ ввода</t>
  </si>
  <si>
    <t xml:space="preserve"> Загрузка, МВт</t>
  </si>
  <si>
    <t xml:space="preserve">ТП-6/0,4кВ Теплая вода№1    </t>
  </si>
  <si>
    <t xml:space="preserve">ТП-6/0,4кВ Теплая вода№2          </t>
  </si>
  <si>
    <t>ТП-ОТС</t>
  </si>
  <si>
    <t>Кравчук А.Н.</t>
  </si>
  <si>
    <t>КТПН-Крестовский 1</t>
  </si>
  <si>
    <t xml:space="preserve"> ТП-ПЭС №1</t>
  </si>
  <si>
    <t>Тр №1 с 11Ц</t>
  </si>
  <si>
    <t>Тр №2 с 13Ц</t>
  </si>
  <si>
    <t>КТПН-10/0,4 Уйтас-Айдосский водовод</t>
  </si>
  <si>
    <t>Козыбаева Г.С.</t>
  </si>
  <si>
    <t>исп.Абенова 2-55-38</t>
  </si>
  <si>
    <t>% загрузки</t>
  </si>
  <si>
    <t>ЦРП-35/6кВ"Восточная Сары-Оба Портал"</t>
  </si>
  <si>
    <t>ТП-2 мкр- 1</t>
  </si>
  <si>
    <t>ТП-3 мкр- 1</t>
  </si>
  <si>
    <t>ТП-4 мкр- 1</t>
  </si>
  <si>
    <t>ТП-5 мкр- 1</t>
  </si>
  <si>
    <t>ТП-6 мкр- 1</t>
  </si>
  <si>
    <t>ТП-7 мкр- 1</t>
  </si>
  <si>
    <t>ТП-1 мкр- 2</t>
  </si>
  <si>
    <t>ТП-2 мкр 2</t>
  </si>
  <si>
    <t>КТП-2а м-н2</t>
  </si>
  <si>
    <t>ТП-3 мкр 2</t>
  </si>
  <si>
    <t>ТП-4 мкр 2</t>
  </si>
  <si>
    <t>ТП-5 мкр 2</t>
  </si>
  <si>
    <t>ТП-6 мкр- 2</t>
  </si>
  <si>
    <t>ТП ТЕХКОЛЛЕДЖ (УМЦ)</t>
  </si>
  <si>
    <t>ТП-ЗГШО Модуль</t>
  </si>
  <si>
    <t>ТП-2 мкр- 5</t>
  </si>
  <si>
    <t>ТП-1 мкр- 5</t>
  </si>
  <si>
    <t>ТП-3 мкр- 5</t>
  </si>
  <si>
    <t>КТП-3А мкр- 5</t>
  </si>
  <si>
    <t>ТП-4 мкр- 5</t>
  </si>
  <si>
    <t>ТП-5 мкр- 5</t>
  </si>
  <si>
    <t>ТП-1 квартал 5</t>
  </si>
  <si>
    <t>ТП-1А квартал 5</t>
  </si>
  <si>
    <t xml:space="preserve">ТП - 11 квартал </t>
  </si>
  <si>
    <t xml:space="preserve">ТП - 12 квартал </t>
  </si>
  <si>
    <t xml:space="preserve">ТП - 12А квартал </t>
  </si>
  <si>
    <t>ТП - 13 квартал ( СШ 14)</t>
  </si>
  <si>
    <t xml:space="preserve">ТП - 15А квартал </t>
  </si>
  <si>
    <t xml:space="preserve">ТП - 16 квартал </t>
  </si>
  <si>
    <t xml:space="preserve">ТП - 19 квартал </t>
  </si>
  <si>
    <t xml:space="preserve">ТП - 21А квартал </t>
  </si>
  <si>
    <t xml:space="preserve">ТП - 23 квартал </t>
  </si>
  <si>
    <t>ТП -Тех училище ПШ-108</t>
  </si>
  <si>
    <t xml:space="preserve">ТП -55 квартал </t>
  </si>
  <si>
    <t xml:space="preserve">ТП -56 квартал </t>
  </si>
  <si>
    <t xml:space="preserve"> ТП -57/58квартал </t>
  </si>
  <si>
    <t xml:space="preserve">КТП -57/58квартал </t>
  </si>
  <si>
    <t xml:space="preserve">ТП -61 квартал </t>
  </si>
  <si>
    <t xml:space="preserve">КТП -61 квартал </t>
  </si>
  <si>
    <t xml:space="preserve">ТП -63 квартал </t>
  </si>
  <si>
    <t xml:space="preserve">ТП -65 квартал </t>
  </si>
  <si>
    <t xml:space="preserve">ТП -74 квартал </t>
  </si>
  <si>
    <t xml:space="preserve">ТП -67 квартал </t>
  </si>
  <si>
    <t>КТПН -Западный район</t>
  </si>
  <si>
    <t>ТП -3  Западный район</t>
  </si>
  <si>
    <t>ТП -1  Западный район</t>
  </si>
  <si>
    <t>ТП - 13 квартал КМС</t>
  </si>
  <si>
    <t>ТП-8 мкр- 2</t>
  </si>
  <si>
    <t>ТП-7 мкр- 2</t>
  </si>
  <si>
    <t>ТП-9 мкр- 2</t>
  </si>
  <si>
    <t>ТП-1 мкр-3/4</t>
  </si>
  <si>
    <t>ТП-2, мкр- 3/4</t>
  </si>
  <si>
    <t>ТП-3 , мкр- 3/4</t>
  </si>
  <si>
    <t>ТП-5  мкр-3/4</t>
  </si>
  <si>
    <t>ТП-6 мкр-3/4</t>
  </si>
  <si>
    <t>ТП-7 мкр- 3/4</t>
  </si>
  <si>
    <t>ТП-8 мкр-3/4</t>
  </si>
  <si>
    <t>ТП-9 мкр- 3/4</t>
  </si>
  <si>
    <t>ТП-11,микр-он 3/4</t>
  </si>
  <si>
    <t>ТП-6 мкр- 5</t>
  </si>
  <si>
    <t>ТП-7 мкр- 5</t>
  </si>
  <si>
    <t>ТП-4 мкр- 7</t>
  </si>
  <si>
    <t>ТП-5 мкр- 7</t>
  </si>
  <si>
    <t>ТП-6 мкр- 7</t>
  </si>
  <si>
    <t>ТП-7 мкр- 7</t>
  </si>
  <si>
    <t>ТП-8 мкр- 7</t>
  </si>
  <si>
    <t>ТП-10 мкр- 7</t>
  </si>
  <si>
    <t>ТП-11 мкр- 7</t>
  </si>
  <si>
    <t>ТП-13 мкр- 7</t>
  </si>
  <si>
    <t>ТП-12 мкр- 7</t>
  </si>
  <si>
    <t>ТП-2 квартал 5</t>
  </si>
  <si>
    <t>ТП-3 квартал 5</t>
  </si>
  <si>
    <t xml:space="preserve">ТП - 7 квартал </t>
  </si>
  <si>
    <t xml:space="preserve">ТП - 8 квартал </t>
  </si>
  <si>
    <t>ТП - 14 квартал ( СШ 27)</t>
  </si>
  <si>
    <t>ТП-ГОРБОЛЬНИЦА (КГКП Центральная больница №1 г.Сатпаев)  ВВОД 1</t>
  </si>
  <si>
    <t>ТП-ГОРБОЛЬНИЦА (КГКП Центральная больница №1 г.Сатпаев)  ВВОД 2</t>
  </si>
  <si>
    <t>ТП -22 квартал (Баня)</t>
  </si>
  <si>
    <t>ТП-1 мкр-1</t>
  </si>
  <si>
    <t xml:space="preserve">ТП - 9 квартал </t>
  </si>
  <si>
    <t xml:space="preserve">ТП - 10 квартал </t>
  </si>
  <si>
    <t xml:space="preserve">ТП - 21 квартал </t>
  </si>
  <si>
    <t>ТП -2  Западный район</t>
  </si>
  <si>
    <t xml:space="preserve">  ТП-4 мкр-3/4</t>
  </si>
  <si>
    <t>ТП-10 мкр- 3/4</t>
  </si>
  <si>
    <t>ТП-12 мкр- 3/4</t>
  </si>
  <si>
    <t xml:space="preserve"> ТП-1 мкр- 7</t>
  </si>
  <si>
    <t>ТП- 2 мкр- 7</t>
  </si>
  <si>
    <t>ТП-3 мкр- 7</t>
  </si>
  <si>
    <t>ТП-2 СОК</t>
  </si>
  <si>
    <t>КТП-1  СОК</t>
  </si>
  <si>
    <t xml:space="preserve">ТП-Байконур </t>
  </si>
  <si>
    <t>ТП-4 мкр-2</t>
  </si>
  <si>
    <t>ТП-6 мкр-2</t>
  </si>
  <si>
    <t>ТП-8 мкр-2</t>
  </si>
  <si>
    <t>ТП-10 мкр-2</t>
  </si>
  <si>
    <t>ТП-6 мкр-5</t>
  </si>
  <si>
    <t>ТП квл-8</t>
  </si>
  <si>
    <t>КТП-2 Рыбачий</t>
  </si>
  <si>
    <t>ТП-1А мкр-1</t>
  </si>
  <si>
    <t>ТП-3 мкр-1</t>
  </si>
  <si>
    <t>ТП-4 мкр-1</t>
  </si>
  <si>
    <t>ТП-6 мкр-1</t>
  </si>
  <si>
    <t>ТП-7 мкр-1</t>
  </si>
  <si>
    <t>ТП-1 мкр-2</t>
  </si>
  <si>
    <t>ТП-2 мкр-2</t>
  </si>
  <si>
    <t>ТП-3 мкр-2</t>
  </si>
  <si>
    <t>ТП-7 мкр-2</t>
  </si>
  <si>
    <t>ТП-9А мкр-2.</t>
  </si>
  <si>
    <t>ТП-9 мкр-2.</t>
  </si>
  <si>
    <t>ТП-1 мкр-3.</t>
  </si>
  <si>
    <t>ТП-1А мкр-3</t>
  </si>
  <si>
    <t>ТП-2 мкр-3</t>
  </si>
  <si>
    <t>ТП-4 мкр-3</t>
  </si>
  <si>
    <t>ТП-5 мкр-3</t>
  </si>
  <si>
    <t>ТП-1 мкр-4</t>
  </si>
  <si>
    <t>ТП-2 мкр-4</t>
  </si>
  <si>
    <t>ТП-3 мкр-4</t>
  </si>
  <si>
    <t>ТП-4 мкр-4</t>
  </si>
  <si>
    <t>ТП-6 мкр-4</t>
  </si>
  <si>
    <t>ТП-7 мкр-4</t>
  </si>
  <si>
    <t>ТП-1 мкр-5</t>
  </si>
  <si>
    <t>ТП-2 мкр-5</t>
  </si>
  <si>
    <t>ТП-2А мкр-5</t>
  </si>
  <si>
    <t>ТП-3 мкр-5</t>
  </si>
  <si>
    <t>ТП-3А мкр-5</t>
  </si>
  <si>
    <t>ТП-4 мкр-5</t>
  </si>
  <si>
    <t>ТП квл-15</t>
  </si>
  <si>
    <t>ТП квл-19</t>
  </si>
  <si>
    <t>ТП квл-21</t>
  </si>
  <si>
    <t>ТП квл-26</t>
  </si>
  <si>
    <t>ТП квл-29</t>
  </si>
  <si>
    <t>ТП квл-33</t>
  </si>
  <si>
    <t>ТП квл-60</t>
  </si>
  <si>
    <t>ТП квл-61</t>
  </si>
  <si>
    <t>ТП квл-62</t>
  </si>
  <si>
    <t>ТП-1 квл-63</t>
  </si>
  <si>
    <t>ТП Рынок</t>
  </si>
  <si>
    <t>ТП-1 квл-65</t>
  </si>
  <si>
    <t>ТП-2 квл-65</t>
  </si>
  <si>
    <t>ТП квл-66</t>
  </si>
  <si>
    <t>ТП квл-67</t>
  </si>
  <si>
    <t>ТП-2 квл-68</t>
  </si>
  <si>
    <t>КТП квл-69</t>
  </si>
  <si>
    <t>ТП-1 квл-69</t>
  </si>
  <si>
    <t>ТП ИВЦ</t>
  </si>
  <si>
    <t xml:space="preserve">КТП Больничный </t>
  </si>
  <si>
    <t>ТП Техникум</t>
  </si>
  <si>
    <t>ТП   Уч. Корпус</t>
  </si>
  <si>
    <t>ТП квл-71</t>
  </si>
  <si>
    <t>ТП квл-77</t>
  </si>
  <si>
    <t>ТП Хлебзавод</t>
  </si>
  <si>
    <t>КТП ЛМЗ</t>
  </si>
  <si>
    <t>ТП-1 мкр-6</t>
  </si>
  <si>
    <t>КТП Военкомат</t>
  </si>
  <si>
    <t>ТП Школьный</t>
  </si>
  <si>
    <t>ТП-1 Старый мкр</t>
  </si>
  <si>
    <t>ТП-1 Комбинатский</t>
  </si>
  <si>
    <t>ТП-3 Комбинатский</t>
  </si>
  <si>
    <t>КТП-3 Рыбачий</t>
  </si>
  <si>
    <t>КТП-4 Рыбачий</t>
  </si>
  <si>
    <t>ТП ТЭЦ</t>
  </si>
  <si>
    <t>ТП квл-90</t>
  </si>
  <si>
    <t>КТП-1 квл-91</t>
  </si>
  <si>
    <t>КТП-2 квл-91</t>
  </si>
  <si>
    <t>ТП квл-92</t>
  </si>
  <si>
    <t>ТП Автовокзал</t>
  </si>
  <si>
    <t>ТП Привокзальный</t>
  </si>
  <si>
    <t>ТП-5 Вокзал</t>
  </si>
  <si>
    <t>КТП-4 Вокзал</t>
  </si>
  <si>
    <t>ТП Старый аэропорт</t>
  </si>
  <si>
    <t xml:space="preserve">КТП-1 УО Аэропорт </t>
  </si>
  <si>
    <t>КТП-1экспедиций</t>
  </si>
  <si>
    <t xml:space="preserve">КТП Дренаж </t>
  </si>
  <si>
    <t>КТП РМЗ</t>
  </si>
  <si>
    <t>ТП База УКС</t>
  </si>
  <si>
    <t>КТП район-5</t>
  </si>
  <si>
    <t>ТП-5 мкр-1</t>
  </si>
  <si>
    <t>КТП Госстандарт</t>
  </si>
  <si>
    <t>ТП Картофелехранилище</t>
  </si>
  <si>
    <t>ТП-14 мкр-2</t>
  </si>
  <si>
    <t>ТП-3 мкр-3</t>
  </si>
  <si>
    <t>ТП-6 мкр-3</t>
  </si>
  <si>
    <t>ТП-7 мкр-3</t>
  </si>
  <si>
    <t>ТП-7А мкр-4</t>
  </si>
  <si>
    <t>ТП Дом быта</t>
  </si>
  <si>
    <t>ТП-5 мкр-5</t>
  </si>
  <si>
    <t>ТП-7 мкр-5</t>
  </si>
  <si>
    <t>ТП-8 мкр-6</t>
  </si>
  <si>
    <t>ТП-13 мкр-6</t>
  </si>
  <si>
    <t>ТП-10 мкр-6</t>
  </si>
  <si>
    <t xml:space="preserve">ТП  КНБ    </t>
  </si>
  <si>
    <t>ТП Выплатной центр</t>
  </si>
  <si>
    <t>ТП  Дом советов</t>
  </si>
  <si>
    <t xml:space="preserve"> ТП Институт</t>
  </si>
  <si>
    <t>ТП-2 квл-69</t>
  </si>
  <si>
    <t>ТП-1 квл-32</t>
  </si>
  <si>
    <t>ТП-2 квл-32</t>
  </si>
  <si>
    <t>ТП-2 квл-63</t>
  </si>
  <si>
    <t>ТП-2 квл-64</t>
  </si>
  <si>
    <t>ТП-3 квл-68</t>
  </si>
  <si>
    <t>ТП Роддом</t>
  </si>
  <si>
    <t xml:space="preserve"> ТП Педмед</t>
  </si>
  <si>
    <t>ТП Южный парк</t>
  </si>
  <si>
    <t>ТП Школа квл-74</t>
  </si>
  <si>
    <t>ТП-1 квл-74</t>
  </si>
  <si>
    <t xml:space="preserve"> ТП-5 квл-74</t>
  </si>
  <si>
    <t>ТП-8 квл-74</t>
  </si>
  <si>
    <t>ТП Школа-9</t>
  </si>
  <si>
    <t>ТП-9 Вокзал</t>
  </si>
  <si>
    <t>ТП-13 мкр-2</t>
  </si>
  <si>
    <t>ТП-6 квл-74</t>
  </si>
  <si>
    <t>ТП-7 квл-74</t>
  </si>
  <si>
    <t>ТП-3 квл-9</t>
  </si>
  <si>
    <t>ТП-1 квл-9</t>
  </si>
  <si>
    <t>ТП-2 квл-9</t>
  </si>
  <si>
    <t>ТП-2 квл-28</t>
  </si>
  <si>
    <t>ТП Муз.школа</t>
  </si>
  <si>
    <t>ТП Бассейн</t>
  </si>
  <si>
    <t>ТП РУС</t>
  </si>
  <si>
    <t>ТП ЖРЭК</t>
  </si>
  <si>
    <t>ТП-5 мкр-6</t>
  </si>
  <si>
    <t>ТП-3 мкр-6</t>
  </si>
  <si>
    <t>ТП-9 мкр-6</t>
  </si>
  <si>
    <t>ТП-12 мкр-6</t>
  </si>
  <si>
    <t>ТП АБК</t>
  </si>
  <si>
    <t>ТП Телецентр</t>
  </si>
  <si>
    <t>ТП Байконур</t>
  </si>
  <si>
    <t>ТП-5 мкр-2</t>
  </si>
  <si>
    <t>ТП-5 мкр-4</t>
  </si>
  <si>
    <t>ТП квл-5А</t>
  </si>
  <si>
    <t>ТП квл-6</t>
  </si>
  <si>
    <t>ТП квл-81</t>
  </si>
  <si>
    <t>КТП квл-81</t>
  </si>
  <si>
    <t>КТП Автошкола</t>
  </si>
  <si>
    <t>ТП  Гаражи</t>
  </si>
  <si>
    <t>ТП Рыбачий</t>
  </si>
  <si>
    <t>ТП квл-79</t>
  </si>
  <si>
    <t>ТП ПТШ-6</t>
  </si>
  <si>
    <t>КТП квл-94</t>
  </si>
  <si>
    <t>ТП-1 квл-28</t>
  </si>
  <si>
    <t>ТП-3 квл-28</t>
  </si>
  <si>
    <t>ТП-4 квл-9</t>
  </si>
  <si>
    <t>ТП Школа квл-91</t>
  </si>
  <si>
    <t>ТП квл-1</t>
  </si>
  <si>
    <t>ТП квл-93</t>
  </si>
  <si>
    <t>РП квл-91</t>
  </si>
  <si>
    <t>ТП Школа-26</t>
  </si>
  <si>
    <t>ТП-4 мкр-6</t>
  </si>
  <si>
    <t>ТП-2 мкр-6</t>
  </si>
  <si>
    <t>ТП-11 мкр-6</t>
  </si>
  <si>
    <t>ТП-6 мкр-6</t>
  </si>
  <si>
    <t>ТП-7 мкр-6</t>
  </si>
  <si>
    <t xml:space="preserve">ТП Медсанчасть </t>
  </si>
  <si>
    <t>г.Жезказган , р.Холмецкого и Жастар</t>
  </si>
  <si>
    <t>г.Жезказган р.Акимата</t>
  </si>
  <si>
    <t>г.Жезказган р.Байконурова университета</t>
  </si>
  <si>
    <t>г.Жезказган(за КД тюрьмой в районе  очистных сооружении АО ПТВС)</t>
  </si>
  <si>
    <t xml:space="preserve">г.Жезказган (ул.Улытауская между трикотажкой) </t>
  </si>
  <si>
    <t>г.Жезказган (ЖБИ за медзаводом)</t>
  </si>
  <si>
    <t>г.Жезказган (у.Маметова автошкола)</t>
  </si>
  <si>
    <t>г.Жезказган (на углу ул.Алашахана и ул.Байконурова)</t>
  </si>
  <si>
    <t>г.Жезказган. (огороды дача ЛМЗ бывшая)</t>
  </si>
  <si>
    <t>г.Жезказган (дача)</t>
  </si>
  <si>
    <t>г.Жезказган (ул.Темирязева,3)</t>
  </si>
  <si>
    <t xml:space="preserve">г.Жезказган (по ул.Холмецкой насосной АО ПТВС) </t>
  </si>
  <si>
    <t>г.Жезказган (между Молзаводом и Мясокомбинат)</t>
  </si>
  <si>
    <t>г.Жезказган (угол ул.Мира-ул.Деева)</t>
  </si>
  <si>
    <t>ЦРП-11</t>
  </si>
  <si>
    <t>г.Жезказган ПТВС</t>
  </si>
  <si>
    <t xml:space="preserve">ЦРП-Вентсвол </t>
  </si>
  <si>
    <t xml:space="preserve">ЦРП- 3-го подъема </t>
  </si>
  <si>
    <t>Подстанция на скважинах -35/0,4кВ №34А</t>
  </si>
  <si>
    <t xml:space="preserve"> Тр №1</t>
  </si>
  <si>
    <t xml:space="preserve"> Тр №3</t>
  </si>
  <si>
    <t>ТП-5 квл-9</t>
  </si>
  <si>
    <t>Подстанция на скважинах -35/0,4кВяч№23</t>
  </si>
  <si>
    <t>Подстанция на скважинах -35/0,4кВ №34</t>
  </si>
  <si>
    <t>ТП-3 квл-91</t>
  </si>
  <si>
    <t>№</t>
  </si>
  <si>
    <t>NF003707</t>
  </si>
  <si>
    <t>NF004037</t>
  </si>
  <si>
    <t>NF004061</t>
  </si>
  <si>
    <t>NF003718</t>
  </si>
  <si>
    <t>NF003655</t>
  </si>
  <si>
    <t>NF003720</t>
  </si>
  <si>
    <t>ND003746</t>
  </si>
  <si>
    <t>NF003759</t>
  </si>
  <si>
    <t>NF003711</t>
  </si>
  <si>
    <t>ND142999</t>
  </si>
  <si>
    <t>NF003842</t>
  </si>
  <si>
    <t>NF003706</t>
  </si>
  <si>
    <t>NF003694</t>
  </si>
  <si>
    <t>NF003690</t>
  </si>
  <si>
    <t>NF003668</t>
  </si>
  <si>
    <t>NF003867</t>
  </si>
  <si>
    <t>NF003855</t>
  </si>
  <si>
    <t>NF003663</t>
  </si>
  <si>
    <t>NF003856</t>
  </si>
  <si>
    <t>NF003849</t>
  </si>
  <si>
    <t>NF003857</t>
  </si>
  <si>
    <t>HN003785</t>
  </si>
  <si>
    <t>HN003712</t>
  </si>
  <si>
    <t>NF003664</t>
  </si>
  <si>
    <t>NF003665</t>
  </si>
  <si>
    <t>NF009837</t>
  </si>
  <si>
    <t>NF003721</t>
  </si>
  <si>
    <t>NF003789</t>
  </si>
  <si>
    <t>NF003725</t>
  </si>
  <si>
    <t>NF003713</t>
  </si>
  <si>
    <t>NF003755</t>
  </si>
  <si>
    <t>NF004059</t>
  </si>
  <si>
    <t>NF003662</t>
  </si>
  <si>
    <t>NF003765</t>
  </si>
  <si>
    <t>NF003699</t>
  </si>
  <si>
    <t>NF003740</t>
  </si>
  <si>
    <t>NF004043</t>
  </si>
  <si>
    <t>ND113008</t>
  </si>
  <si>
    <t>NF003852</t>
  </si>
  <si>
    <t>NF 003653</t>
  </si>
  <si>
    <t>NF 003691</t>
  </si>
  <si>
    <t>NF003824</t>
  </si>
  <si>
    <t>NF003717</t>
  </si>
  <si>
    <t>NF003858</t>
  </si>
  <si>
    <t>NF003652</t>
  </si>
  <si>
    <t>NF003700</t>
  </si>
  <si>
    <t>NF003666</t>
  </si>
  <si>
    <t>NF017232</t>
  </si>
  <si>
    <t>NF003909</t>
  </si>
  <si>
    <t>NF003862</t>
  </si>
  <si>
    <t>119A249300443</t>
  </si>
  <si>
    <t>119A249300449</t>
  </si>
  <si>
    <t>ND141546</t>
  </si>
  <si>
    <t>ND144356</t>
  </si>
  <si>
    <t>ND144342</t>
  </si>
  <si>
    <t>НN001776</t>
  </si>
  <si>
    <t>ND144014</t>
  </si>
  <si>
    <t>ND144287</t>
  </si>
  <si>
    <t>ND1444434</t>
  </si>
  <si>
    <t>ND159537</t>
  </si>
  <si>
    <t>ND159524</t>
  </si>
  <si>
    <t xml:space="preserve"> ТП-ст.Никольская 2</t>
  </si>
  <si>
    <t>КТП-8 мкр 2</t>
  </si>
  <si>
    <t>г.Жезказган 71 квартал</t>
  </si>
  <si>
    <t>ЦЖЭС</t>
  </si>
  <si>
    <t>ЦЖГЭС</t>
  </si>
  <si>
    <t>ТП-Промышленный</t>
  </si>
  <si>
    <t>КТП-Аул1</t>
  </si>
  <si>
    <t>г.Жезказган район ПНС-1 ЖОФ-1,2</t>
  </si>
  <si>
    <t>NF003846</t>
  </si>
  <si>
    <t xml:space="preserve">  </t>
  </si>
  <si>
    <t>КТПБ- ДКМ</t>
  </si>
  <si>
    <t>КТПБ квл-10</t>
  </si>
  <si>
    <t xml:space="preserve">КТПБ - 15В квартал </t>
  </si>
  <si>
    <t>003869</t>
  </si>
  <si>
    <t xml:space="preserve"> ТП-Пожарная депо </t>
  </si>
  <si>
    <t xml:space="preserve">ТП -2  66 квартал </t>
  </si>
  <si>
    <t xml:space="preserve">ТП -3  66 квартал </t>
  </si>
  <si>
    <t xml:space="preserve">ТП -4  66 квартал </t>
  </si>
  <si>
    <t xml:space="preserve">ТП -5  66 квартал </t>
  </si>
  <si>
    <t xml:space="preserve">ТП -6  66 квартал </t>
  </si>
  <si>
    <t xml:space="preserve">КТПН -67 квартал </t>
  </si>
  <si>
    <t>КТП-Индивидуалка застройка</t>
  </si>
  <si>
    <t xml:space="preserve"> КТПБ-18 кв-л</t>
  </si>
  <si>
    <t>КТПН-3-Вокзал</t>
  </si>
  <si>
    <t>КТПБ-1-68 кв-ла</t>
  </si>
  <si>
    <t>КТПН-Амбулаторная</t>
  </si>
  <si>
    <t>ЦРП-ТС-1</t>
  </si>
  <si>
    <t>Подстанция на скважинах -35/0,4кВяч№3</t>
  </si>
  <si>
    <t>HN001859</t>
  </si>
  <si>
    <t xml:space="preserve">                         Реестр  данных  по  загрузке  подстанции  ПЭС  ТОО  "Казахмыс  Дистрибьюшн" за март   2026 года</t>
  </si>
  <si>
    <t>13055064</t>
  </si>
  <si>
    <t>11161629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</si>
</sst>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_-* #,##0.00\ _р_._-;\-* #,##0.00\ _р_._-;_-* &quot;-&quot;??\ _р_._-;_-@_-"/>
    <numFmt numFmtId="167" formatCode="#,##0.0"/>
    <numFmt numFmtId="168" formatCode="[$-419]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7">
    <xf numFmtId="0" fontId="0" fillId="0" borderId="0"/>
    <xf numFmtId="164" fontId="10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horizontal="left" vertical="top"/>
    </xf>
    <xf numFmtId="0" fontId="18" fillId="0" borderId="0"/>
    <xf numFmtId="0" fontId="3" fillId="0" borderId="0"/>
    <xf numFmtId="0" fontId="10" fillId="0" borderId="0">
      <alignment vertical="center"/>
    </xf>
    <xf numFmtId="0" fontId="10" fillId="0" borderId="0"/>
    <xf numFmtId="0" fontId="19" fillId="0" borderId="0"/>
    <xf numFmtId="0" fontId="16" fillId="0" borderId="0"/>
    <xf numFmtId="0" fontId="16" fillId="0" borderId="0"/>
    <xf numFmtId="0" fontId="10" fillId="0" borderId="0">
      <alignment vertical="center"/>
    </xf>
    <xf numFmtId="0" fontId="20" fillId="0" borderId="0"/>
    <xf numFmtId="0" fontId="2" fillId="0" borderId="0"/>
    <xf numFmtId="0" fontId="2" fillId="0" borderId="0"/>
    <xf numFmtId="0" fontId="16" fillId="0" borderId="0"/>
    <xf numFmtId="0" fontId="10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0" fillId="0" borderId="9" applyNumberFormat="0" applyFont="0" applyFill="0" applyAlignment="0" applyProtection="0">
      <alignment vertical="center"/>
    </xf>
    <xf numFmtId="0" fontId="1" fillId="0" borderId="0"/>
  </cellStyleXfs>
  <cellXfs count="20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4" fillId="2" borderId="5" xfId="0" applyFont="1" applyFill="1" applyBorder="1" applyAlignment="1">
      <alignment horizontal="left"/>
    </xf>
    <xf numFmtId="4" fontId="5" fillId="0" borderId="0" xfId="0" applyNumberFormat="1" applyFont="1" applyAlignment="1">
      <alignment vertical="center"/>
    </xf>
    <xf numFmtId="0" fontId="4" fillId="2" borderId="0" xfId="0" applyFont="1" applyFill="1"/>
    <xf numFmtId="0" fontId="14" fillId="2" borderId="0" xfId="0" applyFont="1" applyFill="1"/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4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0" fillId="2" borderId="0" xfId="0" applyFill="1"/>
    <xf numFmtId="0" fontId="24" fillId="2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7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3" fillId="2" borderId="1" xfId="3" applyFont="1" applyFill="1" applyBorder="1" applyAlignment="1">
      <alignment horizontal="left" vertical="center"/>
    </xf>
    <xf numFmtId="0" fontId="13" fillId="2" borderId="3" xfId="3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0" fontId="28" fillId="2" borderId="10" xfId="36" applyNumberFormat="1" applyFont="1" applyFill="1" applyBorder="1" applyAlignment="1">
      <alignment horizontal="left"/>
    </xf>
    <xf numFmtId="0" fontId="28" fillId="3" borderId="10" xfId="36" quotePrefix="1" applyNumberFormat="1" applyFont="1" applyFill="1" applyBorder="1" applyAlignment="1">
      <alignment horizontal="left"/>
    </xf>
    <xf numFmtId="0" fontId="28" fillId="0" borderId="10" xfId="14" applyNumberFormat="1" applyFont="1" applyBorder="1" applyAlignment="1">
      <alignment horizontal="left"/>
    </xf>
    <xf numFmtId="0" fontId="28" fillId="3" borderId="10" xfId="36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/>
    </xf>
    <xf numFmtId="0" fontId="29" fillId="3" borderId="10" xfId="36" quotePrefix="1" applyNumberFormat="1" applyFont="1" applyFill="1" applyBorder="1" applyAlignment="1">
      <alignment horizontal="left"/>
    </xf>
    <xf numFmtId="0" fontId="28" fillId="3" borderId="10" xfId="14" applyNumberFormat="1" applyFont="1" applyFill="1" applyBorder="1" applyAlignment="1">
      <alignment horizontal="left"/>
    </xf>
    <xf numFmtId="0" fontId="30" fillId="3" borderId="10" xfId="36" applyNumberFormat="1" applyFont="1" applyFill="1" applyBorder="1" applyAlignment="1">
      <alignment horizontal="left"/>
    </xf>
    <xf numFmtId="0" fontId="29" fillId="3" borderId="10" xfId="36" applyNumberFormat="1" applyFont="1" applyFill="1" applyBorder="1" applyAlignment="1">
      <alignment horizontal="left"/>
    </xf>
    <xf numFmtId="0" fontId="30" fillId="2" borderId="10" xfId="14" applyNumberFormat="1" applyFont="1" applyFill="1" applyBorder="1" applyAlignment="1">
      <alignment horizontal="left"/>
    </xf>
    <xf numFmtId="0" fontId="30" fillId="0" borderId="10" xfId="36" applyNumberFormat="1" applyFont="1" applyBorder="1" applyAlignment="1">
      <alignment horizontal="left"/>
    </xf>
    <xf numFmtId="0" fontId="28" fillId="0" borderId="10" xfId="36" applyNumberFormat="1" applyFont="1" applyBorder="1" applyAlignment="1">
      <alignment horizontal="left"/>
    </xf>
    <xf numFmtId="0" fontId="28" fillId="2" borderId="10" xfId="14" applyNumberFormat="1" applyFont="1" applyFill="1" applyBorder="1" applyAlignment="1">
      <alignment horizontal="left"/>
    </xf>
    <xf numFmtId="0" fontId="28" fillId="0" borderId="10" xfId="14" quotePrefix="1" applyNumberFormat="1" applyFont="1" applyBorder="1" applyAlignment="1">
      <alignment horizontal="left"/>
    </xf>
    <xf numFmtId="0" fontId="30" fillId="3" borderId="10" xfId="20" applyNumberFormat="1" applyFont="1" applyFill="1" applyBorder="1" applyAlignment="1">
      <alignment horizontal="left"/>
    </xf>
    <xf numFmtId="0" fontId="31" fillId="0" borderId="10" xfId="20" applyNumberFormat="1" applyFont="1" applyBorder="1" applyAlignment="1">
      <alignment horizontal="left"/>
    </xf>
    <xf numFmtId="0" fontId="30" fillId="0" borderId="10" xfId="14" applyNumberFormat="1" applyFont="1" applyBorder="1" applyAlignment="1">
      <alignment horizontal="left"/>
    </xf>
    <xf numFmtId="0" fontId="30" fillId="0" borderId="10" xfId="20" applyNumberFormat="1" applyFont="1" applyBorder="1" applyAlignment="1">
      <alignment horizontal="left"/>
    </xf>
    <xf numFmtId="0" fontId="30" fillId="3" borderId="10" xfId="9" applyNumberFormat="1" applyFont="1" applyFill="1" applyBorder="1" applyAlignment="1">
      <alignment horizontal="left"/>
    </xf>
    <xf numFmtId="0" fontId="28" fillId="3" borderId="10" xfId="9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/>
    </xf>
    <xf numFmtId="0" fontId="30" fillId="3" borderId="10" xfId="14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0" fillId="2" borderId="11" xfId="14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0" fillId="2" borderId="2" xfId="14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0" fontId="11" fillId="2" borderId="0" xfId="0" applyFont="1" applyFill="1"/>
    <xf numFmtId="0" fontId="9" fillId="2" borderId="6" xfId="0" applyFont="1" applyFill="1" applyBorder="1" applyAlignment="1">
      <alignment vertical="center"/>
    </xf>
    <xf numFmtId="0" fontId="12" fillId="2" borderId="0" xfId="0" applyFont="1" applyFill="1"/>
    <xf numFmtId="3" fontId="11" fillId="2" borderId="2" xfId="0" applyNumberFormat="1" applyFont="1" applyFill="1" applyBorder="1" applyAlignment="1">
      <alignment horizontal="center"/>
    </xf>
    <xf numFmtId="3" fontId="11" fillId="2" borderId="2" xfId="2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32" fillId="3" borderId="10" xfId="36" applyNumberFormat="1" applyFont="1" applyFill="1" applyBorder="1" applyAlignment="1">
      <alignment horizontal="left"/>
    </xf>
    <xf numFmtId="3" fontId="4" fillId="2" borderId="2" xfId="0" applyNumberFormat="1" applyFont="1" applyFill="1" applyBorder="1" applyAlignment="1">
      <alignment horizontal="center"/>
    </xf>
    <xf numFmtId="0" fontId="26" fillId="2" borderId="13" xfId="3" applyFont="1" applyFill="1" applyBorder="1" applyAlignment="1">
      <alignment horizontal="left" vertical="center" wrapText="1"/>
    </xf>
    <xf numFmtId="0" fontId="26" fillId="2" borderId="12" xfId="3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8" fontId="33" fillId="2" borderId="2" xfId="3" applyNumberFormat="1" applyFont="1" applyFill="1" applyBorder="1" applyAlignment="1">
      <alignment horizontal="center" vertical="center"/>
    </xf>
    <xf numFmtId="168" fontId="26" fillId="2" borderId="2" xfId="3" applyNumberFormat="1" applyFont="1" applyFill="1" applyBorder="1" applyAlignment="1">
      <alignment horizontal="center" vertical="center"/>
    </xf>
    <xf numFmtId="168" fontId="4" fillId="2" borderId="2" xfId="3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8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0" fillId="4" borderId="0" xfId="0" applyFill="1"/>
    <xf numFmtId="0" fontId="11" fillId="4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1" fontId="0" fillId="2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3" fillId="2" borderId="1" xfId="3" applyFont="1" applyFill="1" applyBorder="1" applyAlignment="1">
      <alignment horizontal="left" vertical="center"/>
    </xf>
    <xf numFmtId="0" fontId="13" fillId="2" borderId="3" xfId="3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8" fillId="4" borderId="10" xfId="36" applyNumberFormat="1" applyFont="1" applyFill="1" applyBorder="1" applyAlignment="1">
      <alignment horizontal="left"/>
    </xf>
  </cellXfs>
  <cellStyles count="37">
    <cellStyle name="Excel Built-in Normal" xfId="4" xr:uid="{00000000-0005-0000-0000-000000000000}"/>
    <cellStyle name="Excel Built-in Normal 2" xfId="5" xr:uid="{00000000-0005-0000-0000-000001000000}"/>
    <cellStyle name="Excel Built-in Normal_Показ сч Общедомовые Жезказган  за 01-17" xfId="6" xr:uid="{00000000-0005-0000-0000-000002000000}"/>
    <cellStyle name="S2" xfId="7" xr:uid="{00000000-0005-0000-0000-000003000000}"/>
    <cellStyle name="Заголовок" xfId="8" xr:uid="{00000000-0005-0000-0000-000004000000}"/>
    <cellStyle name="Обычный" xfId="0" builtinId="0"/>
    <cellStyle name="Обычный 2" xfId="3" xr:uid="{00000000-0005-0000-0000-000006000000}"/>
    <cellStyle name="Обычный 2 2" xfId="9" xr:uid="{00000000-0005-0000-0000-000007000000}"/>
    <cellStyle name="Обычный 2 2 2" xfId="10" xr:uid="{00000000-0005-0000-0000-000008000000}"/>
    <cellStyle name="Обычный 2 2 2 2" xfId="11" xr:uid="{00000000-0005-0000-0000-000009000000}"/>
    <cellStyle name="Обычный 2 2 3" xfId="12" xr:uid="{00000000-0005-0000-0000-00000A000000}"/>
    <cellStyle name="Обычный 2 3" xfId="13" xr:uid="{00000000-0005-0000-0000-00000B000000}"/>
    <cellStyle name="Обычный 2 3 2" xfId="14" xr:uid="{00000000-0005-0000-0000-00000C000000}"/>
    <cellStyle name="Обычный 2 4" xfId="15" xr:uid="{00000000-0005-0000-0000-00000D000000}"/>
    <cellStyle name="Обычный 2 4 2" xfId="16" xr:uid="{00000000-0005-0000-0000-00000E000000}"/>
    <cellStyle name="Обычный 2 5" xfId="17" xr:uid="{00000000-0005-0000-0000-00000F000000}"/>
    <cellStyle name="Обычный 2 5 2" xfId="18" xr:uid="{00000000-0005-0000-0000-000010000000}"/>
    <cellStyle name="Обычный 2 5 4" xfId="36" xr:uid="{6650BB05-7367-4A62-9213-66E06384DE6C}"/>
    <cellStyle name="Обычный 2 6" xfId="2" xr:uid="{00000000-0005-0000-0000-000011000000}"/>
    <cellStyle name="Обычный 2_Копия сч Общедомовые г Сатпаев  за 12-16г для МП Иванова" xfId="19" xr:uid="{00000000-0005-0000-0000-000012000000}"/>
    <cellStyle name="Обычный 3" xfId="20" xr:uid="{00000000-0005-0000-0000-000013000000}"/>
    <cellStyle name="Обычный 3 2" xfId="21" xr:uid="{00000000-0005-0000-0000-000014000000}"/>
    <cellStyle name="Обычный 3 2 2" xfId="22" xr:uid="{00000000-0005-0000-0000-000015000000}"/>
    <cellStyle name="Обычный 3 2 2 2" xfId="23" xr:uid="{00000000-0005-0000-0000-000016000000}"/>
    <cellStyle name="Обычный 3 2 3" xfId="24" xr:uid="{00000000-0005-0000-0000-000017000000}"/>
    <cellStyle name="Обычный 3 2 4" xfId="25" xr:uid="{00000000-0005-0000-0000-000018000000}"/>
    <cellStyle name="Обычный 3_Реестр сч на вводе  ТП Жезказган  1-2017" xfId="26" xr:uid="{00000000-0005-0000-0000-000019000000}"/>
    <cellStyle name="Обычный 4" xfId="27" xr:uid="{00000000-0005-0000-0000-00001A000000}"/>
    <cellStyle name="Обычный 5" xfId="28" xr:uid="{00000000-0005-0000-0000-00001B000000}"/>
    <cellStyle name="Обычный 6" xfId="29" xr:uid="{00000000-0005-0000-0000-00001C000000}"/>
    <cellStyle name="Обычный 7" xfId="30" xr:uid="{00000000-0005-0000-0000-00001D000000}"/>
    <cellStyle name="Обычный 8" xfId="31" xr:uid="{00000000-0005-0000-0000-00001E000000}"/>
    <cellStyle name="Процентный 2" xfId="32" xr:uid="{00000000-0005-0000-0000-00001F000000}"/>
    <cellStyle name="Финансовый [0] 2" xfId="1" xr:uid="{00000000-0005-0000-0000-000020000000}"/>
    <cellStyle name="Финансовый 2" xfId="33" xr:uid="{00000000-0005-0000-0000-000021000000}"/>
    <cellStyle name="Финансовый 2 2" xfId="34" xr:uid="{00000000-0005-0000-0000-000022000000}"/>
    <cellStyle name="Ячейка_таблицы" xfId="35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K243"/>
  <sheetViews>
    <sheetView zoomScale="99" zoomScaleNormal="99" zoomScaleSheetLayoutView="110" workbookViewId="0">
      <pane ySplit="8" topLeftCell="A9" activePane="bottomLeft" state="frozen"/>
      <selection pane="bottomLeft" activeCell="F232" sqref="F232"/>
    </sheetView>
  </sheetViews>
  <sheetFormatPr defaultRowHeight="15" x14ac:dyDescent="0.25"/>
  <cols>
    <col min="1" max="1" width="7" style="1" customWidth="1"/>
    <col min="2" max="2" width="36.7109375" style="2" customWidth="1"/>
    <col min="3" max="3" width="24.140625" style="2" hidden="1" customWidth="1"/>
    <col min="4" max="4" width="13.42578125" style="1" customWidth="1"/>
    <col min="5" max="5" width="24.28515625" style="3" customWidth="1"/>
    <col min="6" max="6" width="12.85546875" style="43" customWidth="1"/>
    <col min="7" max="7" width="11.7109375" style="43" customWidth="1"/>
    <col min="8" max="8" width="12.140625" style="4" customWidth="1"/>
    <col min="9" max="9" width="15.28515625" style="40" customWidth="1"/>
    <col min="10" max="10" width="13.140625" style="4" customWidth="1"/>
    <col min="11" max="12" width="17.85546875" style="4" hidden="1" customWidth="1"/>
    <col min="13" max="13" width="13.28515625" style="40" hidden="1" customWidth="1"/>
    <col min="14" max="14" width="20.140625" style="4" customWidth="1"/>
    <col min="15" max="15" width="9.140625" style="4" customWidth="1"/>
    <col min="16" max="18" width="0" style="4" hidden="1" customWidth="1"/>
    <col min="19" max="19" width="11.140625" hidden="1" customWidth="1"/>
    <col min="20" max="21" width="0" hidden="1" customWidth="1"/>
  </cols>
  <sheetData>
    <row r="1" spans="1:18" ht="18.75" customHeight="1" x14ac:dyDescent="0.25"/>
    <row r="3" spans="1:18" s="10" customFormat="1" ht="15.75" x14ac:dyDescent="0.25">
      <c r="A3" s="1"/>
      <c r="B3" s="5" t="s">
        <v>646</v>
      </c>
      <c r="C3" s="5"/>
      <c r="D3" s="6"/>
      <c r="E3" s="7"/>
      <c r="F3" s="43"/>
      <c r="G3" s="43"/>
      <c r="H3" s="4"/>
      <c r="I3" s="40"/>
      <c r="J3" s="4"/>
      <c r="K3" s="4"/>
      <c r="L3" s="4"/>
      <c r="M3" s="40"/>
      <c r="N3" s="8"/>
      <c r="O3" s="9"/>
      <c r="P3" s="9"/>
      <c r="Q3" s="9"/>
      <c r="R3" s="9"/>
    </row>
    <row r="4" spans="1:18" x14ac:dyDescent="0.25">
      <c r="B4" s="2" t="s">
        <v>626</v>
      </c>
    </row>
    <row r="7" spans="1:18" s="12" customFormat="1" ht="15" customHeight="1" x14ac:dyDescent="0.25">
      <c r="A7" s="170" t="s">
        <v>0</v>
      </c>
      <c r="B7" s="172" t="s">
        <v>260</v>
      </c>
      <c r="C7" s="82"/>
      <c r="D7" s="174"/>
      <c r="E7" s="176" t="s">
        <v>1</v>
      </c>
      <c r="F7" s="177" t="s">
        <v>2</v>
      </c>
      <c r="G7" s="177" t="s">
        <v>3</v>
      </c>
      <c r="H7" s="167" t="s">
        <v>4</v>
      </c>
      <c r="I7" s="168" t="s">
        <v>5</v>
      </c>
      <c r="J7" s="165" t="s">
        <v>6</v>
      </c>
      <c r="K7" s="165" t="s">
        <v>7</v>
      </c>
      <c r="L7" s="165" t="s">
        <v>8</v>
      </c>
      <c r="M7" s="168" t="s">
        <v>274</v>
      </c>
      <c r="N7" s="165" t="s">
        <v>9</v>
      </c>
      <c r="O7" s="11"/>
      <c r="P7" s="11"/>
      <c r="Q7" s="11"/>
      <c r="R7" s="11"/>
    </row>
    <row r="8" spans="1:18" s="12" customFormat="1" ht="39" customHeight="1" x14ac:dyDescent="0.25">
      <c r="A8" s="171"/>
      <c r="B8" s="173"/>
      <c r="C8" s="83" t="s">
        <v>555</v>
      </c>
      <c r="D8" s="175"/>
      <c r="E8" s="176"/>
      <c r="F8" s="177"/>
      <c r="G8" s="177"/>
      <c r="H8" s="167"/>
      <c r="I8" s="169"/>
      <c r="J8" s="166"/>
      <c r="K8" s="166"/>
      <c r="L8" s="166"/>
      <c r="M8" s="169"/>
      <c r="N8" s="166"/>
      <c r="O8" s="11"/>
      <c r="P8" s="11"/>
      <c r="Q8" s="11"/>
      <c r="R8" s="11"/>
    </row>
    <row r="9" spans="1:18" ht="30" customHeight="1" x14ac:dyDescent="0.25">
      <c r="A9" s="27"/>
      <c r="B9" s="182" t="s">
        <v>156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</row>
    <row r="10" spans="1:18" s="12" customFormat="1" ht="30" customHeight="1" x14ac:dyDescent="0.25">
      <c r="A10" s="170">
        <v>1</v>
      </c>
      <c r="B10" s="178" t="s">
        <v>157</v>
      </c>
      <c r="C10" s="75"/>
      <c r="D10" s="14" t="s">
        <v>12</v>
      </c>
      <c r="E10" s="21" t="s">
        <v>156</v>
      </c>
      <c r="F10" s="180" t="s">
        <v>158</v>
      </c>
      <c r="G10" s="29" t="s">
        <v>16</v>
      </c>
      <c r="H10" s="14">
        <v>6300</v>
      </c>
      <c r="I10" s="42">
        <v>1159800</v>
      </c>
      <c r="J10" s="17">
        <f>I10/744/1000</f>
        <v>1.5588709677419355</v>
      </c>
      <c r="K10" s="16">
        <f>H10*744*1.38</f>
        <v>6468335.9999999991</v>
      </c>
      <c r="L10" s="17">
        <f>K10/744/1000</f>
        <v>8.6939999999999991</v>
      </c>
      <c r="M10" s="57">
        <f>(I10/K10)*100</f>
        <v>17.930422909385044</v>
      </c>
      <c r="N10" s="18">
        <f>H10/1000*0.8-J10</f>
        <v>3.4811290322580648</v>
      </c>
      <c r="O10" s="60"/>
      <c r="P10" s="39"/>
      <c r="Q10" s="11"/>
      <c r="R10" s="11"/>
    </row>
    <row r="11" spans="1:18" s="12" customFormat="1" ht="30" customHeight="1" x14ac:dyDescent="0.25">
      <c r="A11" s="171"/>
      <c r="B11" s="179"/>
      <c r="C11" s="76"/>
      <c r="D11" s="14" t="s">
        <v>15</v>
      </c>
      <c r="E11" s="21" t="s">
        <v>156</v>
      </c>
      <c r="F11" s="181"/>
      <c r="G11" s="29" t="s">
        <v>16</v>
      </c>
      <c r="H11" s="14">
        <v>6300</v>
      </c>
      <c r="I11" s="42">
        <v>1286280</v>
      </c>
      <c r="J11" s="17">
        <f t="shared" ref="J11:J46" si="0">I11/744/1000</f>
        <v>1.7288709677419354</v>
      </c>
      <c r="K11" s="16">
        <f t="shared" ref="K11:K44" si="1">H11*744*1.38</f>
        <v>6468335.9999999991</v>
      </c>
      <c r="L11" s="17">
        <f t="shared" ref="L11:L44" si="2">K11/744/1000</f>
        <v>8.6939999999999991</v>
      </c>
      <c r="M11" s="57">
        <f t="shared" ref="M11:M76" si="3">(I11/K11)*100</f>
        <v>19.885794429973956</v>
      </c>
      <c r="N11" s="18">
        <f t="shared" ref="N11:N76" si="4">H11/1000*0.8-J11</f>
        <v>3.3111290322580649</v>
      </c>
      <c r="O11" s="60"/>
      <c r="P11" s="11"/>
      <c r="Q11" s="11"/>
      <c r="R11" s="11"/>
    </row>
    <row r="12" spans="1:18" s="12" customFormat="1" ht="30" customHeight="1" x14ac:dyDescent="0.25">
      <c r="A12" s="170">
        <v>2</v>
      </c>
      <c r="B12" s="178" t="s">
        <v>159</v>
      </c>
      <c r="C12" s="75"/>
      <c r="D12" s="14" t="s">
        <v>12</v>
      </c>
      <c r="E12" s="21" t="s">
        <v>156</v>
      </c>
      <c r="F12" s="180" t="s">
        <v>158</v>
      </c>
      <c r="G12" s="29" t="s">
        <v>16</v>
      </c>
      <c r="H12" s="14">
        <v>6300</v>
      </c>
      <c r="I12" s="42">
        <v>1152576</v>
      </c>
      <c r="J12" s="17">
        <f t="shared" si="0"/>
        <v>1.5491612903225807</v>
      </c>
      <c r="K12" s="16">
        <f t="shared" si="1"/>
        <v>6468335.9999999991</v>
      </c>
      <c r="L12" s="17">
        <f t="shared" si="2"/>
        <v>8.6939999999999991</v>
      </c>
      <c r="M12" s="57">
        <f t="shared" si="3"/>
        <v>17.818740399385565</v>
      </c>
      <c r="N12" s="18">
        <f t="shared" si="4"/>
        <v>3.4908387096774192</v>
      </c>
      <c r="O12" s="60"/>
      <c r="P12" s="11"/>
      <c r="Q12" s="11"/>
      <c r="R12" s="11"/>
    </row>
    <row r="13" spans="1:18" s="12" customFormat="1" ht="30" customHeight="1" x14ac:dyDescent="0.25">
      <c r="A13" s="171"/>
      <c r="B13" s="179"/>
      <c r="C13" s="76"/>
      <c r="D13" s="14" t="s">
        <v>15</v>
      </c>
      <c r="E13" s="21" t="s">
        <v>156</v>
      </c>
      <c r="F13" s="181"/>
      <c r="G13" s="29" t="s">
        <v>16</v>
      </c>
      <c r="H13" s="14">
        <v>6300</v>
      </c>
      <c r="I13" s="42">
        <v>726336</v>
      </c>
      <c r="J13" s="17">
        <f t="shared" si="0"/>
        <v>0.97625806451612906</v>
      </c>
      <c r="K13" s="16">
        <f t="shared" si="1"/>
        <v>6468335.9999999991</v>
      </c>
      <c r="L13" s="17">
        <f t="shared" si="2"/>
        <v>8.6939999999999991</v>
      </c>
      <c r="M13" s="57">
        <f t="shared" si="3"/>
        <v>11.22910127117701</v>
      </c>
      <c r="N13" s="18">
        <f t="shared" si="4"/>
        <v>4.0637419354838711</v>
      </c>
      <c r="O13" s="60"/>
      <c r="P13" s="11"/>
      <c r="Q13" s="11"/>
      <c r="R13" s="11"/>
    </row>
    <row r="14" spans="1:18" s="12" customFormat="1" ht="30" customHeight="1" x14ac:dyDescent="0.25">
      <c r="A14" s="170">
        <v>3</v>
      </c>
      <c r="B14" s="178" t="s">
        <v>64</v>
      </c>
      <c r="C14" s="75"/>
      <c r="D14" s="14" t="s">
        <v>12</v>
      </c>
      <c r="E14" s="21" t="s">
        <v>156</v>
      </c>
      <c r="F14" s="180" t="s">
        <v>158</v>
      </c>
      <c r="G14" s="29" t="s">
        <v>16</v>
      </c>
      <c r="H14" s="67">
        <v>10000</v>
      </c>
      <c r="I14" s="42">
        <v>1708800</v>
      </c>
      <c r="J14" s="17">
        <f t="shared" si="0"/>
        <v>2.2967741935483872</v>
      </c>
      <c r="K14" s="16">
        <f t="shared" si="1"/>
        <v>10267200</v>
      </c>
      <c r="L14" s="17">
        <f t="shared" si="2"/>
        <v>13.8</v>
      </c>
      <c r="M14" s="57">
        <f t="shared" si="3"/>
        <v>16.64329125759701</v>
      </c>
      <c r="N14" s="18">
        <f t="shared" si="4"/>
        <v>5.7032258064516128</v>
      </c>
      <c r="O14" s="60"/>
      <c r="P14" s="11"/>
      <c r="Q14" s="11"/>
      <c r="R14" s="11"/>
    </row>
    <row r="15" spans="1:18" s="12" customFormat="1" ht="30" customHeight="1" x14ac:dyDescent="0.25">
      <c r="A15" s="171"/>
      <c r="B15" s="179"/>
      <c r="C15" s="76"/>
      <c r="D15" s="14" t="s">
        <v>15</v>
      </c>
      <c r="E15" s="21" t="s">
        <v>156</v>
      </c>
      <c r="F15" s="181"/>
      <c r="G15" s="29" t="s">
        <v>16</v>
      </c>
      <c r="H15" s="67">
        <v>10000</v>
      </c>
      <c r="I15" s="42">
        <v>2386368</v>
      </c>
      <c r="J15" s="17">
        <f t="shared" si="0"/>
        <v>3.2074838709677418</v>
      </c>
      <c r="K15" s="16">
        <f t="shared" si="1"/>
        <v>10267200</v>
      </c>
      <c r="L15" s="17">
        <f>K15/744/1000</f>
        <v>13.8</v>
      </c>
      <c r="M15" s="57">
        <f>(I15/K15)*100</f>
        <v>23.242636746143059</v>
      </c>
      <c r="N15" s="18">
        <f t="shared" si="4"/>
        <v>4.7925161290322578</v>
      </c>
      <c r="O15" s="60"/>
      <c r="P15" s="11"/>
      <c r="Q15" s="11"/>
      <c r="R15" s="11"/>
    </row>
    <row r="16" spans="1:18" s="12" customFormat="1" ht="30" customHeight="1" x14ac:dyDescent="0.25">
      <c r="A16" s="170">
        <v>4</v>
      </c>
      <c r="B16" s="178" t="s">
        <v>65</v>
      </c>
      <c r="C16" s="75"/>
      <c r="D16" s="14" t="s">
        <v>12</v>
      </c>
      <c r="E16" s="21" t="s">
        <v>156</v>
      </c>
      <c r="F16" s="180" t="s">
        <v>158</v>
      </c>
      <c r="G16" s="29" t="s">
        <v>16</v>
      </c>
      <c r="H16" s="14">
        <v>10000</v>
      </c>
      <c r="I16" s="42">
        <v>771720</v>
      </c>
      <c r="J16" s="17">
        <f t="shared" si="0"/>
        <v>1.0372580645161291</v>
      </c>
      <c r="K16" s="16">
        <f t="shared" si="1"/>
        <v>10267200</v>
      </c>
      <c r="L16" s="17">
        <f t="shared" si="2"/>
        <v>13.8</v>
      </c>
      <c r="M16" s="57">
        <f t="shared" si="3"/>
        <v>7.5163627863487612</v>
      </c>
      <c r="N16" s="18">
        <f t="shared" si="4"/>
        <v>6.9627419354838711</v>
      </c>
      <c r="O16" s="60"/>
      <c r="P16" s="11"/>
      <c r="Q16" s="11"/>
      <c r="R16" s="11"/>
    </row>
    <row r="17" spans="1:18" s="12" customFormat="1" ht="30" customHeight="1" x14ac:dyDescent="0.25">
      <c r="A17" s="171"/>
      <c r="B17" s="179"/>
      <c r="C17" s="76"/>
      <c r="D17" s="14" t="s">
        <v>15</v>
      </c>
      <c r="E17" s="21" t="s">
        <v>156</v>
      </c>
      <c r="F17" s="181"/>
      <c r="G17" s="29" t="s">
        <v>16</v>
      </c>
      <c r="H17" s="14">
        <v>10000</v>
      </c>
      <c r="I17" s="42">
        <v>505440</v>
      </c>
      <c r="J17" s="17">
        <f t="shared" si="0"/>
        <v>0.67935483870967739</v>
      </c>
      <c r="K17" s="16">
        <f t="shared" si="1"/>
        <v>10267200</v>
      </c>
      <c r="L17" s="17">
        <f t="shared" si="2"/>
        <v>13.8</v>
      </c>
      <c r="M17" s="57">
        <f t="shared" si="3"/>
        <v>4.9228611500701263</v>
      </c>
      <c r="N17" s="18">
        <f t="shared" si="4"/>
        <v>7.3206451612903223</v>
      </c>
      <c r="O17" s="60"/>
      <c r="P17" s="11"/>
      <c r="Q17" s="11"/>
      <c r="R17" s="11"/>
    </row>
    <row r="18" spans="1:18" s="12" customFormat="1" ht="30" customHeight="1" x14ac:dyDescent="0.25">
      <c r="A18" s="170">
        <v>5</v>
      </c>
      <c r="B18" s="178" t="s">
        <v>160</v>
      </c>
      <c r="C18" s="75"/>
      <c r="D18" s="14" t="s">
        <v>12</v>
      </c>
      <c r="E18" s="21" t="s">
        <v>156</v>
      </c>
      <c r="F18" s="180" t="s">
        <v>158</v>
      </c>
      <c r="G18" s="29" t="s">
        <v>16</v>
      </c>
      <c r="H18" s="14">
        <v>10000</v>
      </c>
      <c r="I18" s="42">
        <v>974280</v>
      </c>
      <c r="J18" s="17">
        <f t="shared" si="0"/>
        <v>1.3095161290322581</v>
      </c>
      <c r="K18" s="16">
        <f t="shared" si="1"/>
        <v>10267200</v>
      </c>
      <c r="L18" s="17">
        <f t="shared" si="2"/>
        <v>13.8</v>
      </c>
      <c r="M18" s="57">
        <f t="shared" si="3"/>
        <v>9.4892473118279579</v>
      </c>
      <c r="N18" s="18">
        <f t="shared" si="4"/>
        <v>6.6904838709677419</v>
      </c>
      <c r="O18" s="11"/>
      <c r="P18" s="11"/>
      <c r="Q18" s="11"/>
      <c r="R18" s="11"/>
    </row>
    <row r="19" spans="1:18" s="12" customFormat="1" ht="30" customHeight="1" x14ac:dyDescent="0.25">
      <c r="A19" s="171"/>
      <c r="B19" s="179"/>
      <c r="C19" s="76"/>
      <c r="D19" s="14" t="s">
        <v>15</v>
      </c>
      <c r="E19" s="21" t="s">
        <v>156</v>
      </c>
      <c r="F19" s="181"/>
      <c r="G19" s="29" t="s">
        <v>16</v>
      </c>
      <c r="H19" s="14">
        <v>10000</v>
      </c>
      <c r="I19" s="42">
        <v>1528080</v>
      </c>
      <c r="J19" s="17">
        <f t="shared" si="0"/>
        <v>2.0538709677419358</v>
      </c>
      <c r="K19" s="16">
        <f t="shared" si="1"/>
        <v>10267200</v>
      </c>
      <c r="L19" s="17">
        <f t="shared" si="2"/>
        <v>13.8</v>
      </c>
      <c r="M19" s="57">
        <f t="shared" si="3"/>
        <v>14.883122954651707</v>
      </c>
      <c r="N19" s="18">
        <f t="shared" si="4"/>
        <v>5.9461290322580638</v>
      </c>
      <c r="O19" s="11"/>
      <c r="P19" s="11"/>
      <c r="Q19" s="11"/>
      <c r="R19" s="11"/>
    </row>
    <row r="20" spans="1:18" s="12" customFormat="1" ht="30" customHeight="1" x14ac:dyDescent="0.25">
      <c r="A20" s="170">
        <v>6</v>
      </c>
      <c r="B20" s="178" t="s">
        <v>547</v>
      </c>
      <c r="C20" s="75"/>
      <c r="D20" s="14" t="s">
        <v>12</v>
      </c>
      <c r="E20" s="21" t="s">
        <v>156</v>
      </c>
      <c r="F20" s="72" t="s">
        <v>158</v>
      </c>
      <c r="G20" s="29" t="s">
        <v>16</v>
      </c>
      <c r="H20" s="14">
        <v>1000</v>
      </c>
      <c r="I20" s="42">
        <v>8800</v>
      </c>
      <c r="J20" s="17">
        <f>I20/744/1000</f>
        <v>1.1827956989247311E-2</v>
      </c>
      <c r="K20" s="16">
        <f t="shared" si="1"/>
        <v>1026719.9999999999</v>
      </c>
      <c r="L20" s="17">
        <f t="shared" si="2"/>
        <v>1.3799999999999997</v>
      </c>
      <c r="M20" s="57">
        <f t="shared" si="3"/>
        <v>0.85709833255415324</v>
      </c>
      <c r="N20" s="18">
        <f>H20/1000*0.8-J20</f>
        <v>0.78817204301075272</v>
      </c>
      <c r="O20" s="11"/>
      <c r="P20" s="11"/>
      <c r="Q20" s="11"/>
      <c r="R20" s="11"/>
    </row>
    <row r="21" spans="1:18" s="12" customFormat="1" ht="30" customHeight="1" x14ac:dyDescent="0.25">
      <c r="A21" s="171"/>
      <c r="B21" s="179"/>
      <c r="C21" s="76"/>
      <c r="D21" s="14" t="s">
        <v>15</v>
      </c>
      <c r="E21" s="21" t="s">
        <v>156</v>
      </c>
      <c r="F21" s="72" t="s">
        <v>158</v>
      </c>
      <c r="G21" s="29" t="s">
        <v>16</v>
      </c>
      <c r="H21" s="14">
        <v>1000</v>
      </c>
      <c r="I21" s="42">
        <v>0</v>
      </c>
      <c r="J21" s="17">
        <f t="shared" si="0"/>
        <v>0</v>
      </c>
      <c r="K21" s="16">
        <f t="shared" si="1"/>
        <v>1026719.9999999999</v>
      </c>
      <c r="L21" s="17">
        <f t="shared" si="2"/>
        <v>1.3799999999999997</v>
      </c>
      <c r="M21" s="57">
        <f t="shared" si="3"/>
        <v>0</v>
      </c>
      <c r="N21" s="18">
        <f t="shared" si="4"/>
        <v>0.8</v>
      </c>
      <c r="O21" s="11"/>
      <c r="P21" s="11"/>
      <c r="Q21" s="11"/>
      <c r="R21" s="11"/>
    </row>
    <row r="22" spans="1:18" ht="30" customHeight="1" x14ac:dyDescent="0.25">
      <c r="A22" s="170">
        <v>7</v>
      </c>
      <c r="B22" s="23" t="s">
        <v>354</v>
      </c>
      <c r="C22" s="23" t="s">
        <v>556</v>
      </c>
      <c r="D22" s="14" t="s">
        <v>12</v>
      </c>
      <c r="E22" s="21" t="s">
        <v>161</v>
      </c>
      <c r="F22" s="29" t="s">
        <v>158</v>
      </c>
      <c r="G22" s="28" t="s">
        <v>31</v>
      </c>
      <c r="H22" s="21">
        <v>630</v>
      </c>
      <c r="I22" s="146">
        <v>82400</v>
      </c>
      <c r="J22" s="17">
        <f t="shared" si="0"/>
        <v>0.11075268817204301</v>
      </c>
      <c r="K22" s="16">
        <f t="shared" si="1"/>
        <v>646833.6</v>
      </c>
      <c r="L22" s="17">
        <f t="shared" si="2"/>
        <v>0.86939999999999995</v>
      </c>
      <c r="M22" s="57">
        <f t="shared" si="3"/>
        <v>12.738979545898669</v>
      </c>
      <c r="N22" s="18">
        <f t="shared" si="4"/>
        <v>0.39324731182795702</v>
      </c>
      <c r="O22" s="11"/>
    </row>
    <row r="23" spans="1:18" ht="30" customHeight="1" x14ac:dyDescent="0.25">
      <c r="A23" s="171"/>
      <c r="B23" s="23" t="s">
        <v>162</v>
      </c>
      <c r="C23" s="23">
        <v>21718489</v>
      </c>
      <c r="D23" s="14" t="s">
        <v>12</v>
      </c>
      <c r="E23" s="21" t="s">
        <v>163</v>
      </c>
      <c r="F23" s="29" t="s">
        <v>158</v>
      </c>
      <c r="G23" s="28" t="s">
        <v>31</v>
      </c>
      <c r="H23" s="21">
        <v>630</v>
      </c>
      <c r="I23" s="146">
        <v>1663</v>
      </c>
      <c r="J23" s="17">
        <f t="shared" si="0"/>
        <v>2.2352150537634408E-3</v>
      </c>
      <c r="K23" s="16">
        <f t="shared" si="1"/>
        <v>646833.6</v>
      </c>
      <c r="L23" s="17">
        <f t="shared" si="2"/>
        <v>0.86939999999999995</v>
      </c>
      <c r="M23" s="57">
        <f t="shared" si="3"/>
        <v>0.25709857991297919</v>
      </c>
      <c r="N23" s="18">
        <f t="shared" si="4"/>
        <v>0.50176478494623655</v>
      </c>
      <c r="O23" s="11"/>
    </row>
    <row r="24" spans="1:18" ht="30" customHeight="1" x14ac:dyDescent="0.25">
      <c r="A24" s="170">
        <v>8</v>
      </c>
      <c r="B24" s="23" t="s">
        <v>355</v>
      </c>
      <c r="C24" s="23">
        <v>3738</v>
      </c>
      <c r="D24" s="14" t="s">
        <v>12</v>
      </c>
      <c r="E24" s="21" t="s">
        <v>164</v>
      </c>
      <c r="F24" s="29" t="s">
        <v>158</v>
      </c>
      <c r="G24" s="28" t="s">
        <v>31</v>
      </c>
      <c r="H24" s="21">
        <v>630</v>
      </c>
      <c r="I24" s="146">
        <v>67400</v>
      </c>
      <c r="J24" s="17">
        <f t="shared" si="0"/>
        <v>9.0591397849462366E-2</v>
      </c>
      <c r="K24" s="16">
        <f t="shared" si="1"/>
        <v>646833.6</v>
      </c>
      <c r="L24" s="17">
        <f t="shared" si="2"/>
        <v>0.86939999999999995</v>
      </c>
      <c r="M24" s="57">
        <f t="shared" si="3"/>
        <v>10.419990550892843</v>
      </c>
      <c r="N24" s="18">
        <f t="shared" si="4"/>
        <v>0.41340860215053765</v>
      </c>
      <c r="O24" s="11"/>
    </row>
    <row r="25" spans="1:18" ht="30" customHeight="1" x14ac:dyDescent="0.25">
      <c r="A25" s="171"/>
      <c r="B25" s="23" t="s">
        <v>356</v>
      </c>
      <c r="C25" s="23" t="s">
        <v>557</v>
      </c>
      <c r="D25" s="14" t="s">
        <v>12</v>
      </c>
      <c r="E25" s="21" t="s">
        <v>165</v>
      </c>
      <c r="F25" s="29" t="s">
        <v>158</v>
      </c>
      <c r="G25" s="28" t="s">
        <v>31</v>
      </c>
      <c r="H25" s="21">
        <v>630</v>
      </c>
      <c r="I25" s="146">
        <v>82000</v>
      </c>
      <c r="J25" s="17">
        <f t="shared" si="0"/>
        <v>0.11021505376344086</v>
      </c>
      <c r="K25" s="16">
        <f t="shared" si="1"/>
        <v>646833.6</v>
      </c>
      <c r="L25" s="17">
        <f t="shared" si="2"/>
        <v>0.86939999999999995</v>
      </c>
      <c r="M25" s="57">
        <f t="shared" si="3"/>
        <v>12.677139839365179</v>
      </c>
      <c r="N25" s="18">
        <f t="shared" si="4"/>
        <v>0.39378494623655913</v>
      </c>
      <c r="O25" s="11"/>
    </row>
    <row r="26" spans="1:18" ht="30" customHeight="1" x14ac:dyDescent="0.25">
      <c r="A26" s="170">
        <v>9</v>
      </c>
      <c r="B26" s="23" t="s">
        <v>357</v>
      </c>
      <c r="C26" s="23" t="s">
        <v>558</v>
      </c>
      <c r="D26" s="14" t="s">
        <v>12</v>
      </c>
      <c r="E26" s="21" t="s">
        <v>166</v>
      </c>
      <c r="F26" s="29" t="s">
        <v>158</v>
      </c>
      <c r="G26" s="28" t="s">
        <v>31</v>
      </c>
      <c r="H26" s="21">
        <v>630</v>
      </c>
      <c r="I26" s="146">
        <v>14280</v>
      </c>
      <c r="J26" s="17">
        <f t="shared" si="0"/>
        <v>1.9193548387096776E-2</v>
      </c>
      <c r="K26" s="16">
        <f t="shared" si="1"/>
        <v>646833.6</v>
      </c>
      <c r="L26" s="17">
        <f t="shared" si="2"/>
        <v>0.86939999999999995</v>
      </c>
      <c r="M26" s="57">
        <f t="shared" si="3"/>
        <v>2.2076775232455459</v>
      </c>
      <c r="N26" s="18">
        <f t="shared" si="4"/>
        <v>0.48480645161290326</v>
      </c>
      <c r="O26" s="11"/>
    </row>
    <row r="27" spans="1:18" ht="30" customHeight="1" x14ac:dyDescent="0.25">
      <c r="A27" s="171"/>
      <c r="B27" s="23" t="s">
        <v>358</v>
      </c>
      <c r="C27" s="85">
        <v>8331578</v>
      </c>
      <c r="D27" s="14" t="s">
        <v>12</v>
      </c>
      <c r="E27" s="21" t="s">
        <v>167</v>
      </c>
      <c r="F27" s="29" t="s">
        <v>158</v>
      </c>
      <c r="G27" s="28" t="s">
        <v>31</v>
      </c>
      <c r="H27" s="21">
        <v>630</v>
      </c>
      <c r="I27" s="146">
        <v>94149.799999999959</v>
      </c>
      <c r="J27" s="17">
        <f t="shared" si="0"/>
        <v>0.12654543010752684</v>
      </c>
      <c r="K27" s="16">
        <f t="shared" si="1"/>
        <v>646833.6</v>
      </c>
      <c r="L27" s="17">
        <f t="shared" si="2"/>
        <v>0.86939999999999995</v>
      </c>
      <c r="M27" s="57">
        <f t="shared" si="3"/>
        <v>14.555490005466623</v>
      </c>
      <c r="N27" s="18">
        <f t="shared" si="4"/>
        <v>0.37745456989247317</v>
      </c>
      <c r="O27" s="11"/>
    </row>
    <row r="28" spans="1:18" ht="30" customHeight="1" x14ac:dyDescent="0.25">
      <c r="A28" s="14">
        <v>10</v>
      </c>
      <c r="B28" s="23" t="s">
        <v>168</v>
      </c>
      <c r="C28" s="23"/>
      <c r="D28" s="14" t="s">
        <v>12</v>
      </c>
      <c r="E28" s="21" t="s">
        <v>169</v>
      </c>
      <c r="F28" s="29" t="s">
        <v>158</v>
      </c>
      <c r="G28" s="28" t="s">
        <v>31</v>
      </c>
      <c r="H28" s="21">
        <v>630</v>
      </c>
      <c r="I28" s="146">
        <v>13248</v>
      </c>
      <c r="J28" s="17">
        <f>I28/744/1000</f>
        <v>1.7806451612903226E-2</v>
      </c>
      <c r="K28" s="16">
        <f>H28*744*1.38</f>
        <v>646833.6</v>
      </c>
      <c r="L28" s="17">
        <f>K28/744/1000</f>
        <v>0.86939999999999995</v>
      </c>
      <c r="M28" s="57">
        <f t="shared" si="3"/>
        <v>2.0481310803891448</v>
      </c>
      <c r="N28" s="18">
        <f>H28/1000*0.8-J28</f>
        <v>0.48619354838709677</v>
      </c>
      <c r="O28" s="11"/>
    </row>
    <row r="29" spans="1:18" ht="30" customHeight="1" x14ac:dyDescent="0.25">
      <c r="A29" s="180">
        <v>11</v>
      </c>
      <c r="B29" s="178" t="s">
        <v>359</v>
      </c>
      <c r="C29" s="158">
        <v>11178633</v>
      </c>
      <c r="D29" s="29" t="s">
        <v>12</v>
      </c>
      <c r="E29" s="28" t="s">
        <v>170</v>
      </c>
      <c r="F29" s="180" t="s">
        <v>158</v>
      </c>
      <c r="G29" s="28" t="s">
        <v>31</v>
      </c>
      <c r="H29" s="28">
        <v>630</v>
      </c>
      <c r="I29" s="146">
        <v>59520</v>
      </c>
      <c r="J29" s="44">
        <f t="shared" si="0"/>
        <v>0.08</v>
      </c>
      <c r="K29" s="42">
        <f t="shared" si="1"/>
        <v>646833.6</v>
      </c>
      <c r="L29" s="44">
        <f t="shared" si="2"/>
        <v>0.86939999999999995</v>
      </c>
      <c r="M29" s="57">
        <f t="shared" si="3"/>
        <v>9.2017483321831151</v>
      </c>
      <c r="N29" s="52">
        <f t="shared" si="4"/>
        <v>0.42399999999999999</v>
      </c>
      <c r="O29" s="11"/>
    </row>
    <row r="30" spans="1:18" ht="30" customHeight="1" x14ac:dyDescent="0.25">
      <c r="A30" s="181"/>
      <c r="B30" s="179"/>
      <c r="C30" s="159" t="s">
        <v>647</v>
      </c>
      <c r="D30" s="29" t="s">
        <v>15</v>
      </c>
      <c r="E30" s="28" t="s">
        <v>170</v>
      </c>
      <c r="F30" s="181"/>
      <c r="G30" s="28" t="s">
        <v>31</v>
      </c>
      <c r="H30" s="28">
        <v>630</v>
      </c>
      <c r="I30" s="146">
        <v>67200</v>
      </c>
      <c r="J30" s="44">
        <f t="shared" si="0"/>
        <v>9.0322580645161299E-2</v>
      </c>
      <c r="K30" s="42">
        <f t="shared" si="1"/>
        <v>646833.6</v>
      </c>
      <c r="L30" s="44">
        <f t="shared" si="2"/>
        <v>0.86939999999999995</v>
      </c>
      <c r="M30" s="57">
        <f t="shared" si="3"/>
        <v>10.389070697626098</v>
      </c>
      <c r="N30" s="52">
        <f t="shared" si="4"/>
        <v>0.4136774193548387</v>
      </c>
      <c r="O30" s="11"/>
    </row>
    <row r="31" spans="1:18" ht="30" customHeight="1" x14ac:dyDescent="0.25">
      <c r="A31" s="185">
        <v>12</v>
      </c>
      <c r="B31" s="178" t="s">
        <v>360</v>
      </c>
      <c r="C31" s="75">
        <v>3693</v>
      </c>
      <c r="D31" s="14" t="s">
        <v>12</v>
      </c>
      <c r="E31" s="21" t="s">
        <v>170</v>
      </c>
      <c r="F31" s="180" t="s">
        <v>158</v>
      </c>
      <c r="G31" s="28" t="s">
        <v>31</v>
      </c>
      <c r="H31" s="21">
        <v>560</v>
      </c>
      <c r="I31" s="146">
        <v>121800</v>
      </c>
      <c r="J31" s="17">
        <f t="shared" si="0"/>
        <v>0.16370967741935485</v>
      </c>
      <c r="K31" s="16">
        <f t="shared" si="1"/>
        <v>574963.19999999995</v>
      </c>
      <c r="L31" s="17">
        <f t="shared" si="2"/>
        <v>0.77279999999999993</v>
      </c>
      <c r="M31" s="57">
        <f t="shared" si="3"/>
        <v>21.183964469378218</v>
      </c>
      <c r="N31" s="18">
        <f t="shared" si="4"/>
        <v>0.28429032258064524</v>
      </c>
      <c r="O31" s="11"/>
    </row>
    <row r="32" spans="1:18" ht="30" customHeight="1" x14ac:dyDescent="0.25">
      <c r="A32" s="186"/>
      <c r="B32" s="179"/>
      <c r="C32" s="76">
        <v>3851</v>
      </c>
      <c r="D32" s="14" t="s">
        <v>15</v>
      </c>
      <c r="E32" s="21" t="s">
        <v>170</v>
      </c>
      <c r="F32" s="181"/>
      <c r="G32" s="28" t="s">
        <v>31</v>
      </c>
      <c r="H32" s="21">
        <v>630</v>
      </c>
      <c r="I32" s="146">
        <v>97200</v>
      </c>
      <c r="J32" s="17">
        <f t="shared" si="0"/>
        <v>0.13064516129032258</v>
      </c>
      <c r="K32" s="16">
        <f t="shared" si="1"/>
        <v>646833.6</v>
      </c>
      <c r="L32" s="17">
        <f t="shared" si="2"/>
        <v>0.86939999999999995</v>
      </c>
      <c r="M32" s="57">
        <f t="shared" si="3"/>
        <v>15.027048687637748</v>
      </c>
      <c r="N32" s="18">
        <f t="shared" si="4"/>
        <v>0.37335483870967745</v>
      </c>
      <c r="O32" s="11"/>
    </row>
    <row r="33" spans="1:18" ht="30" customHeight="1" x14ac:dyDescent="0.25">
      <c r="A33" s="14">
        <v>13</v>
      </c>
      <c r="B33" s="26" t="s">
        <v>361</v>
      </c>
      <c r="C33" s="75">
        <v>3863</v>
      </c>
      <c r="D33" s="14" t="s">
        <v>12</v>
      </c>
      <c r="E33" s="21" t="s">
        <v>170</v>
      </c>
      <c r="F33" s="48" t="s">
        <v>158</v>
      </c>
      <c r="G33" s="28" t="s">
        <v>31</v>
      </c>
      <c r="H33" s="21">
        <v>630</v>
      </c>
      <c r="I33" s="146">
        <v>38160</v>
      </c>
      <c r="J33" s="17">
        <f t="shared" si="0"/>
        <v>5.1290322580645163E-2</v>
      </c>
      <c r="K33" s="16">
        <f t="shared" si="1"/>
        <v>646833.6</v>
      </c>
      <c r="L33" s="17">
        <f t="shared" si="2"/>
        <v>0.86939999999999995</v>
      </c>
      <c r="M33" s="57">
        <f t="shared" si="3"/>
        <v>5.8995080032948195</v>
      </c>
      <c r="N33" s="18">
        <f t="shared" si="4"/>
        <v>0.45270967741935486</v>
      </c>
      <c r="O33" s="11"/>
    </row>
    <row r="34" spans="1:18" s="54" customFormat="1" ht="30" customHeight="1" x14ac:dyDescent="0.25">
      <c r="A34" s="180">
        <v>14</v>
      </c>
      <c r="B34" s="178" t="s">
        <v>362</v>
      </c>
      <c r="C34" s="158">
        <v>11178797</v>
      </c>
      <c r="D34" s="29" t="s">
        <v>12</v>
      </c>
      <c r="E34" s="28" t="s">
        <v>171</v>
      </c>
      <c r="F34" s="180" t="s">
        <v>158</v>
      </c>
      <c r="G34" s="28" t="s">
        <v>31</v>
      </c>
      <c r="H34" s="28">
        <v>1000</v>
      </c>
      <c r="I34" s="146">
        <v>27600</v>
      </c>
      <c r="J34" s="44">
        <f t="shared" si="0"/>
        <v>3.7096774193548385E-2</v>
      </c>
      <c r="K34" s="42">
        <f t="shared" si="1"/>
        <v>1026719.9999999999</v>
      </c>
      <c r="L34" s="44">
        <f t="shared" si="2"/>
        <v>1.3799999999999997</v>
      </c>
      <c r="M34" s="57">
        <f t="shared" si="3"/>
        <v>2.688172043010753</v>
      </c>
      <c r="N34" s="52">
        <f t="shared" si="4"/>
        <v>0.76290322580645165</v>
      </c>
      <c r="O34" s="68"/>
      <c r="P34" s="40"/>
      <c r="Q34" s="40"/>
      <c r="R34" s="40"/>
    </row>
    <row r="35" spans="1:18" ht="30" customHeight="1" x14ac:dyDescent="0.25">
      <c r="A35" s="181"/>
      <c r="B35" s="179"/>
      <c r="C35" s="159">
        <v>11178762</v>
      </c>
      <c r="D35" s="29" t="s">
        <v>15</v>
      </c>
      <c r="E35" s="28" t="s">
        <v>171</v>
      </c>
      <c r="F35" s="181"/>
      <c r="G35" s="28" t="s">
        <v>31</v>
      </c>
      <c r="H35" s="28">
        <v>630</v>
      </c>
      <c r="I35" s="146">
        <v>37560</v>
      </c>
      <c r="J35" s="44">
        <f t="shared" si="0"/>
        <v>5.0483870967741935E-2</v>
      </c>
      <c r="K35" s="42">
        <f t="shared" si="1"/>
        <v>646833.6</v>
      </c>
      <c r="L35" s="44">
        <f t="shared" si="2"/>
        <v>0.86939999999999995</v>
      </c>
      <c r="M35" s="57">
        <f t="shared" si="3"/>
        <v>5.8067484434945866</v>
      </c>
      <c r="N35" s="52">
        <f t="shared" si="4"/>
        <v>0.45351612903225808</v>
      </c>
      <c r="O35" s="11"/>
    </row>
    <row r="36" spans="1:18" ht="30" customHeight="1" x14ac:dyDescent="0.25">
      <c r="A36" s="185">
        <v>15</v>
      </c>
      <c r="B36" s="178" t="s">
        <v>363</v>
      </c>
      <c r="C36" s="75">
        <v>38574161</v>
      </c>
      <c r="D36" s="14" t="s">
        <v>12</v>
      </c>
      <c r="E36" s="21" t="s">
        <v>171</v>
      </c>
      <c r="F36" s="180" t="s">
        <v>158</v>
      </c>
      <c r="G36" s="28" t="s">
        <v>31</v>
      </c>
      <c r="H36" s="21">
        <v>1000</v>
      </c>
      <c r="I36" s="146">
        <v>73000</v>
      </c>
      <c r="J36" s="17">
        <f t="shared" si="0"/>
        <v>9.8118279569892483E-2</v>
      </c>
      <c r="K36" s="16">
        <f t="shared" si="1"/>
        <v>1026719.9999999999</v>
      </c>
      <c r="L36" s="17">
        <f t="shared" si="2"/>
        <v>1.3799999999999997</v>
      </c>
      <c r="M36" s="57">
        <f t="shared" si="3"/>
        <v>7.1100202586878618</v>
      </c>
      <c r="N36" s="18">
        <f t="shared" si="4"/>
        <v>0.70188172043010755</v>
      </c>
      <c r="O36" s="11"/>
    </row>
    <row r="37" spans="1:18" ht="30" customHeight="1" x14ac:dyDescent="0.25">
      <c r="A37" s="186"/>
      <c r="B37" s="179"/>
      <c r="C37" s="76">
        <v>13140702</v>
      </c>
      <c r="D37" s="14" t="s">
        <v>15</v>
      </c>
      <c r="E37" s="21" t="s">
        <v>171</v>
      </c>
      <c r="F37" s="181"/>
      <c r="G37" s="28" t="s">
        <v>31</v>
      </c>
      <c r="H37" s="21">
        <v>630</v>
      </c>
      <c r="I37" s="146">
        <v>68600</v>
      </c>
      <c r="J37" s="17">
        <f t="shared" si="0"/>
        <v>9.2204301075268821E-2</v>
      </c>
      <c r="K37" s="16">
        <f t="shared" si="1"/>
        <v>646833.6</v>
      </c>
      <c r="L37" s="17">
        <f t="shared" si="2"/>
        <v>0.86939999999999995</v>
      </c>
      <c r="M37" s="57">
        <f t="shared" si="3"/>
        <v>10.605509670493309</v>
      </c>
      <c r="N37" s="18">
        <f t="shared" si="4"/>
        <v>0.41179569892473117</v>
      </c>
      <c r="O37" s="11"/>
    </row>
    <row r="38" spans="1:18" ht="30" customHeight="1" x14ac:dyDescent="0.25">
      <c r="A38" s="185">
        <v>16</v>
      </c>
      <c r="B38" s="178" t="s">
        <v>364</v>
      </c>
      <c r="C38" s="75">
        <v>37874357</v>
      </c>
      <c r="D38" s="14" t="s">
        <v>12</v>
      </c>
      <c r="E38" s="21" t="s">
        <v>171</v>
      </c>
      <c r="F38" s="180" t="s">
        <v>158</v>
      </c>
      <c r="G38" s="28" t="s">
        <v>31</v>
      </c>
      <c r="H38" s="21">
        <v>630</v>
      </c>
      <c r="I38" s="146">
        <v>61800</v>
      </c>
      <c r="J38" s="17">
        <f t="shared" si="0"/>
        <v>8.3064516129032262E-2</v>
      </c>
      <c r="K38" s="16">
        <f t="shared" si="1"/>
        <v>646833.6</v>
      </c>
      <c r="L38" s="17">
        <f t="shared" si="2"/>
        <v>0.86939999999999995</v>
      </c>
      <c r="M38" s="57">
        <f t="shared" si="3"/>
        <v>9.5542346594240009</v>
      </c>
      <c r="N38" s="18">
        <f t="shared" si="4"/>
        <v>0.42093548387096774</v>
      </c>
      <c r="O38" s="11"/>
    </row>
    <row r="39" spans="1:18" ht="30" customHeight="1" x14ac:dyDescent="0.25">
      <c r="A39" s="186"/>
      <c r="B39" s="179"/>
      <c r="C39" s="76">
        <v>37876535</v>
      </c>
      <c r="D39" s="14" t="s">
        <v>15</v>
      </c>
      <c r="E39" s="21" t="s">
        <v>171</v>
      </c>
      <c r="F39" s="181"/>
      <c r="G39" s="28" t="s">
        <v>31</v>
      </c>
      <c r="H39" s="21">
        <v>630</v>
      </c>
      <c r="I39" s="146">
        <v>88080</v>
      </c>
      <c r="J39" s="17">
        <f t="shared" si="0"/>
        <v>0.11838709677419355</v>
      </c>
      <c r="K39" s="16">
        <f t="shared" si="1"/>
        <v>646833.6</v>
      </c>
      <c r="L39" s="17">
        <f t="shared" si="2"/>
        <v>0.86939999999999995</v>
      </c>
      <c r="M39" s="57">
        <f t="shared" si="3"/>
        <v>13.617103378674205</v>
      </c>
      <c r="N39" s="18">
        <f t="shared" si="4"/>
        <v>0.38561290322580644</v>
      </c>
      <c r="O39" s="11"/>
    </row>
    <row r="40" spans="1:18" ht="30" customHeight="1" x14ac:dyDescent="0.25">
      <c r="A40" s="185">
        <v>17</v>
      </c>
      <c r="B40" s="178" t="s">
        <v>365</v>
      </c>
      <c r="C40" s="75">
        <v>8957620</v>
      </c>
      <c r="D40" s="14" t="s">
        <v>12</v>
      </c>
      <c r="E40" s="21" t="s">
        <v>172</v>
      </c>
      <c r="F40" s="180" t="s">
        <v>158</v>
      </c>
      <c r="G40" s="28" t="s">
        <v>31</v>
      </c>
      <c r="H40" s="21">
        <v>630</v>
      </c>
      <c r="I40" s="146">
        <v>1600</v>
      </c>
      <c r="J40" s="17">
        <f t="shared" si="0"/>
        <v>2.1505376344086021E-3</v>
      </c>
      <c r="K40" s="16">
        <f t="shared" si="1"/>
        <v>646833.6</v>
      </c>
      <c r="L40" s="17">
        <f t="shared" si="2"/>
        <v>0.86939999999999995</v>
      </c>
      <c r="M40" s="57">
        <f t="shared" si="3"/>
        <v>0.24735882613395468</v>
      </c>
      <c r="N40" s="18">
        <f t="shared" si="4"/>
        <v>0.50184946236559136</v>
      </c>
      <c r="O40" s="11"/>
    </row>
    <row r="41" spans="1:18" ht="30" customHeight="1" x14ac:dyDescent="0.25">
      <c r="A41" s="186"/>
      <c r="B41" s="179"/>
      <c r="C41" s="76">
        <v>8961818</v>
      </c>
      <c r="D41" s="14" t="s">
        <v>15</v>
      </c>
      <c r="E41" s="21" t="s">
        <v>172</v>
      </c>
      <c r="F41" s="181"/>
      <c r="G41" s="28" t="s">
        <v>31</v>
      </c>
      <c r="H41" s="21">
        <v>630</v>
      </c>
      <c r="I41" s="146">
        <v>16000</v>
      </c>
      <c r="J41" s="17">
        <f t="shared" si="0"/>
        <v>2.150537634408602E-2</v>
      </c>
      <c r="K41" s="16">
        <f t="shared" si="1"/>
        <v>646833.6</v>
      </c>
      <c r="L41" s="17">
        <f t="shared" si="2"/>
        <v>0.86939999999999995</v>
      </c>
      <c r="M41" s="57">
        <f t="shared" si="3"/>
        <v>2.4735882613395472</v>
      </c>
      <c r="N41" s="18">
        <f t="shared" si="4"/>
        <v>0.482494623655914</v>
      </c>
      <c r="O41" s="11"/>
    </row>
    <row r="42" spans="1:18" ht="30" customHeight="1" x14ac:dyDescent="0.25">
      <c r="A42" s="185">
        <v>18</v>
      </c>
      <c r="B42" s="178" t="s">
        <v>366</v>
      </c>
      <c r="C42" s="75">
        <v>8963723</v>
      </c>
      <c r="D42" s="14" t="s">
        <v>12</v>
      </c>
      <c r="E42" s="21" t="s">
        <v>172</v>
      </c>
      <c r="F42" s="180" t="s">
        <v>158</v>
      </c>
      <c r="G42" s="28" t="s">
        <v>31</v>
      </c>
      <c r="H42" s="21">
        <v>1600</v>
      </c>
      <c r="I42" s="146">
        <v>41600</v>
      </c>
      <c r="J42" s="17">
        <f t="shared" si="0"/>
        <v>5.5913978494623658E-2</v>
      </c>
      <c r="K42" s="16">
        <f t="shared" si="1"/>
        <v>1642751.9999999998</v>
      </c>
      <c r="L42" s="17">
        <f t="shared" si="2"/>
        <v>2.2079999999999997</v>
      </c>
      <c r="M42" s="57">
        <f t="shared" si="3"/>
        <v>2.5323359825463614</v>
      </c>
      <c r="N42" s="18">
        <f t="shared" si="4"/>
        <v>1.2240860215053766</v>
      </c>
      <c r="O42" s="11"/>
    </row>
    <row r="43" spans="1:18" ht="30" customHeight="1" x14ac:dyDescent="0.25">
      <c r="A43" s="186"/>
      <c r="B43" s="179"/>
      <c r="C43" s="76">
        <v>8963809</v>
      </c>
      <c r="D43" s="14" t="s">
        <v>15</v>
      </c>
      <c r="E43" s="21" t="s">
        <v>172</v>
      </c>
      <c r="F43" s="181"/>
      <c r="G43" s="28" t="s">
        <v>31</v>
      </c>
      <c r="H43" s="21">
        <v>1600</v>
      </c>
      <c r="I43" s="146">
        <v>98400</v>
      </c>
      <c r="J43" s="17">
        <f t="shared" si="0"/>
        <v>0.13225806451612904</v>
      </c>
      <c r="K43" s="16">
        <f t="shared" si="1"/>
        <v>1642751.9999999998</v>
      </c>
      <c r="L43" s="17">
        <f t="shared" si="2"/>
        <v>2.2079999999999997</v>
      </c>
      <c r="M43" s="57">
        <f t="shared" si="3"/>
        <v>5.9899485741000476</v>
      </c>
      <c r="N43" s="18">
        <f t="shared" si="4"/>
        <v>1.1477419354838712</v>
      </c>
      <c r="O43" s="11"/>
    </row>
    <row r="44" spans="1:18" ht="30" customHeight="1" x14ac:dyDescent="0.25">
      <c r="A44" s="185">
        <v>19</v>
      </c>
      <c r="B44" s="178" t="s">
        <v>173</v>
      </c>
      <c r="C44" s="75">
        <v>441761</v>
      </c>
      <c r="D44" s="14" t="s">
        <v>12</v>
      </c>
      <c r="E44" s="21" t="s">
        <v>174</v>
      </c>
      <c r="F44" s="180" t="s">
        <v>158</v>
      </c>
      <c r="G44" s="28" t="s">
        <v>31</v>
      </c>
      <c r="H44" s="21">
        <v>630</v>
      </c>
      <c r="I44" s="146">
        <v>38520</v>
      </c>
      <c r="J44" s="17">
        <f t="shared" si="0"/>
        <v>5.1774193548387096E-2</v>
      </c>
      <c r="K44" s="16">
        <f t="shared" si="1"/>
        <v>646833.6</v>
      </c>
      <c r="L44" s="17">
        <f t="shared" si="2"/>
        <v>0.86939999999999995</v>
      </c>
      <c r="M44" s="57">
        <f t="shared" si="3"/>
        <v>5.9551637391749592</v>
      </c>
      <c r="N44" s="18">
        <f t="shared" si="4"/>
        <v>0.45222580645161292</v>
      </c>
      <c r="O44" s="11"/>
    </row>
    <row r="45" spans="1:18" ht="30" customHeight="1" x14ac:dyDescent="0.25">
      <c r="A45" s="186"/>
      <c r="B45" s="179"/>
      <c r="C45" s="76">
        <v>656260</v>
      </c>
      <c r="D45" s="14" t="s">
        <v>15</v>
      </c>
      <c r="E45" s="21" t="s">
        <v>174</v>
      </c>
      <c r="F45" s="181"/>
      <c r="G45" s="28" t="s">
        <v>31</v>
      </c>
      <c r="H45" s="21">
        <v>400</v>
      </c>
      <c r="I45" s="146">
        <v>30360</v>
      </c>
      <c r="J45" s="17">
        <f t="shared" si="0"/>
        <v>4.0806451612903222E-2</v>
      </c>
      <c r="K45" s="16">
        <f t="shared" ref="K45:K108" si="5">H45*744*1.38</f>
        <v>410687.99999999994</v>
      </c>
      <c r="L45" s="17">
        <f t="shared" ref="L45:L108" si="6">K45/744/1000</f>
        <v>0.55199999999999994</v>
      </c>
      <c r="M45" s="57">
        <f t="shared" si="3"/>
        <v>7.39247311827957</v>
      </c>
      <c r="N45" s="18">
        <f t="shared" si="4"/>
        <v>0.27919354838709687</v>
      </c>
      <c r="O45" s="11"/>
    </row>
    <row r="46" spans="1:18" ht="30" customHeight="1" x14ac:dyDescent="0.25">
      <c r="A46" s="185">
        <v>20</v>
      </c>
      <c r="B46" s="178" t="s">
        <v>367</v>
      </c>
      <c r="C46" s="75">
        <v>3813</v>
      </c>
      <c r="D46" s="14" t="s">
        <v>12</v>
      </c>
      <c r="E46" s="21" t="s">
        <v>175</v>
      </c>
      <c r="F46" s="180" t="s">
        <v>158</v>
      </c>
      <c r="G46" s="28" t="s">
        <v>31</v>
      </c>
      <c r="H46" s="21">
        <v>630</v>
      </c>
      <c r="I46" s="146">
        <v>3600</v>
      </c>
      <c r="J46" s="17">
        <f t="shared" si="0"/>
        <v>4.8387096774193551E-3</v>
      </c>
      <c r="K46" s="16">
        <f>H46*744*1.38</f>
        <v>646833.6</v>
      </c>
      <c r="L46" s="17">
        <f>K46/744/1000</f>
        <v>0.86939999999999995</v>
      </c>
      <c r="M46" s="57">
        <f t="shared" si="3"/>
        <v>0.55655735880139812</v>
      </c>
      <c r="N46" s="18">
        <f t="shared" si="4"/>
        <v>0.49916129032258066</v>
      </c>
      <c r="O46" s="11"/>
    </row>
    <row r="47" spans="1:18" ht="30" customHeight="1" x14ac:dyDescent="0.25">
      <c r="A47" s="186"/>
      <c r="B47" s="179"/>
      <c r="C47" s="76">
        <v>3692</v>
      </c>
      <c r="D47" s="14" t="s">
        <v>15</v>
      </c>
      <c r="E47" s="21" t="s">
        <v>175</v>
      </c>
      <c r="F47" s="181"/>
      <c r="G47" s="28" t="s">
        <v>31</v>
      </c>
      <c r="H47" s="21">
        <v>630</v>
      </c>
      <c r="I47" s="146">
        <v>18480</v>
      </c>
      <c r="J47" s="17">
        <f t="shared" ref="J47:J109" si="7">I47/744/1000</f>
        <v>2.4838709677419357E-2</v>
      </c>
      <c r="K47" s="16">
        <f t="shared" si="5"/>
        <v>646833.6</v>
      </c>
      <c r="L47" s="17">
        <f t="shared" si="6"/>
        <v>0.86939999999999995</v>
      </c>
      <c r="M47" s="57">
        <f t="shared" si="3"/>
        <v>2.8569944418471769</v>
      </c>
      <c r="N47" s="18">
        <f t="shared" si="4"/>
        <v>0.47916129032258065</v>
      </c>
      <c r="O47" s="11"/>
    </row>
    <row r="48" spans="1:18" ht="30" customHeight="1" x14ac:dyDescent="0.25">
      <c r="A48" s="14">
        <v>21</v>
      </c>
      <c r="B48" s="23" t="s">
        <v>291</v>
      </c>
      <c r="C48" s="23" t="s">
        <v>559</v>
      </c>
      <c r="D48" s="14" t="s">
        <v>12</v>
      </c>
      <c r="E48" s="21" t="s">
        <v>172</v>
      </c>
      <c r="F48" s="29" t="s">
        <v>158</v>
      </c>
      <c r="G48" s="28" t="s">
        <v>31</v>
      </c>
      <c r="H48" s="21">
        <v>250</v>
      </c>
      <c r="I48" s="146">
        <v>54840</v>
      </c>
      <c r="J48" s="17">
        <f t="shared" si="7"/>
        <v>7.370967741935483E-2</v>
      </c>
      <c r="K48" s="16">
        <f t="shared" si="5"/>
        <v>256679.99999999997</v>
      </c>
      <c r="L48" s="17">
        <f t="shared" si="6"/>
        <v>0.34499999999999992</v>
      </c>
      <c r="M48" s="57">
        <f t="shared" si="3"/>
        <v>21.365123889668073</v>
      </c>
      <c r="N48" s="18">
        <f t="shared" si="4"/>
        <v>0.12629032258064518</v>
      </c>
      <c r="O48" s="11"/>
    </row>
    <row r="49" spans="1:15" ht="30" customHeight="1" x14ac:dyDescent="0.25">
      <c r="A49" s="14">
        <v>22</v>
      </c>
      <c r="B49" s="56" t="s">
        <v>276</v>
      </c>
      <c r="C49" s="56" t="s">
        <v>560</v>
      </c>
      <c r="D49" s="14" t="s">
        <v>12</v>
      </c>
      <c r="E49" s="21" t="s">
        <v>161</v>
      </c>
      <c r="F49" s="29" t="s">
        <v>158</v>
      </c>
      <c r="G49" s="28" t="s">
        <v>31</v>
      </c>
      <c r="H49" s="21">
        <v>400</v>
      </c>
      <c r="I49" s="146">
        <v>40440</v>
      </c>
      <c r="J49" s="17">
        <f t="shared" si="7"/>
        <v>5.4354838709677417E-2</v>
      </c>
      <c r="K49" s="16">
        <f t="shared" si="5"/>
        <v>410687.99999999994</v>
      </c>
      <c r="L49" s="17">
        <f t="shared" si="6"/>
        <v>0.55199999999999994</v>
      </c>
      <c r="M49" s="57">
        <f t="shared" si="3"/>
        <v>9.8468910705937365</v>
      </c>
      <c r="N49" s="18">
        <f t="shared" si="4"/>
        <v>0.26564516129032267</v>
      </c>
      <c r="O49" s="11"/>
    </row>
    <row r="50" spans="1:15" ht="30" customHeight="1" x14ac:dyDescent="0.25">
      <c r="A50" s="29">
        <v>23</v>
      </c>
      <c r="B50" s="23" t="s">
        <v>277</v>
      </c>
      <c r="C50" s="160">
        <v>13133694</v>
      </c>
      <c r="D50" s="29" t="s">
        <v>12</v>
      </c>
      <c r="E50" s="28" t="s">
        <v>161</v>
      </c>
      <c r="F50" s="29" t="s">
        <v>158</v>
      </c>
      <c r="G50" s="28" t="s">
        <v>31</v>
      </c>
      <c r="H50" s="28">
        <v>400</v>
      </c>
      <c r="I50" s="146">
        <v>60960</v>
      </c>
      <c r="J50" s="44">
        <f>I50/744/1000</f>
        <v>8.1935483870967746E-2</v>
      </c>
      <c r="K50" s="42">
        <f t="shared" si="5"/>
        <v>410687.99999999994</v>
      </c>
      <c r="L50" s="44">
        <f t="shared" si="6"/>
        <v>0.55199999999999994</v>
      </c>
      <c r="M50" s="57">
        <f>(I50/K50)*100</f>
        <v>14.843384759233288</v>
      </c>
      <c r="N50" s="52">
        <f t="shared" si="4"/>
        <v>0.23806451612903232</v>
      </c>
      <c r="O50" s="11"/>
    </row>
    <row r="51" spans="1:15" ht="30" customHeight="1" x14ac:dyDescent="0.25">
      <c r="A51" s="14">
        <v>24</v>
      </c>
      <c r="B51" s="23" t="s">
        <v>278</v>
      </c>
      <c r="C51" s="23">
        <v>3749</v>
      </c>
      <c r="D51" s="14" t="s">
        <v>12</v>
      </c>
      <c r="E51" s="21" t="s">
        <v>161</v>
      </c>
      <c r="F51" s="29" t="s">
        <v>158</v>
      </c>
      <c r="G51" s="28" t="s">
        <v>31</v>
      </c>
      <c r="H51" s="21">
        <v>630</v>
      </c>
      <c r="I51" s="146">
        <v>78960</v>
      </c>
      <c r="J51" s="17">
        <f t="shared" si="7"/>
        <v>0.10612903225806451</v>
      </c>
      <c r="K51" s="16">
        <f t="shared" si="5"/>
        <v>646833.6</v>
      </c>
      <c r="L51" s="17">
        <f t="shared" si="6"/>
        <v>0.86939999999999995</v>
      </c>
      <c r="M51" s="57">
        <f t="shared" si="3"/>
        <v>12.207158069710665</v>
      </c>
      <c r="N51" s="18">
        <f t="shared" si="4"/>
        <v>0.39787096774193548</v>
      </c>
      <c r="O51" s="11"/>
    </row>
    <row r="52" spans="1:15" ht="30" customHeight="1" x14ac:dyDescent="0.25">
      <c r="A52" s="14">
        <v>25</v>
      </c>
      <c r="B52" s="23" t="s">
        <v>279</v>
      </c>
      <c r="C52" s="23">
        <v>28765307</v>
      </c>
      <c r="D52" s="14" t="s">
        <v>12</v>
      </c>
      <c r="E52" s="21">
        <v>120</v>
      </c>
      <c r="F52" s="29">
        <v>38893</v>
      </c>
      <c r="G52" s="28" t="s">
        <v>31</v>
      </c>
      <c r="H52" s="21">
        <v>630</v>
      </c>
      <c r="I52" s="146">
        <v>61440</v>
      </c>
      <c r="J52" s="17">
        <f t="shared" si="7"/>
        <v>8.2580645161290323E-2</v>
      </c>
      <c r="K52" s="16">
        <f t="shared" si="5"/>
        <v>646833.6</v>
      </c>
      <c r="L52" s="17">
        <f t="shared" si="6"/>
        <v>0.86939999999999995</v>
      </c>
      <c r="M52" s="57">
        <f t="shared" si="3"/>
        <v>9.498578923543862</v>
      </c>
      <c r="N52" s="18">
        <f t="shared" si="4"/>
        <v>0.42141935483870968</v>
      </c>
      <c r="O52" s="11"/>
    </row>
    <row r="53" spans="1:15" ht="30" customHeight="1" x14ac:dyDescent="0.25">
      <c r="A53" s="14">
        <v>26</v>
      </c>
      <c r="B53" s="23" t="s">
        <v>280</v>
      </c>
      <c r="C53" s="23">
        <v>3786</v>
      </c>
      <c r="D53" s="14" t="s">
        <v>12</v>
      </c>
      <c r="E53" s="21" t="s">
        <v>161</v>
      </c>
      <c r="F53" s="29" t="s">
        <v>158</v>
      </c>
      <c r="G53" s="28" t="s">
        <v>31</v>
      </c>
      <c r="H53" s="21">
        <v>400</v>
      </c>
      <c r="I53" s="146">
        <v>56880</v>
      </c>
      <c r="J53" s="17">
        <f t="shared" si="7"/>
        <v>7.6451612903225802E-2</v>
      </c>
      <c r="K53" s="16">
        <f t="shared" si="5"/>
        <v>410687.99999999994</v>
      </c>
      <c r="L53" s="17">
        <f t="shared" si="6"/>
        <v>0.55199999999999994</v>
      </c>
      <c r="M53" s="57">
        <f t="shared" si="3"/>
        <v>13.849929873772792</v>
      </c>
      <c r="N53" s="18">
        <f t="shared" si="4"/>
        <v>0.24354838709677426</v>
      </c>
      <c r="O53" s="11"/>
    </row>
    <row r="54" spans="1:15" ht="30" customHeight="1" x14ac:dyDescent="0.25">
      <c r="A54" s="14">
        <v>27</v>
      </c>
      <c r="B54" s="23" t="s">
        <v>281</v>
      </c>
      <c r="C54" s="23">
        <v>3741</v>
      </c>
      <c r="D54" s="14" t="s">
        <v>12</v>
      </c>
      <c r="E54" s="21" t="s">
        <v>161</v>
      </c>
      <c r="F54" s="29" t="s">
        <v>158</v>
      </c>
      <c r="G54" s="28" t="s">
        <v>31</v>
      </c>
      <c r="H54" s="21">
        <v>320</v>
      </c>
      <c r="I54" s="146">
        <v>51480</v>
      </c>
      <c r="J54" s="17">
        <f t="shared" si="7"/>
        <v>6.9193548387096765E-2</v>
      </c>
      <c r="K54" s="16">
        <f t="shared" si="5"/>
        <v>328550.39999999997</v>
      </c>
      <c r="L54" s="17">
        <f t="shared" si="6"/>
        <v>0.44159999999999999</v>
      </c>
      <c r="M54" s="57">
        <f t="shared" si="3"/>
        <v>15.668828892005612</v>
      </c>
      <c r="N54" s="18">
        <f t="shared" si="4"/>
        <v>0.18680645161290324</v>
      </c>
      <c r="O54" s="11"/>
    </row>
    <row r="55" spans="1:15" ht="30" customHeight="1" x14ac:dyDescent="0.25">
      <c r="A55" s="14">
        <v>28</v>
      </c>
      <c r="B55" s="23" t="s">
        <v>282</v>
      </c>
      <c r="C55" s="23">
        <v>3835</v>
      </c>
      <c r="D55" s="14" t="s">
        <v>12</v>
      </c>
      <c r="E55" s="21" t="s">
        <v>176</v>
      </c>
      <c r="F55" s="29" t="s">
        <v>158</v>
      </c>
      <c r="G55" s="28" t="s">
        <v>31</v>
      </c>
      <c r="H55" s="21">
        <v>320</v>
      </c>
      <c r="I55" s="146">
        <v>68160</v>
      </c>
      <c r="J55" s="17">
        <f t="shared" si="7"/>
        <v>9.1612903225806452E-2</v>
      </c>
      <c r="K55" s="16">
        <f t="shared" si="5"/>
        <v>328550.39999999997</v>
      </c>
      <c r="L55" s="17">
        <f t="shared" si="6"/>
        <v>0.44159999999999999</v>
      </c>
      <c r="M55" s="57">
        <f t="shared" si="3"/>
        <v>20.745675549322115</v>
      </c>
      <c r="N55" s="18">
        <f t="shared" si="4"/>
        <v>0.16438709677419355</v>
      </c>
      <c r="O55" s="11"/>
    </row>
    <row r="56" spans="1:15" ht="30" customHeight="1" x14ac:dyDescent="0.25">
      <c r="A56" s="14">
        <v>29</v>
      </c>
      <c r="B56" s="23" t="s">
        <v>283</v>
      </c>
      <c r="C56" s="23">
        <v>3797</v>
      </c>
      <c r="D56" s="14" t="s">
        <v>12</v>
      </c>
      <c r="E56" s="21" t="s">
        <v>176</v>
      </c>
      <c r="F56" s="29" t="s">
        <v>158</v>
      </c>
      <c r="G56" s="28" t="s">
        <v>31</v>
      </c>
      <c r="H56" s="21">
        <v>400</v>
      </c>
      <c r="I56" s="146">
        <v>38400</v>
      </c>
      <c r="J56" s="17">
        <f t="shared" si="7"/>
        <v>5.1612903225806452E-2</v>
      </c>
      <c r="K56" s="16">
        <f t="shared" si="5"/>
        <v>410687.99999999994</v>
      </c>
      <c r="L56" s="17">
        <f t="shared" si="6"/>
        <v>0.55199999999999994</v>
      </c>
      <c r="M56" s="57">
        <f t="shared" si="3"/>
        <v>9.3501636278634894</v>
      </c>
      <c r="N56" s="18">
        <f t="shared" si="4"/>
        <v>0.26838709677419359</v>
      </c>
      <c r="O56" s="11"/>
    </row>
    <row r="57" spans="1:15" ht="30" customHeight="1" x14ac:dyDescent="0.25">
      <c r="A57" s="14">
        <v>30</v>
      </c>
      <c r="B57" s="23" t="s">
        <v>284</v>
      </c>
      <c r="C57" s="160">
        <v>13035087</v>
      </c>
      <c r="D57" s="14" t="s">
        <v>12</v>
      </c>
      <c r="E57" s="21" t="s">
        <v>176</v>
      </c>
      <c r="F57" s="29" t="s">
        <v>158</v>
      </c>
      <c r="G57" s="28" t="s">
        <v>31</v>
      </c>
      <c r="H57" s="21">
        <v>320</v>
      </c>
      <c r="I57" s="146">
        <v>51840</v>
      </c>
      <c r="J57" s="17">
        <f t="shared" si="7"/>
        <v>6.9677419354838704E-2</v>
      </c>
      <c r="K57" s="16">
        <f t="shared" si="5"/>
        <v>328550.39999999997</v>
      </c>
      <c r="L57" s="17">
        <f t="shared" si="6"/>
        <v>0.44159999999999999</v>
      </c>
      <c r="M57" s="57">
        <f t="shared" si="3"/>
        <v>15.778401122019636</v>
      </c>
      <c r="N57" s="18">
        <f t="shared" si="4"/>
        <v>0.1863225806451613</v>
      </c>
      <c r="O57" s="11"/>
    </row>
    <row r="58" spans="1:15" ht="30" customHeight="1" x14ac:dyDescent="0.25">
      <c r="A58" s="14">
        <v>31</v>
      </c>
      <c r="B58" s="23" t="s">
        <v>285</v>
      </c>
      <c r="C58" s="23">
        <v>3760</v>
      </c>
      <c r="D58" s="14" t="s">
        <v>12</v>
      </c>
      <c r="E58" s="21" t="s">
        <v>176</v>
      </c>
      <c r="F58" s="29" t="s">
        <v>158</v>
      </c>
      <c r="G58" s="28" t="s">
        <v>31</v>
      </c>
      <c r="H58" s="21">
        <v>630</v>
      </c>
      <c r="I58" s="146">
        <v>74160</v>
      </c>
      <c r="J58" s="17">
        <f t="shared" si="7"/>
        <v>9.9677419354838703E-2</v>
      </c>
      <c r="K58" s="16">
        <f t="shared" si="5"/>
        <v>646833.6</v>
      </c>
      <c r="L58" s="17">
        <f t="shared" si="6"/>
        <v>0.86939999999999995</v>
      </c>
      <c r="M58" s="57">
        <f t="shared" si="3"/>
        <v>11.465081591308801</v>
      </c>
      <c r="N58" s="18">
        <f t="shared" si="4"/>
        <v>0.4043225806451613</v>
      </c>
      <c r="O58" s="11"/>
    </row>
    <row r="59" spans="1:15" ht="30" customHeight="1" x14ac:dyDescent="0.25">
      <c r="A59" s="14">
        <v>32</v>
      </c>
      <c r="B59" s="23" t="s">
        <v>286</v>
      </c>
      <c r="C59" s="23" t="s">
        <v>561</v>
      </c>
      <c r="D59" s="14" t="s">
        <v>12</v>
      </c>
      <c r="E59" s="21" t="s">
        <v>176</v>
      </c>
      <c r="F59" s="29" t="s">
        <v>158</v>
      </c>
      <c r="G59" s="28" t="s">
        <v>31</v>
      </c>
      <c r="H59" s="21">
        <v>400</v>
      </c>
      <c r="I59" s="146">
        <v>79680</v>
      </c>
      <c r="J59" s="17">
        <f t="shared" si="7"/>
        <v>0.10709677419354838</v>
      </c>
      <c r="K59" s="16">
        <f t="shared" si="5"/>
        <v>410687.99999999994</v>
      </c>
      <c r="L59" s="17">
        <f t="shared" si="6"/>
        <v>0.55199999999999994</v>
      </c>
      <c r="M59" s="57">
        <f t="shared" si="3"/>
        <v>19.401589527816739</v>
      </c>
      <c r="N59" s="18">
        <f t="shared" si="4"/>
        <v>0.21290322580645168</v>
      </c>
      <c r="O59" s="11"/>
    </row>
    <row r="60" spans="1:15" ht="30" customHeight="1" x14ac:dyDescent="0.25">
      <c r="A60" s="14">
        <v>33</v>
      </c>
      <c r="B60" s="23" t="s">
        <v>287</v>
      </c>
      <c r="C60" s="23" t="s">
        <v>562</v>
      </c>
      <c r="D60" s="14" t="s">
        <v>12</v>
      </c>
      <c r="E60" s="21" t="s">
        <v>176</v>
      </c>
      <c r="F60" s="29" t="s">
        <v>158</v>
      </c>
      <c r="G60" s="28" t="s">
        <v>31</v>
      </c>
      <c r="H60" s="21">
        <v>320</v>
      </c>
      <c r="I60" s="146">
        <v>58080</v>
      </c>
      <c r="J60" s="17">
        <f t="shared" si="7"/>
        <v>7.8064516129032258E-2</v>
      </c>
      <c r="K60" s="16">
        <f t="shared" si="5"/>
        <v>328550.39999999997</v>
      </c>
      <c r="L60" s="17">
        <f t="shared" si="6"/>
        <v>0.44159999999999999</v>
      </c>
      <c r="M60" s="57">
        <f t="shared" si="3"/>
        <v>17.677653108929409</v>
      </c>
      <c r="N60" s="18">
        <f t="shared" si="4"/>
        <v>0.17793548387096775</v>
      </c>
      <c r="O60" s="11"/>
    </row>
    <row r="61" spans="1:15" ht="30" customHeight="1" x14ac:dyDescent="0.25">
      <c r="A61" s="14">
        <v>34</v>
      </c>
      <c r="B61" s="23" t="s">
        <v>288</v>
      </c>
      <c r="C61" s="23">
        <v>11178770</v>
      </c>
      <c r="D61" s="14" t="s">
        <v>12</v>
      </c>
      <c r="E61" s="21" t="s">
        <v>176</v>
      </c>
      <c r="F61" s="29" t="s">
        <v>158</v>
      </c>
      <c r="G61" s="28" t="s">
        <v>31</v>
      </c>
      <c r="H61" s="21">
        <v>630</v>
      </c>
      <c r="I61" s="146">
        <v>102400</v>
      </c>
      <c r="J61" s="17">
        <f t="shared" si="7"/>
        <v>0.13763440860215054</v>
      </c>
      <c r="K61" s="16">
        <f t="shared" si="5"/>
        <v>646833.6</v>
      </c>
      <c r="L61" s="17">
        <f t="shared" si="6"/>
        <v>0.86939999999999995</v>
      </c>
      <c r="M61" s="57">
        <f t="shared" si="3"/>
        <v>15.8309648725731</v>
      </c>
      <c r="N61" s="18">
        <f t="shared" si="4"/>
        <v>0.36636559139784947</v>
      </c>
      <c r="O61" s="11"/>
    </row>
    <row r="62" spans="1:15" ht="30" customHeight="1" x14ac:dyDescent="0.25">
      <c r="A62" s="14">
        <v>35</v>
      </c>
      <c r="B62" s="23" t="s">
        <v>289</v>
      </c>
      <c r="C62" s="23">
        <v>11161552</v>
      </c>
      <c r="D62" s="14" t="s">
        <v>12</v>
      </c>
      <c r="E62" s="21" t="s">
        <v>176</v>
      </c>
      <c r="F62" s="29" t="s">
        <v>158</v>
      </c>
      <c r="G62" s="28" t="s">
        <v>31</v>
      </c>
      <c r="H62" s="21">
        <v>250</v>
      </c>
      <c r="I62" s="146">
        <v>16720</v>
      </c>
      <c r="J62" s="17">
        <f t="shared" si="7"/>
        <v>2.2473118279569892E-2</v>
      </c>
      <c r="K62" s="16">
        <f t="shared" si="5"/>
        <v>256679.99999999997</v>
      </c>
      <c r="L62" s="17">
        <f t="shared" si="6"/>
        <v>0.34499999999999992</v>
      </c>
      <c r="M62" s="57">
        <f t="shared" si="3"/>
        <v>6.5139473274115636</v>
      </c>
      <c r="N62" s="18">
        <f t="shared" si="4"/>
        <v>0.17752688172043013</v>
      </c>
      <c r="O62" s="11"/>
    </row>
    <row r="63" spans="1:15" ht="30" customHeight="1" x14ac:dyDescent="0.25">
      <c r="A63" s="14">
        <v>36</v>
      </c>
      <c r="B63" s="23" t="s">
        <v>290</v>
      </c>
      <c r="C63" s="23">
        <v>11178724</v>
      </c>
      <c r="D63" s="14" t="s">
        <v>12</v>
      </c>
      <c r="E63" s="21" t="s">
        <v>174</v>
      </c>
      <c r="F63" s="29" t="s">
        <v>158</v>
      </c>
      <c r="G63" s="28" t="s">
        <v>31</v>
      </c>
      <c r="H63" s="21">
        <v>1000</v>
      </c>
      <c r="I63" s="146">
        <v>35040</v>
      </c>
      <c r="J63" s="17">
        <f t="shared" si="7"/>
        <v>4.7096774193548387E-2</v>
      </c>
      <c r="K63" s="16">
        <f t="shared" si="5"/>
        <v>1026719.9999999999</v>
      </c>
      <c r="L63" s="17">
        <f t="shared" si="6"/>
        <v>1.3799999999999997</v>
      </c>
      <c r="M63" s="57">
        <f t="shared" si="3"/>
        <v>3.4128097241701729</v>
      </c>
      <c r="N63" s="18">
        <f t="shared" si="4"/>
        <v>0.75290322580645164</v>
      </c>
      <c r="O63" s="11"/>
    </row>
    <row r="64" spans="1:15" ht="30" customHeight="1" x14ac:dyDescent="0.25">
      <c r="A64" s="14">
        <v>37</v>
      </c>
      <c r="B64" s="23" t="s">
        <v>292</v>
      </c>
      <c r="C64" s="23" t="s">
        <v>563</v>
      </c>
      <c r="D64" s="14" t="s">
        <v>12</v>
      </c>
      <c r="E64" s="21" t="s">
        <v>172</v>
      </c>
      <c r="F64" s="29" t="s">
        <v>158</v>
      </c>
      <c r="G64" s="28" t="s">
        <v>31</v>
      </c>
      <c r="H64" s="21">
        <v>320</v>
      </c>
      <c r="I64" s="146">
        <v>40200</v>
      </c>
      <c r="J64" s="17">
        <f t="shared" si="7"/>
        <v>5.4032258064516128E-2</v>
      </c>
      <c r="K64" s="16">
        <f t="shared" si="5"/>
        <v>328550.39999999997</v>
      </c>
      <c r="L64" s="17">
        <f t="shared" si="6"/>
        <v>0.44159999999999999</v>
      </c>
      <c r="M64" s="57">
        <f t="shared" si="3"/>
        <v>12.235565684899488</v>
      </c>
      <c r="N64" s="18">
        <f t="shared" si="4"/>
        <v>0.20196774193548389</v>
      </c>
      <c r="O64" s="11"/>
    </row>
    <row r="65" spans="1:18" s="54" customFormat="1" ht="30" customHeight="1" x14ac:dyDescent="0.25">
      <c r="A65" s="14">
        <v>38</v>
      </c>
      <c r="B65" s="23" t="s">
        <v>291</v>
      </c>
      <c r="C65" s="23" t="s">
        <v>559</v>
      </c>
      <c r="D65" s="29" t="s">
        <v>12</v>
      </c>
      <c r="E65" s="28" t="s">
        <v>172</v>
      </c>
      <c r="F65" s="29" t="s">
        <v>158</v>
      </c>
      <c r="G65" s="28" t="s">
        <v>31</v>
      </c>
      <c r="H65" s="21">
        <v>250</v>
      </c>
      <c r="I65" s="146">
        <v>54840</v>
      </c>
      <c r="J65" s="17">
        <f t="shared" si="7"/>
        <v>7.370967741935483E-2</v>
      </c>
      <c r="K65" s="42">
        <f t="shared" si="5"/>
        <v>256679.99999999997</v>
      </c>
      <c r="L65" s="44">
        <f t="shared" si="6"/>
        <v>0.34499999999999992</v>
      </c>
      <c r="M65" s="57">
        <f t="shared" si="3"/>
        <v>21.365123889668073</v>
      </c>
      <c r="N65" s="52">
        <f t="shared" si="4"/>
        <v>0.12629032258064518</v>
      </c>
      <c r="O65" s="11"/>
      <c r="P65" s="40"/>
      <c r="Q65" s="40"/>
      <c r="R65" s="40"/>
    </row>
    <row r="66" spans="1:18" ht="30" customHeight="1" x14ac:dyDescent="0.25">
      <c r="A66" s="14">
        <v>39</v>
      </c>
      <c r="B66" s="23" t="s">
        <v>293</v>
      </c>
      <c r="C66" s="23" t="s">
        <v>564</v>
      </c>
      <c r="D66" s="14" t="s">
        <v>12</v>
      </c>
      <c r="E66" s="21" t="s">
        <v>172</v>
      </c>
      <c r="F66" s="29" t="s">
        <v>158</v>
      </c>
      <c r="G66" s="28" t="s">
        <v>31</v>
      </c>
      <c r="H66" s="21">
        <v>320</v>
      </c>
      <c r="I66" s="146">
        <v>43320</v>
      </c>
      <c r="J66" s="17">
        <f t="shared" si="7"/>
        <v>5.8225806451612905E-2</v>
      </c>
      <c r="K66" s="16">
        <f t="shared" si="5"/>
        <v>328550.39999999997</v>
      </c>
      <c r="L66" s="17">
        <f t="shared" si="6"/>
        <v>0.44159999999999999</v>
      </c>
      <c r="M66" s="57">
        <f t="shared" si="3"/>
        <v>13.185191678354371</v>
      </c>
      <c r="N66" s="18">
        <f t="shared" si="4"/>
        <v>0.1977741935483871</v>
      </c>
      <c r="O66" s="11"/>
    </row>
    <row r="67" spans="1:18" ht="30" customHeight="1" x14ac:dyDescent="0.25">
      <c r="A67" s="14">
        <v>40</v>
      </c>
      <c r="B67" s="23" t="s">
        <v>294</v>
      </c>
      <c r="C67" s="23" t="s">
        <v>565</v>
      </c>
      <c r="D67" s="14" t="s">
        <v>12</v>
      </c>
      <c r="E67" s="21" t="s">
        <v>172</v>
      </c>
      <c r="F67" s="29" t="s">
        <v>158</v>
      </c>
      <c r="G67" s="28" t="s">
        <v>31</v>
      </c>
      <c r="H67" s="21">
        <v>630</v>
      </c>
      <c r="I67" s="146">
        <v>48400</v>
      </c>
      <c r="J67" s="17">
        <f t="shared" si="7"/>
        <v>6.505376344086021E-2</v>
      </c>
      <c r="K67" s="16">
        <f t="shared" si="5"/>
        <v>646833.6</v>
      </c>
      <c r="L67" s="17">
        <f t="shared" si="6"/>
        <v>0.86939999999999995</v>
      </c>
      <c r="M67" s="57">
        <f t="shared" si="3"/>
        <v>7.4826044905521307</v>
      </c>
      <c r="N67" s="18">
        <f t="shared" si="4"/>
        <v>0.43894623655913978</v>
      </c>
      <c r="O67" s="11"/>
    </row>
    <row r="68" spans="1:18" ht="30" customHeight="1" x14ac:dyDescent="0.25">
      <c r="A68" s="14">
        <v>41</v>
      </c>
      <c r="B68" s="56" t="s">
        <v>295</v>
      </c>
      <c r="C68" s="56" t="s">
        <v>566</v>
      </c>
      <c r="D68" s="14" t="s">
        <v>12</v>
      </c>
      <c r="E68" s="21" t="s">
        <v>172</v>
      </c>
      <c r="F68" s="29" t="s">
        <v>158</v>
      </c>
      <c r="G68" s="28" t="s">
        <v>31</v>
      </c>
      <c r="H68" s="21">
        <v>560</v>
      </c>
      <c r="I68" s="146">
        <v>57200</v>
      </c>
      <c r="J68" s="17">
        <f t="shared" si="7"/>
        <v>7.688172043010752E-2</v>
      </c>
      <c r="K68" s="16">
        <f t="shared" si="5"/>
        <v>574963.19999999995</v>
      </c>
      <c r="L68" s="17">
        <f t="shared" si="6"/>
        <v>0.77279999999999993</v>
      </c>
      <c r="M68" s="57">
        <f t="shared" si="3"/>
        <v>9.9484627885749912</v>
      </c>
      <c r="N68" s="18">
        <f t="shared" si="4"/>
        <v>0.37111827956989252</v>
      </c>
      <c r="O68" s="11"/>
    </row>
    <row r="69" spans="1:18" ht="30" customHeight="1" x14ac:dyDescent="0.25">
      <c r="A69" s="14">
        <v>42</v>
      </c>
      <c r="B69" s="23" t="s">
        <v>296</v>
      </c>
      <c r="C69" s="23" t="s">
        <v>567</v>
      </c>
      <c r="D69" s="14" t="s">
        <v>12</v>
      </c>
      <c r="E69" s="21" t="s">
        <v>172</v>
      </c>
      <c r="F69" s="29" t="s">
        <v>158</v>
      </c>
      <c r="G69" s="28" t="s">
        <v>31</v>
      </c>
      <c r="H69" s="21">
        <v>560</v>
      </c>
      <c r="I69" s="146">
        <v>62640</v>
      </c>
      <c r="J69" s="17">
        <f t="shared" si="7"/>
        <v>8.4193548387096764E-2</v>
      </c>
      <c r="K69" s="16">
        <f t="shared" si="5"/>
        <v>574963.19999999995</v>
      </c>
      <c r="L69" s="17">
        <f t="shared" si="6"/>
        <v>0.77279999999999993</v>
      </c>
      <c r="M69" s="57">
        <f t="shared" si="3"/>
        <v>10.894610298537367</v>
      </c>
      <c r="N69" s="18">
        <f t="shared" si="4"/>
        <v>0.36380645161290331</v>
      </c>
      <c r="O69" s="11"/>
    </row>
    <row r="70" spans="1:18" ht="30" customHeight="1" x14ac:dyDescent="0.25">
      <c r="A70" s="14">
        <v>43</v>
      </c>
      <c r="B70" s="23" t="s">
        <v>297</v>
      </c>
      <c r="C70" s="23">
        <v>8642650</v>
      </c>
      <c r="D70" s="14" t="s">
        <v>12</v>
      </c>
      <c r="E70" s="21" t="s">
        <v>177</v>
      </c>
      <c r="F70" s="29" t="s">
        <v>158</v>
      </c>
      <c r="G70" s="28" t="s">
        <v>31</v>
      </c>
      <c r="H70" s="21">
        <v>400</v>
      </c>
      <c r="I70" s="146">
        <v>58428.399999999965</v>
      </c>
      <c r="J70" s="17">
        <f t="shared" si="7"/>
        <v>7.8532795698924684E-2</v>
      </c>
      <c r="K70" s="16">
        <f t="shared" si="5"/>
        <v>410687.99999999994</v>
      </c>
      <c r="L70" s="17">
        <f t="shared" si="6"/>
        <v>0.55199999999999994</v>
      </c>
      <c r="M70" s="57">
        <f t="shared" si="3"/>
        <v>14.226955742558822</v>
      </c>
      <c r="N70" s="18">
        <f t="shared" si="4"/>
        <v>0.24146720430107538</v>
      </c>
      <c r="O70" s="11"/>
    </row>
    <row r="71" spans="1:18" ht="30" customHeight="1" x14ac:dyDescent="0.25">
      <c r="A71" s="14">
        <v>44</v>
      </c>
      <c r="B71" s="23" t="s">
        <v>298</v>
      </c>
      <c r="C71" s="23">
        <v>13109430</v>
      </c>
      <c r="D71" s="14" t="s">
        <v>12</v>
      </c>
      <c r="E71" s="21" t="s">
        <v>177</v>
      </c>
      <c r="F71" s="29" t="s">
        <v>158</v>
      </c>
      <c r="G71" s="28" t="s">
        <v>31</v>
      </c>
      <c r="H71" s="21">
        <v>320</v>
      </c>
      <c r="I71" s="146">
        <v>66800</v>
      </c>
      <c r="J71" s="17">
        <f t="shared" si="7"/>
        <v>8.9784946236559138E-2</v>
      </c>
      <c r="K71" s="16">
        <f t="shared" si="5"/>
        <v>328550.39999999997</v>
      </c>
      <c r="L71" s="17">
        <f t="shared" si="6"/>
        <v>0.44159999999999999</v>
      </c>
      <c r="M71" s="57">
        <f t="shared" si="3"/>
        <v>20.331736013713574</v>
      </c>
      <c r="N71" s="18">
        <f t="shared" si="4"/>
        <v>0.16621505376344087</v>
      </c>
      <c r="O71" s="11"/>
    </row>
    <row r="72" spans="1:18" ht="30" customHeight="1" x14ac:dyDescent="0.25">
      <c r="A72" s="14">
        <v>45</v>
      </c>
      <c r="B72" s="23" t="s">
        <v>299</v>
      </c>
      <c r="C72" s="23">
        <v>8963636</v>
      </c>
      <c r="D72" s="14" t="s">
        <v>12</v>
      </c>
      <c r="E72" s="21" t="s">
        <v>178</v>
      </c>
      <c r="F72" s="29" t="s">
        <v>158</v>
      </c>
      <c r="G72" s="28" t="s">
        <v>31</v>
      </c>
      <c r="H72" s="21">
        <v>320</v>
      </c>
      <c r="I72" s="146">
        <v>64217.640000000101</v>
      </c>
      <c r="J72" s="17">
        <f t="shared" si="7"/>
        <v>8.6314032258064652E-2</v>
      </c>
      <c r="K72" s="16">
        <f t="shared" si="5"/>
        <v>328550.39999999997</v>
      </c>
      <c r="L72" s="17">
        <f t="shared" si="6"/>
        <v>0.44159999999999999</v>
      </c>
      <c r="M72" s="57">
        <f t="shared" si="3"/>
        <v>19.545750058438554</v>
      </c>
      <c r="N72" s="18">
        <f t="shared" si="4"/>
        <v>0.16968596774193534</v>
      </c>
      <c r="O72" s="11"/>
    </row>
    <row r="73" spans="1:18" ht="30" customHeight="1" x14ac:dyDescent="0.25">
      <c r="A73" s="14">
        <v>46</v>
      </c>
      <c r="B73" s="23" t="s">
        <v>300</v>
      </c>
      <c r="C73" s="23" t="s">
        <v>568</v>
      </c>
      <c r="D73" s="14" t="s">
        <v>12</v>
      </c>
      <c r="E73" s="21" t="s">
        <v>179</v>
      </c>
      <c r="F73" s="29" t="s">
        <v>158</v>
      </c>
      <c r="G73" s="28" t="s">
        <v>31</v>
      </c>
      <c r="H73" s="21">
        <v>320</v>
      </c>
      <c r="I73" s="146">
        <v>13920</v>
      </c>
      <c r="J73" s="17">
        <f t="shared" si="7"/>
        <v>1.870967741935484E-2</v>
      </c>
      <c r="K73" s="16">
        <f t="shared" si="5"/>
        <v>328550.39999999997</v>
      </c>
      <c r="L73" s="17">
        <f t="shared" si="6"/>
        <v>0.44159999999999999</v>
      </c>
      <c r="M73" s="57">
        <f>(I73/K73)*100</f>
        <v>4.2367928938756432</v>
      </c>
      <c r="N73" s="18">
        <f t="shared" si="4"/>
        <v>0.23729032258064517</v>
      </c>
      <c r="O73" s="11"/>
    </row>
    <row r="74" spans="1:18" ht="30" customHeight="1" x14ac:dyDescent="0.25">
      <c r="A74" s="14">
        <v>47</v>
      </c>
      <c r="B74" s="23" t="s">
        <v>301</v>
      </c>
      <c r="C74" s="23" t="s">
        <v>567</v>
      </c>
      <c r="D74" s="14" t="s">
        <v>12</v>
      </c>
      <c r="E74" s="21" t="s">
        <v>180</v>
      </c>
      <c r="F74" s="29" t="s">
        <v>158</v>
      </c>
      <c r="G74" s="28" t="s">
        <v>31</v>
      </c>
      <c r="H74" s="21">
        <v>320</v>
      </c>
      <c r="I74" s="146">
        <v>62640</v>
      </c>
      <c r="J74" s="17">
        <f t="shared" si="7"/>
        <v>8.4193548387096764E-2</v>
      </c>
      <c r="K74" s="16">
        <f t="shared" si="5"/>
        <v>328550.39999999997</v>
      </c>
      <c r="L74" s="17">
        <f t="shared" si="6"/>
        <v>0.44159999999999999</v>
      </c>
      <c r="M74" s="57">
        <f t="shared" si="3"/>
        <v>19.065568022440395</v>
      </c>
      <c r="N74" s="18">
        <f t="shared" si="4"/>
        <v>0.17180645161290325</v>
      </c>
      <c r="O74" s="11"/>
    </row>
    <row r="75" spans="1:18" ht="30" customHeight="1" x14ac:dyDescent="0.25">
      <c r="A75" s="14">
        <v>48</v>
      </c>
      <c r="B75" s="23" t="s">
        <v>302</v>
      </c>
      <c r="C75" s="23" t="s">
        <v>569</v>
      </c>
      <c r="D75" s="14" t="s">
        <v>12</v>
      </c>
      <c r="E75" s="21" t="s">
        <v>199</v>
      </c>
      <c r="F75" s="29" t="s">
        <v>158</v>
      </c>
      <c r="G75" s="28" t="s">
        <v>31</v>
      </c>
      <c r="H75" s="21">
        <v>320</v>
      </c>
      <c r="I75" s="146">
        <v>48960</v>
      </c>
      <c r="J75" s="17">
        <f t="shared" si="7"/>
        <v>6.580645161290323E-2</v>
      </c>
      <c r="K75" s="16">
        <f t="shared" si="5"/>
        <v>328550.39999999997</v>
      </c>
      <c r="L75" s="17">
        <f t="shared" si="6"/>
        <v>0.44159999999999999</v>
      </c>
      <c r="M75" s="57">
        <f t="shared" si="3"/>
        <v>14.901823281907433</v>
      </c>
      <c r="N75" s="18">
        <f t="shared" si="4"/>
        <v>0.19019354838709679</v>
      </c>
      <c r="O75" s="11"/>
    </row>
    <row r="76" spans="1:18" ht="30" customHeight="1" x14ac:dyDescent="0.25">
      <c r="A76" s="14">
        <v>49</v>
      </c>
      <c r="B76" s="23" t="s">
        <v>303</v>
      </c>
      <c r="C76" s="23" t="s">
        <v>570</v>
      </c>
      <c r="D76" s="14" t="s">
        <v>12</v>
      </c>
      <c r="E76" s="21" t="s">
        <v>182</v>
      </c>
      <c r="F76" s="29" t="s">
        <v>158</v>
      </c>
      <c r="G76" s="28" t="s">
        <v>31</v>
      </c>
      <c r="H76" s="21">
        <v>400</v>
      </c>
      <c r="I76" s="146">
        <v>37200</v>
      </c>
      <c r="J76" s="17">
        <f t="shared" si="7"/>
        <v>0.05</v>
      </c>
      <c r="K76" s="16">
        <f t="shared" si="5"/>
        <v>410687.99999999994</v>
      </c>
      <c r="L76" s="17">
        <f t="shared" si="6"/>
        <v>0.55199999999999994</v>
      </c>
      <c r="M76" s="57">
        <f t="shared" si="3"/>
        <v>9.0579710144927557</v>
      </c>
      <c r="N76" s="18">
        <f t="shared" si="4"/>
        <v>0.27000000000000007</v>
      </c>
      <c r="O76" s="11"/>
    </row>
    <row r="77" spans="1:18" ht="30" customHeight="1" x14ac:dyDescent="0.25">
      <c r="A77" s="14">
        <v>50</v>
      </c>
      <c r="B77" s="23" t="s">
        <v>629</v>
      </c>
      <c r="C77" s="23">
        <v>26005725</v>
      </c>
      <c r="D77" s="14" t="s">
        <v>12</v>
      </c>
      <c r="E77" s="21" t="s">
        <v>183</v>
      </c>
      <c r="F77" s="29" t="s">
        <v>158</v>
      </c>
      <c r="G77" s="28" t="s">
        <v>31</v>
      </c>
      <c r="H77" s="21">
        <v>400</v>
      </c>
      <c r="I77" s="146">
        <v>81600</v>
      </c>
      <c r="J77" s="17">
        <f t="shared" si="7"/>
        <v>0.1096774193548387</v>
      </c>
      <c r="K77" s="16">
        <f t="shared" si="5"/>
        <v>410687.99999999994</v>
      </c>
      <c r="L77" s="17">
        <f t="shared" si="6"/>
        <v>0.55199999999999994</v>
      </c>
      <c r="M77" s="57">
        <f t="shared" ref="M77:M136" si="8">(I77/K77)*100</f>
        <v>19.869097709209914</v>
      </c>
      <c r="N77" s="18">
        <f t="shared" ref="N77:N134" si="9">H77/1000*0.8-J77</f>
        <v>0.21032258064516135</v>
      </c>
      <c r="O77" s="11"/>
    </row>
    <row r="78" spans="1:18" ht="30" customHeight="1" x14ac:dyDescent="0.25">
      <c r="A78" s="14">
        <v>51</v>
      </c>
      <c r="B78" s="23" t="s">
        <v>304</v>
      </c>
      <c r="C78" s="23" t="s">
        <v>571</v>
      </c>
      <c r="D78" s="14" t="s">
        <v>12</v>
      </c>
      <c r="E78" s="21" t="s">
        <v>184</v>
      </c>
      <c r="F78" s="29" t="s">
        <v>158</v>
      </c>
      <c r="G78" s="28" t="s">
        <v>31</v>
      </c>
      <c r="H78" s="21">
        <v>630</v>
      </c>
      <c r="I78" s="146">
        <v>64680</v>
      </c>
      <c r="J78" s="17">
        <f t="shared" si="7"/>
        <v>8.693548387096775E-2</v>
      </c>
      <c r="K78" s="16">
        <f t="shared" si="5"/>
        <v>646833.6</v>
      </c>
      <c r="L78" s="17">
        <f t="shared" si="6"/>
        <v>0.86939999999999995</v>
      </c>
      <c r="M78" s="57">
        <f t="shared" si="8"/>
        <v>9.9994805464651186</v>
      </c>
      <c r="N78" s="18">
        <f t="shared" si="9"/>
        <v>0.41706451612903228</v>
      </c>
      <c r="O78" s="11"/>
    </row>
    <row r="79" spans="1:18" ht="30" customHeight="1" x14ac:dyDescent="0.25">
      <c r="A79" s="14">
        <v>52</v>
      </c>
      <c r="B79" s="23" t="s">
        <v>639</v>
      </c>
      <c r="C79" s="23">
        <v>50647007</v>
      </c>
      <c r="D79" s="14" t="s">
        <v>12</v>
      </c>
      <c r="E79" s="21" t="s">
        <v>181</v>
      </c>
      <c r="F79" s="29" t="s">
        <v>158</v>
      </c>
      <c r="G79" s="28" t="s">
        <v>31</v>
      </c>
      <c r="H79" s="21">
        <v>630</v>
      </c>
      <c r="I79" s="146">
        <v>111200</v>
      </c>
      <c r="J79" s="17">
        <f t="shared" si="7"/>
        <v>0.14946236559139786</v>
      </c>
      <c r="K79" s="16">
        <f t="shared" si="5"/>
        <v>646833.6</v>
      </c>
      <c r="L79" s="17">
        <f t="shared" si="6"/>
        <v>0.86939999999999995</v>
      </c>
      <c r="M79" s="57">
        <f t="shared" si="8"/>
        <v>17.19143841630985</v>
      </c>
      <c r="N79" s="18">
        <f t="shared" si="9"/>
        <v>0.35453763440860214</v>
      </c>
      <c r="O79" s="11"/>
    </row>
    <row r="80" spans="1:18" ht="30" customHeight="1" x14ac:dyDescent="0.25">
      <c r="A80" s="14">
        <v>53</v>
      </c>
      <c r="B80" s="23" t="s">
        <v>639</v>
      </c>
      <c r="C80" s="23">
        <v>50647007</v>
      </c>
      <c r="D80" s="14" t="s">
        <v>15</v>
      </c>
      <c r="E80" s="21" t="s">
        <v>181</v>
      </c>
      <c r="F80" s="29" t="s">
        <v>158</v>
      </c>
      <c r="G80" s="28" t="s">
        <v>31</v>
      </c>
      <c r="H80" s="21">
        <v>630</v>
      </c>
      <c r="I80" s="146">
        <v>111200</v>
      </c>
      <c r="J80" s="17">
        <f t="shared" si="7"/>
        <v>0.14946236559139786</v>
      </c>
      <c r="K80" s="16">
        <f t="shared" si="5"/>
        <v>646833.6</v>
      </c>
      <c r="L80" s="17">
        <f t="shared" si="6"/>
        <v>0.86939999999999995</v>
      </c>
      <c r="M80" s="57">
        <f t="shared" si="8"/>
        <v>17.19143841630985</v>
      </c>
      <c r="N80" s="18">
        <f t="shared" si="9"/>
        <v>0.35453763440860214</v>
      </c>
      <c r="O80" s="11"/>
    </row>
    <row r="81" spans="1:15" ht="30" customHeight="1" x14ac:dyDescent="0.25">
      <c r="A81" s="14">
        <v>54</v>
      </c>
      <c r="B81" s="23" t="s">
        <v>305</v>
      </c>
      <c r="C81" s="23" t="s">
        <v>572</v>
      </c>
      <c r="D81" s="14" t="s">
        <v>12</v>
      </c>
      <c r="E81" s="21" t="s">
        <v>185</v>
      </c>
      <c r="F81" s="29" t="s">
        <v>158</v>
      </c>
      <c r="G81" s="28" t="s">
        <v>31</v>
      </c>
      <c r="H81" s="21">
        <v>400</v>
      </c>
      <c r="I81" s="146">
        <v>66000</v>
      </c>
      <c r="J81" s="17">
        <f t="shared" si="7"/>
        <v>8.8709677419354829E-2</v>
      </c>
      <c r="K81" s="16">
        <f t="shared" si="5"/>
        <v>410687.99999999994</v>
      </c>
      <c r="L81" s="17">
        <f t="shared" si="6"/>
        <v>0.55199999999999994</v>
      </c>
      <c r="M81" s="57">
        <f t="shared" si="8"/>
        <v>16.070593735390371</v>
      </c>
      <c r="N81" s="18">
        <f t="shared" si="9"/>
        <v>0.23129032258064525</v>
      </c>
      <c r="O81" s="11"/>
    </row>
    <row r="82" spans="1:15" ht="30" customHeight="1" x14ac:dyDescent="0.25">
      <c r="A82" s="14">
        <v>55</v>
      </c>
      <c r="B82" s="23" t="s">
        <v>306</v>
      </c>
      <c r="C82" s="23">
        <v>38574149</v>
      </c>
      <c r="D82" s="14" t="s">
        <v>12</v>
      </c>
      <c r="E82" s="21" t="s">
        <v>186</v>
      </c>
      <c r="F82" s="29" t="s">
        <v>158</v>
      </c>
      <c r="G82" s="28" t="s">
        <v>31</v>
      </c>
      <c r="H82" s="21">
        <v>400</v>
      </c>
      <c r="I82" s="146">
        <v>67440</v>
      </c>
      <c r="J82" s="17">
        <f t="shared" si="7"/>
        <v>9.0645161290322573E-2</v>
      </c>
      <c r="K82" s="16">
        <f t="shared" si="5"/>
        <v>410687.99999999994</v>
      </c>
      <c r="L82" s="17">
        <f t="shared" si="6"/>
        <v>0.55199999999999994</v>
      </c>
      <c r="M82" s="57">
        <f t="shared" si="8"/>
        <v>16.421224871435253</v>
      </c>
      <c r="N82" s="18">
        <f t="shared" si="9"/>
        <v>0.22935483870967749</v>
      </c>
      <c r="O82" s="11"/>
    </row>
    <row r="83" spans="1:15" ht="30" customHeight="1" x14ac:dyDescent="0.25">
      <c r="A83" s="14">
        <v>56</v>
      </c>
      <c r="B83" s="23" t="s">
        <v>187</v>
      </c>
      <c r="C83" s="23"/>
      <c r="D83" s="14" t="s">
        <v>12</v>
      </c>
      <c r="E83" s="21" t="s">
        <v>188</v>
      </c>
      <c r="F83" s="29" t="s">
        <v>158</v>
      </c>
      <c r="G83" s="28" t="s">
        <v>31</v>
      </c>
      <c r="H83" s="21">
        <v>100</v>
      </c>
      <c r="I83" s="146">
        <v>3939</v>
      </c>
      <c r="J83" s="17">
        <f t="shared" si="7"/>
        <v>5.2943548387096775E-3</v>
      </c>
      <c r="K83" s="16">
        <f>H83*744*1.38</f>
        <v>102671.99999999999</v>
      </c>
      <c r="L83" s="17">
        <f t="shared" si="6"/>
        <v>0.13799999999999998</v>
      </c>
      <c r="M83" s="57">
        <f t="shared" si="8"/>
        <v>3.8364890135577383</v>
      </c>
      <c r="N83" s="18">
        <f t="shared" si="9"/>
        <v>7.4705645161290343E-2</v>
      </c>
      <c r="O83" s="11"/>
    </row>
    <row r="84" spans="1:15" ht="30" customHeight="1" x14ac:dyDescent="0.25">
      <c r="A84" s="14">
        <v>57</v>
      </c>
      <c r="B84" s="23" t="s">
        <v>307</v>
      </c>
      <c r="C84" s="23" t="s">
        <v>573</v>
      </c>
      <c r="D84" s="14" t="s">
        <v>12</v>
      </c>
      <c r="E84" s="21" t="s">
        <v>189</v>
      </c>
      <c r="F84" s="29" t="s">
        <v>158</v>
      </c>
      <c r="G84" s="28" t="s">
        <v>31</v>
      </c>
      <c r="H84" s="21">
        <v>400</v>
      </c>
      <c r="I84" s="146">
        <v>16800</v>
      </c>
      <c r="J84" s="17">
        <f t="shared" si="7"/>
        <v>2.2580645161290325E-2</v>
      </c>
      <c r="K84" s="16">
        <f t="shared" si="5"/>
        <v>410687.99999999994</v>
      </c>
      <c r="L84" s="17">
        <f t="shared" si="6"/>
        <v>0.55199999999999994</v>
      </c>
      <c r="M84" s="57">
        <f t="shared" si="8"/>
        <v>4.0906965871902763</v>
      </c>
      <c r="N84" s="18">
        <f t="shared" si="9"/>
        <v>0.29741935483870974</v>
      </c>
      <c r="O84" s="11"/>
    </row>
    <row r="85" spans="1:15" ht="30" customHeight="1" x14ac:dyDescent="0.25">
      <c r="A85" s="14">
        <v>58</v>
      </c>
      <c r="B85" s="23" t="s">
        <v>308</v>
      </c>
      <c r="C85" s="23" t="s">
        <v>574</v>
      </c>
      <c r="D85" s="14" t="s">
        <v>12</v>
      </c>
      <c r="E85" s="21" t="s">
        <v>189</v>
      </c>
      <c r="F85" s="29" t="s">
        <v>158</v>
      </c>
      <c r="G85" s="28" t="s">
        <v>31</v>
      </c>
      <c r="H85" s="21">
        <v>320</v>
      </c>
      <c r="I85" s="146">
        <v>30960</v>
      </c>
      <c r="J85" s="17">
        <f t="shared" si="7"/>
        <v>4.161290322580645E-2</v>
      </c>
      <c r="K85" s="16">
        <f t="shared" si="5"/>
        <v>328550.39999999997</v>
      </c>
      <c r="L85" s="17">
        <f t="shared" si="6"/>
        <v>0.44159999999999999</v>
      </c>
      <c r="M85" s="57">
        <f t="shared" si="8"/>
        <v>9.423211781206172</v>
      </c>
      <c r="N85" s="18">
        <f t="shared" si="9"/>
        <v>0.21438709677419354</v>
      </c>
      <c r="O85" s="11"/>
    </row>
    <row r="86" spans="1:15" ht="30" customHeight="1" x14ac:dyDescent="0.25">
      <c r="A86" s="14">
        <v>59</v>
      </c>
      <c r="B86" s="23" t="s">
        <v>309</v>
      </c>
      <c r="C86" s="23" t="s">
        <v>575</v>
      </c>
      <c r="D86" s="14" t="s">
        <v>12</v>
      </c>
      <c r="E86" s="21" t="s">
        <v>190</v>
      </c>
      <c r="F86" s="29" t="s">
        <v>158</v>
      </c>
      <c r="G86" s="28" t="s">
        <v>31</v>
      </c>
      <c r="H86" s="21">
        <v>400</v>
      </c>
      <c r="I86" s="146">
        <v>57960</v>
      </c>
      <c r="J86" s="17">
        <f t="shared" si="7"/>
        <v>7.790322580645162E-2</v>
      </c>
      <c r="K86" s="16">
        <f t="shared" si="5"/>
        <v>410687.99999999994</v>
      </c>
      <c r="L86" s="17">
        <f t="shared" si="6"/>
        <v>0.55199999999999994</v>
      </c>
      <c r="M86" s="57">
        <f t="shared" si="8"/>
        <v>14.112903225806454</v>
      </c>
      <c r="N86" s="18">
        <f t="shared" si="9"/>
        <v>0.24209677419354844</v>
      </c>
      <c r="O86" s="11"/>
    </row>
    <row r="87" spans="1:15" ht="30" customHeight="1" x14ac:dyDescent="0.25">
      <c r="A87" s="14">
        <v>60</v>
      </c>
      <c r="B87" s="23" t="s">
        <v>310</v>
      </c>
      <c r="C87" s="23" t="s">
        <v>576</v>
      </c>
      <c r="D87" s="14" t="s">
        <v>12</v>
      </c>
      <c r="E87" s="21" t="s">
        <v>191</v>
      </c>
      <c r="F87" s="29" t="s">
        <v>158</v>
      </c>
      <c r="G87" s="28" t="s">
        <v>31</v>
      </c>
      <c r="H87" s="21">
        <v>400</v>
      </c>
      <c r="I87" s="146">
        <v>50280</v>
      </c>
      <c r="J87" s="17">
        <f t="shared" si="7"/>
        <v>6.7580645161290323E-2</v>
      </c>
      <c r="K87" s="16">
        <f t="shared" si="5"/>
        <v>410687.99999999994</v>
      </c>
      <c r="L87" s="17">
        <f t="shared" si="6"/>
        <v>0.55199999999999994</v>
      </c>
      <c r="M87" s="57">
        <f t="shared" si="8"/>
        <v>12.242870500233757</v>
      </c>
      <c r="N87" s="18">
        <f t="shared" si="9"/>
        <v>0.25241935483870975</v>
      </c>
      <c r="O87" s="11"/>
    </row>
    <row r="88" spans="1:15" ht="30" customHeight="1" x14ac:dyDescent="0.25">
      <c r="A88" s="185">
        <v>61</v>
      </c>
      <c r="B88" s="178" t="s">
        <v>311</v>
      </c>
      <c r="C88" s="75" t="s">
        <v>577</v>
      </c>
      <c r="D88" s="14" t="s">
        <v>12</v>
      </c>
      <c r="E88" s="185" t="s">
        <v>192</v>
      </c>
      <c r="F88" s="180" t="s">
        <v>158</v>
      </c>
      <c r="G88" s="28" t="s">
        <v>31</v>
      </c>
      <c r="H88" s="21">
        <v>400</v>
      </c>
      <c r="I88" s="146">
        <v>49920</v>
      </c>
      <c r="J88" s="17">
        <f t="shared" si="7"/>
        <v>6.7096774193548384E-2</v>
      </c>
      <c r="K88" s="16">
        <f t="shared" si="5"/>
        <v>410687.99999999994</v>
      </c>
      <c r="L88" s="17">
        <f t="shared" si="6"/>
        <v>0.55199999999999994</v>
      </c>
      <c r="M88" s="57">
        <f t="shared" si="8"/>
        <v>12.155212716222536</v>
      </c>
      <c r="N88" s="18">
        <f t="shared" si="9"/>
        <v>0.25290322580645169</v>
      </c>
      <c r="O88" s="11"/>
    </row>
    <row r="89" spans="1:15" ht="30" customHeight="1" x14ac:dyDescent="0.25">
      <c r="A89" s="186"/>
      <c r="B89" s="179"/>
      <c r="C89" s="76" t="s">
        <v>578</v>
      </c>
      <c r="D89" s="14" t="s">
        <v>15</v>
      </c>
      <c r="E89" s="186"/>
      <c r="F89" s="181"/>
      <c r="G89" s="28" t="s">
        <v>31</v>
      </c>
      <c r="H89" s="21">
        <v>400</v>
      </c>
      <c r="I89" s="146">
        <v>40560</v>
      </c>
      <c r="J89" s="17">
        <f t="shared" si="7"/>
        <v>5.4516129032258061E-2</v>
      </c>
      <c r="K89" s="16">
        <f t="shared" si="5"/>
        <v>410687.99999999994</v>
      </c>
      <c r="L89" s="17">
        <f t="shared" si="6"/>
        <v>0.55199999999999994</v>
      </c>
      <c r="M89" s="57">
        <f t="shared" si="8"/>
        <v>9.8761103319308106</v>
      </c>
      <c r="N89" s="18">
        <f t="shared" si="9"/>
        <v>0.26548387096774201</v>
      </c>
      <c r="O89" s="11"/>
    </row>
    <row r="90" spans="1:15" ht="30" customHeight="1" x14ac:dyDescent="0.25">
      <c r="A90" s="14">
        <v>62</v>
      </c>
      <c r="B90" s="66" t="s">
        <v>312</v>
      </c>
      <c r="C90" s="76">
        <v>431085</v>
      </c>
      <c r="D90" s="14" t="s">
        <v>12</v>
      </c>
      <c r="E90" s="21" t="s">
        <v>192</v>
      </c>
      <c r="F90" s="29" t="s">
        <v>158</v>
      </c>
      <c r="G90" s="28" t="s">
        <v>31</v>
      </c>
      <c r="H90" s="21">
        <v>320</v>
      </c>
      <c r="I90" s="146">
        <v>22240</v>
      </c>
      <c r="J90" s="17">
        <f t="shared" si="7"/>
        <v>2.9892473118279569E-2</v>
      </c>
      <c r="K90" s="16">
        <f t="shared" si="5"/>
        <v>328550.39999999997</v>
      </c>
      <c r="L90" s="17">
        <f t="shared" si="6"/>
        <v>0.44159999999999999</v>
      </c>
      <c r="M90" s="57">
        <f t="shared" si="8"/>
        <v>6.7691288764220054</v>
      </c>
      <c r="N90" s="18">
        <f t="shared" si="9"/>
        <v>0.22610752688172042</v>
      </c>
      <c r="O90" s="11"/>
    </row>
    <row r="91" spans="1:15" ht="30" customHeight="1" x14ac:dyDescent="0.25">
      <c r="A91" s="14">
        <v>63</v>
      </c>
      <c r="B91" s="23" t="s">
        <v>313</v>
      </c>
      <c r="C91" s="23" t="s">
        <v>579</v>
      </c>
      <c r="D91" s="14" t="s">
        <v>12</v>
      </c>
      <c r="E91" s="21" t="s">
        <v>193</v>
      </c>
      <c r="F91" s="29" t="s">
        <v>158</v>
      </c>
      <c r="G91" s="28" t="s">
        <v>31</v>
      </c>
      <c r="H91" s="21">
        <v>400</v>
      </c>
      <c r="I91" s="146">
        <v>79680</v>
      </c>
      <c r="J91" s="17">
        <f t="shared" si="7"/>
        <v>0.10709677419354838</v>
      </c>
      <c r="K91" s="16">
        <f t="shared" si="5"/>
        <v>410687.99999999994</v>
      </c>
      <c r="L91" s="17">
        <f t="shared" si="6"/>
        <v>0.55199999999999994</v>
      </c>
      <c r="M91" s="57">
        <f t="shared" si="8"/>
        <v>19.401589527816739</v>
      </c>
      <c r="N91" s="18">
        <f t="shared" si="9"/>
        <v>0.21290322580645168</v>
      </c>
      <c r="O91" s="11"/>
    </row>
    <row r="92" spans="1:15" ht="30" customHeight="1" x14ac:dyDescent="0.25">
      <c r="A92" s="14">
        <v>64</v>
      </c>
      <c r="B92" s="23" t="s">
        <v>314</v>
      </c>
      <c r="C92" s="23" t="s">
        <v>580</v>
      </c>
      <c r="D92" s="14" t="s">
        <v>12</v>
      </c>
      <c r="E92" s="21" t="s">
        <v>193</v>
      </c>
      <c r="F92" s="29" t="s">
        <v>158</v>
      </c>
      <c r="G92" s="28" t="s">
        <v>31</v>
      </c>
      <c r="H92" s="21">
        <v>250</v>
      </c>
      <c r="I92" s="146">
        <v>20000</v>
      </c>
      <c r="J92" s="17">
        <f t="shared" si="7"/>
        <v>2.6881720430107527E-2</v>
      </c>
      <c r="K92" s="16">
        <f t="shared" si="5"/>
        <v>256679.99999999997</v>
      </c>
      <c r="L92" s="17">
        <f t="shared" si="6"/>
        <v>0.34499999999999992</v>
      </c>
      <c r="M92" s="57">
        <f t="shared" si="8"/>
        <v>7.7918030232195736</v>
      </c>
      <c r="N92" s="18">
        <f t="shared" si="9"/>
        <v>0.17311827956989248</v>
      </c>
      <c r="O92" s="11"/>
    </row>
    <row r="93" spans="1:15" ht="30" customHeight="1" x14ac:dyDescent="0.25">
      <c r="A93" s="14">
        <v>65</v>
      </c>
      <c r="B93" s="23" t="s">
        <v>632</v>
      </c>
      <c r="C93" s="23">
        <v>26880899</v>
      </c>
      <c r="D93" s="14" t="s">
        <v>12</v>
      </c>
      <c r="E93" s="21" t="s">
        <v>194</v>
      </c>
      <c r="F93" s="29" t="s">
        <v>158</v>
      </c>
      <c r="G93" s="28" t="s">
        <v>31</v>
      </c>
      <c r="H93" s="21">
        <v>320</v>
      </c>
      <c r="I93" s="146">
        <v>36240</v>
      </c>
      <c r="J93" s="17">
        <f t="shared" si="7"/>
        <v>4.8709677419354842E-2</v>
      </c>
      <c r="K93" s="16">
        <f t="shared" si="5"/>
        <v>328550.39999999997</v>
      </c>
      <c r="L93" s="17">
        <f t="shared" si="6"/>
        <v>0.44159999999999999</v>
      </c>
      <c r="M93" s="57">
        <f t="shared" si="8"/>
        <v>11.030271154745209</v>
      </c>
      <c r="N93" s="18">
        <f t="shared" si="9"/>
        <v>0.20729032258064517</v>
      </c>
      <c r="O93" s="11"/>
    </row>
    <row r="94" spans="1:15" ht="30" customHeight="1" x14ac:dyDescent="0.25">
      <c r="A94" s="14">
        <v>66</v>
      </c>
      <c r="B94" s="23" t="s">
        <v>633</v>
      </c>
      <c r="C94" s="23" t="s">
        <v>581</v>
      </c>
      <c r="D94" s="14" t="s">
        <v>12</v>
      </c>
      <c r="E94" s="21" t="s">
        <v>194</v>
      </c>
      <c r="F94" s="29" t="s">
        <v>158</v>
      </c>
      <c r="G94" s="28" t="s">
        <v>31</v>
      </c>
      <c r="H94" s="21">
        <v>320</v>
      </c>
      <c r="I94" s="146">
        <v>45240</v>
      </c>
      <c r="J94" s="17">
        <f t="shared" si="7"/>
        <v>6.0806451612903226E-2</v>
      </c>
      <c r="K94" s="16">
        <f t="shared" si="5"/>
        <v>328550.39999999997</v>
      </c>
      <c r="L94" s="17">
        <f t="shared" si="6"/>
        <v>0.44159999999999999</v>
      </c>
      <c r="M94" s="57">
        <f t="shared" si="8"/>
        <v>13.769576905095841</v>
      </c>
      <c r="N94" s="18">
        <f t="shared" si="9"/>
        <v>0.19519354838709679</v>
      </c>
      <c r="O94" s="11"/>
    </row>
    <row r="95" spans="1:15" ht="30" customHeight="1" x14ac:dyDescent="0.25">
      <c r="A95" s="14">
        <v>67</v>
      </c>
      <c r="B95" s="23" t="s">
        <v>634</v>
      </c>
      <c r="C95" s="23" t="s">
        <v>582</v>
      </c>
      <c r="D95" s="14" t="s">
        <v>12</v>
      </c>
      <c r="E95" s="21" t="s">
        <v>194</v>
      </c>
      <c r="F95" s="29" t="s">
        <v>158</v>
      </c>
      <c r="G95" s="28" t="s">
        <v>31</v>
      </c>
      <c r="H95" s="21">
        <v>250</v>
      </c>
      <c r="I95" s="146">
        <v>50880</v>
      </c>
      <c r="J95" s="17">
        <f t="shared" si="7"/>
        <v>6.8387096774193551E-2</v>
      </c>
      <c r="K95" s="16">
        <f t="shared" si="5"/>
        <v>256679.99999999997</v>
      </c>
      <c r="L95" s="17">
        <f t="shared" si="6"/>
        <v>0.34499999999999992</v>
      </c>
      <c r="M95" s="57">
        <f t="shared" si="8"/>
        <v>19.822346891070598</v>
      </c>
      <c r="N95" s="18">
        <f t="shared" si="9"/>
        <v>0.13161290322580646</v>
      </c>
      <c r="O95" s="11"/>
    </row>
    <row r="96" spans="1:15" ht="30" customHeight="1" x14ac:dyDescent="0.25">
      <c r="A96" s="14">
        <v>68</v>
      </c>
      <c r="B96" s="23" t="s">
        <v>635</v>
      </c>
      <c r="C96" s="23" t="s">
        <v>583</v>
      </c>
      <c r="D96" s="14" t="s">
        <v>12</v>
      </c>
      <c r="E96" s="21" t="s">
        <v>194</v>
      </c>
      <c r="F96" s="29" t="s">
        <v>158</v>
      </c>
      <c r="G96" s="28" t="s">
        <v>31</v>
      </c>
      <c r="H96" s="21">
        <v>400</v>
      </c>
      <c r="I96" s="146">
        <v>11840</v>
      </c>
      <c r="J96" s="17">
        <f t="shared" si="7"/>
        <v>1.5913978494623657E-2</v>
      </c>
      <c r="K96" s="16">
        <f t="shared" si="5"/>
        <v>410687.99999999994</v>
      </c>
      <c r="L96" s="17">
        <f t="shared" si="6"/>
        <v>0.55199999999999994</v>
      </c>
      <c r="M96" s="57">
        <f t="shared" si="8"/>
        <v>2.8829671185912424</v>
      </c>
      <c r="N96" s="18">
        <f t="shared" si="9"/>
        <v>0.30408602150537639</v>
      </c>
      <c r="O96" s="11"/>
    </row>
    <row r="97" spans="1:15" ht="30" customHeight="1" x14ac:dyDescent="0.25">
      <c r="A97" s="14">
        <v>69</v>
      </c>
      <c r="B97" s="23" t="s">
        <v>636</v>
      </c>
      <c r="C97" s="23" t="s">
        <v>584</v>
      </c>
      <c r="D97" s="14" t="s">
        <v>12</v>
      </c>
      <c r="E97" s="21" t="s">
        <v>194</v>
      </c>
      <c r="F97" s="29" t="s">
        <v>158</v>
      </c>
      <c r="G97" s="28" t="s">
        <v>31</v>
      </c>
      <c r="H97" s="21">
        <v>400</v>
      </c>
      <c r="I97" s="146">
        <v>25120</v>
      </c>
      <c r="J97" s="17">
        <f t="shared" si="7"/>
        <v>3.3763440860215058E-2</v>
      </c>
      <c r="K97" s="16">
        <f t="shared" si="5"/>
        <v>410687.99999999994</v>
      </c>
      <c r="L97" s="17">
        <f t="shared" si="6"/>
        <v>0.55199999999999994</v>
      </c>
      <c r="M97" s="57">
        <f t="shared" si="8"/>
        <v>6.1165653732273659</v>
      </c>
      <c r="N97" s="18">
        <f t="shared" si="9"/>
        <v>0.28623655913978502</v>
      </c>
      <c r="O97" s="11"/>
    </row>
    <row r="98" spans="1:15" ht="30" customHeight="1" x14ac:dyDescent="0.25">
      <c r="A98" s="14">
        <v>70</v>
      </c>
      <c r="B98" s="23" t="s">
        <v>315</v>
      </c>
      <c r="C98" s="23" t="s">
        <v>585</v>
      </c>
      <c r="D98" s="14" t="s">
        <v>12</v>
      </c>
      <c r="E98" s="21" t="s">
        <v>195</v>
      </c>
      <c r="F98" s="29" t="s">
        <v>158</v>
      </c>
      <c r="G98" s="28" t="s">
        <v>31</v>
      </c>
      <c r="H98" s="21">
        <v>630</v>
      </c>
      <c r="I98" s="146">
        <v>36600</v>
      </c>
      <c r="J98" s="17">
        <f t="shared" si="7"/>
        <v>4.9193548387096775E-2</v>
      </c>
      <c r="K98" s="16">
        <f t="shared" si="5"/>
        <v>646833.6</v>
      </c>
      <c r="L98" s="17">
        <f t="shared" si="6"/>
        <v>0.86939999999999995</v>
      </c>
      <c r="M98" s="57">
        <f t="shared" si="8"/>
        <v>5.658333147814214</v>
      </c>
      <c r="N98" s="18">
        <f t="shared" si="9"/>
        <v>0.45480645161290323</v>
      </c>
      <c r="O98" s="11"/>
    </row>
    <row r="99" spans="1:15" ht="30" customHeight="1" x14ac:dyDescent="0.25">
      <c r="A99" s="14">
        <v>71</v>
      </c>
      <c r="B99" s="23" t="s">
        <v>316</v>
      </c>
      <c r="C99" s="23" t="s">
        <v>587</v>
      </c>
      <c r="D99" s="14" t="s">
        <v>12</v>
      </c>
      <c r="E99" s="21" t="s">
        <v>196</v>
      </c>
      <c r="F99" s="29" t="s">
        <v>158</v>
      </c>
      <c r="G99" s="28" t="s">
        <v>31</v>
      </c>
      <c r="H99" s="21">
        <v>400</v>
      </c>
      <c r="I99" s="146">
        <v>64400</v>
      </c>
      <c r="J99" s="17">
        <f t="shared" si="7"/>
        <v>8.655913978494624E-2</v>
      </c>
      <c r="K99" s="16">
        <f t="shared" si="5"/>
        <v>410687.99999999994</v>
      </c>
      <c r="L99" s="17">
        <f t="shared" si="6"/>
        <v>0.55199999999999994</v>
      </c>
      <c r="M99" s="57">
        <f t="shared" si="8"/>
        <v>15.681003584229391</v>
      </c>
      <c r="N99" s="18">
        <f t="shared" si="9"/>
        <v>0.23344086021505384</v>
      </c>
      <c r="O99" s="11"/>
    </row>
    <row r="100" spans="1:15" ht="30" customHeight="1" x14ac:dyDescent="0.25">
      <c r="A100" s="14">
        <v>72</v>
      </c>
      <c r="B100" s="23" t="s">
        <v>317</v>
      </c>
      <c r="C100" s="23" t="s">
        <v>586</v>
      </c>
      <c r="D100" s="14" t="s">
        <v>12</v>
      </c>
      <c r="E100" s="21" t="s">
        <v>197</v>
      </c>
      <c r="F100" s="29" t="s">
        <v>158</v>
      </c>
      <c r="G100" s="28" t="s">
        <v>31</v>
      </c>
      <c r="H100" s="21">
        <v>630</v>
      </c>
      <c r="I100" s="146">
        <v>127800</v>
      </c>
      <c r="J100" s="17">
        <f t="shared" si="7"/>
        <v>0.17177419354838711</v>
      </c>
      <c r="K100" s="16">
        <f t="shared" si="5"/>
        <v>646833.6</v>
      </c>
      <c r="L100" s="17">
        <f t="shared" si="6"/>
        <v>0.86939999999999995</v>
      </c>
      <c r="M100" s="57">
        <f t="shared" si="8"/>
        <v>19.757786237449633</v>
      </c>
      <c r="N100" s="18">
        <f t="shared" si="9"/>
        <v>0.33222580645161293</v>
      </c>
      <c r="O100" s="11"/>
    </row>
    <row r="101" spans="1:15" ht="30" customHeight="1" x14ac:dyDescent="0.25">
      <c r="A101" s="14">
        <v>73</v>
      </c>
      <c r="B101" s="23" t="s">
        <v>318</v>
      </c>
      <c r="C101" s="23" t="s">
        <v>588</v>
      </c>
      <c r="D101" s="14" t="s">
        <v>12</v>
      </c>
      <c r="E101" s="21" t="s">
        <v>198</v>
      </c>
      <c r="F101" s="29" t="s">
        <v>158</v>
      </c>
      <c r="G101" s="28" t="s">
        <v>31</v>
      </c>
      <c r="H101" s="21">
        <v>400</v>
      </c>
      <c r="I101" s="146">
        <v>56160</v>
      </c>
      <c r="J101" s="17">
        <f t="shared" si="7"/>
        <v>7.5483870967741937E-2</v>
      </c>
      <c r="K101" s="16">
        <f t="shared" si="5"/>
        <v>410687.99999999994</v>
      </c>
      <c r="L101" s="17">
        <f t="shared" si="6"/>
        <v>0.55199999999999994</v>
      </c>
      <c r="M101" s="57">
        <f t="shared" si="8"/>
        <v>13.674614305750351</v>
      </c>
      <c r="N101" s="18">
        <f t="shared" si="9"/>
        <v>0.24451612903225811</v>
      </c>
      <c r="O101" s="11"/>
    </row>
    <row r="102" spans="1:15" ht="30" customHeight="1" x14ac:dyDescent="0.25">
      <c r="A102" s="14">
        <v>74</v>
      </c>
      <c r="B102" s="23" t="s">
        <v>637</v>
      </c>
      <c r="C102" s="23" t="s">
        <v>589</v>
      </c>
      <c r="D102" s="14" t="s">
        <v>12</v>
      </c>
      <c r="E102" s="21" t="s">
        <v>198</v>
      </c>
      <c r="F102" s="29" t="s">
        <v>158</v>
      </c>
      <c r="G102" s="28" t="s">
        <v>31</v>
      </c>
      <c r="H102" s="21">
        <v>400</v>
      </c>
      <c r="I102" s="146">
        <v>52080</v>
      </c>
      <c r="J102" s="17">
        <f t="shared" si="7"/>
        <v>7.0000000000000007E-2</v>
      </c>
      <c r="K102" s="16">
        <f t="shared" si="5"/>
        <v>410687.99999999994</v>
      </c>
      <c r="L102" s="17">
        <f t="shared" si="6"/>
        <v>0.55199999999999994</v>
      </c>
      <c r="M102" s="57">
        <f t="shared" si="8"/>
        <v>12.681159420289855</v>
      </c>
      <c r="N102" s="18">
        <f t="shared" si="9"/>
        <v>0.25000000000000006</v>
      </c>
      <c r="O102" s="11"/>
    </row>
    <row r="103" spans="1:15" ht="30" customHeight="1" x14ac:dyDescent="0.25">
      <c r="A103" s="14">
        <v>75</v>
      </c>
      <c r="B103" s="23" t="s">
        <v>319</v>
      </c>
      <c r="C103" s="23" t="s">
        <v>590</v>
      </c>
      <c r="D103" s="14" t="s">
        <v>12</v>
      </c>
      <c r="E103" s="22" t="s">
        <v>167</v>
      </c>
      <c r="F103" s="29" t="s">
        <v>158</v>
      </c>
      <c r="G103" s="28" t="s">
        <v>31</v>
      </c>
      <c r="H103" s="21">
        <v>400</v>
      </c>
      <c r="I103" s="146">
        <v>34640</v>
      </c>
      <c r="J103" s="17">
        <f t="shared" si="7"/>
        <v>4.6559139784946239E-2</v>
      </c>
      <c r="K103" s="16">
        <f t="shared" si="5"/>
        <v>410687.99999999994</v>
      </c>
      <c r="L103" s="17">
        <f t="shared" si="6"/>
        <v>0.55199999999999994</v>
      </c>
      <c r="M103" s="57">
        <f t="shared" si="8"/>
        <v>8.4346267726351876</v>
      </c>
      <c r="N103" s="18">
        <f t="shared" si="9"/>
        <v>0.27344086021505382</v>
      </c>
      <c r="O103" s="11"/>
    </row>
    <row r="104" spans="1:15" ht="30" customHeight="1" x14ac:dyDescent="0.25">
      <c r="A104" s="14">
        <v>76</v>
      </c>
      <c r="B104" s="23" t="s">
        <v>320</v>
      </c>
      <c r="C104" s="23" t="s">
        <v>591</v>
      </c>
      <c r="D104" s="14" t="s">
        <v>12</v>
      </c>
      <c r="E104" s="22" t="s">
        <v>167</v>
      </c>
      <c r="F104" s="29" t="s">
        <v>158</v>
      </c>
      <c r="G104" s="28" t="s">
        <v>31</v>
      </c>
      <c r="H104" s="21">
        <v>630</v>
      </c>
      <c r="I104" s="146">
        <v>61680</v>
      </c>
      <c r="J104" s="17">
        <f t="shared" si="7"/>
        <v>8.2903225806451611E-2</v>
      </c>
      <c r="K104" s="16">
        <f t="shared" si="5"/>
        <v>646833.6</v>
      </c>
      <c r="L104" s="17">
        <f t="shared" si="6"/>
        <v>0.86939999999999995</v>
      </c>
      <c r="M104" s="57">
        <f t="shared" si="8"/>
        <v>9.5356827474639534</v>
      </c>
      <c r="N104" s="18">
        <f t="shared" si="9"/>
        <v>0.42109677419354841</v>
      </c>
      <c r="O104" s="11"/>
    </row>
    <row r="105" spans="1:15" ht="30" customHeight="1" x14ac:dyDescent="0.25">
      <c r="A105" s="14">
        <v>77</v>
      </c>
      <c r="B105" s="23" t="s">
        <v>321</v>
      </c>
      <c r="C105" s="23" t="s">
        <v>592</v>
      </c>
      <c r="D105" s="14" t="s">
        <v>12</v>
      </c>
      <c r="E105" s="22" t="s">
        <v>167</v>
      </c>
      <c r="F105" s="14" t="s">
        <v>158</v>
      </c>
      <c r="G105" s="21" t="s">
        <v>31</v>
      </c>
      <c r="H105" s="21">
        <v>630</v>
      </c>
      <c r="I105" s="146">
        <v>163800</v>
      </c>
      <c r="J105" s="17">
        <f t="shared" si="7"/>
        <v>0.22016129032258064</v>
      </c>
      <c r="K105" s="16">
        <f t="shared" si="5"/>
        <v>646833.6</v>
      </c>
      <c r="L105" s="17">
        <f t="shared" si="6"/>
        <v>0.86939999999999995</v>
      </c>
      <c r="M105" s="57">
        <f t="shared" si="8"/>
        <v>25.323359825463616</v>
      </c>
      <c r="N105" s="18">
        <f t="shared" si="9"/>
        <v>0.28383870967741937</v>
      </c>
      <c r="O105" s="11"/>
    </row>
    <row r="106" spans="1:15" ht="29.25" customHeight="1" x14ac:dyDescent="0.25">
      <c r="A106" s="14">
        <v>78</v>
      </c>
      <c r="B106" s="23" t="s">
        <v>617</v>
      </c>
      <c r="C106" s="23"/>
      <c r="D106" s="14" t="s">
        <v>12</v>
      </c>
      <c r="E106" s="22" t="s">
        <v>174</v>
      </c>
      <c r="F106" s="29" t="s">
        <v>158</v>
      </c>
      <c r="G106" s="28" t="s">
        <v>31</v>
      </c>
      <c r="H106" s="21">
        <v>100</v>
      </c>
      <c r="I106" s="146">
        <v>0</v>
      </c>
      <c r="J106" s="17">
        <f t="shared" si="7"/>
        <v>0</v>
      </c>
      <c r="K106" s="16">
        <f t="shared" si="5"/>
        <v>102671.99999999999</v>
      </c>
      <c r="L106" s="17">
        <f t="shared" si="6"/>
        <v>0.13799999999999998</v>
      </c>
      <c r="M106" s="57">
        <f t="shared" si="8"/>
        <v>0</v>
      </c>
      <c r="N106" s="18">
        <f t="shared" si="9"/>
        <v>8.0000000000000016E-2</v>
      </c>
      <c r="O106" s="11"/>
    </row>
    <row r="107" spans="1:15" ht="30" customHeight="1" x14ac:dyDescent="0.25">
      <c r="A107" s="14">
        <v>79</v>
      </c>
      <c r="B107" s="23" t="s">
        <v>322</v>
      </c>
      <c r="C107" s="23" t="s">
        <v>625</v>
      </c>
      <c r="D107" s="14" t="s">
        <v>12</v>
      </c>
      <c r="E107" s="21" t="s">
        <v>199</v>
      </c>
      <c r="F107" s="29" t="s">
        <v>158</v>
      </c>
      <c r="G107" s="28" t="s">
        <v>31</v>
      </c>
      <c r="H107" s="21">
        <v>320</v>
      </c>
      <c r="I107" s="146">
        <v>0</v>
      </c>
      <c r="J107" s="17">
        <f t="shared" si="7"/>
        <v>0</v>
      </c>
      <c r="K107" s="16">
        <f t="shared" si="5"/>
        <v>328550.39999999997</v>
      </c>
      <c r="L107" s="17">
        <f t="shared" si="6"/>
        <v>0.44159999999999999</v>
      </c>
      <c r="M107" s="57">
        <f t="shared" si="8"/>
        <v>0</v>
      </c>
      <c r="N107" s="18">
        <f t="shared" si="9"/>
        <v>0.25600000000000001</v>
      </c>
      <c r="O107" s="11"/>
    </row>
    <row r="108" spans="1:15" ht="30" customHeight="1" x14ac:dyDescent="0.25">
      <c r="A108" s="14">
        <v>80</v>
      </c>
      <c r="B108" s="23" t="s">
        <v>268</v>
      </c>
      <c r="C108" s="23"/>
      <c r="D108" s="14" t="s">
        <v>12</v>
      </c>
      <c r="E108" s="21" t="s">
        <v>200</v>
      </c>
      <c r="F108" s="29" t="s">
        <v>158</v>
      </c>
      <c r="G108" s="28" t="s">
        <v>31</v>
      </c>
      <c r="H108" s="21">
        <v>250</v>
      </c>
      <c r="I108" s="146">
        <v>1512</v>
      </c>
      <c r="J108" s="17">
        <f t="shared" si="7"/>
        <v>2.0322580645161289E-3</v>
      </c>
      <c r="K108" s="16">
        <f t="shared" si="5"/>
        <v>256679.99999999997</v>
      </c>
      <c r="L108" s="17">
        <f t="shared" si="6"/>
        <v>0.34499999999999992</v>
      </c>
      <c r="M108" s="57">
        <f t="shared" si="8"/>
        <v>0.58906030855539981</v>
      </c>
      <c r="N108" s="18">
        <f t="shared" si="9"/>
        <v>0.19796774193548389</v>
      </c>
      <c r="O108" s="11"/>
    </row>
    <row r="109" spans="1:15" ht="30" customHeight="1" x14ac:dyDescent="0.25">
      <c r="A109" s="29">
        <v>81</v>
      </c>
      <c r="B109" s="23" t="s">
        <v>323</v>
      </c>
      <c r="C109" s="160">
        <v>11161640</v>
      </c>
      <c r="D109" s="29" t="s">
        <v>12</v>
      </c>
      <c r="E109" s="28" t="s">
        <v>201</v>
      </c>
      <c r="F109" s="29" t="s">
        <v>158</v>
      </c>
      <c r="G109" s="28" t="s">
        <v>31</v>
      </c>
      <c r="H109" s="28">
        <v>400</v>
      </c>
      <c r="I109" s="146">
        <v>44520</v>
      </c>
      <c r="J109" s="44">
        <f t="shared" si="7"/>
        <v>5.9838709677419354E-2</v>
      </c>
      <c r="K109" s="42">
        <f t="shared" ref="K109:K164" si="10">H109*744*1.38</f>
        <v>410687.99999999994</v>
      </c>
      <c r="L109" s="44">
        <f t="shared" ref="L109:L164" si="11">K109/744/1000</f>
        <v>0.55199999999999994</v>
      </c>
      <c r="M109" s="57">
        <f t="shared" si="8"/>
        <v>10.840345956054232</v>
      </c>
      <c r="N109" s="52">
        <f t="shared" si="9"/>
        <v>0.26016129032258073</v>
      </c>
      <c r="O109" s="11"/>
    </row>
    <row r="110" spans="1:15" ht="30" customHeight="1" x14ac:dyDescent="0.25">
      <c r="A110" s="185">
        <v>82</v>
      </c>
      <c r="B110" s="178" t="s">
        <v>324</v>
      </c>
      <c r="C110" s="75" t="s">
        <v>593</v>
      </c>
      <c r="D110" s="14" t="s">
        <v>12</v>
      </c>
      <c r="E110" s="21" t="s">
        <v>176</v>
      </c>
      <c r="F110" s="48" t="s">
        <v>158</v>
      </c>
      <c r="G110" s="28" t="s">
        <v>31</v>
      </c>
      <c r="H110" s="21">
        <v>400</v>
      </c>
      <c r="I110" s="146">
        <v>30240</v>
      </c>
      <c r="J110" s="17">
        <f t="shared" ref="J110:J168" si="12">I110/744/1000</f>
        <v>4.0645161290322585E-2</v>
      </c>
      <c r="K110" s="16">
        <f t="shared" si="10"/>
        <v>410687.99999999994</v>
      </c>
      <c r="L110" s="17">
        <f t="shared" si="11"/>
        <v>0.55199999999999994</v>
      </c>
      <c r="M110" s="57">
        <f t="shared" si="8"/>
        <v>7.3632538569424977</v>
      </c>
      <c r="N110" s="18">
        <f t="shared" si="9"/>
        <v>0.27935483870967748</v>
      </c>
      <c r="O110" s="11"/>
    </row>
    <row r="111" spans="1:15" ht="30" customHeight="1" x14ac:dyDescent="0.25">
      <c r="A111" s="186"/>
      <c r="B111" s="179"/>
      <c r="C111" s="76">
        <v>3788</v>
      </c>
      <c r="D111" s="14" t="s">
        <v>15</v>
      </c>
      <c r="E111" s="21" t="s">
        <v>176</v>
      </c>
      <c r="F111" s="48" t="s">
        <v>158</v>
      </c>
      <c r="G111" s="28" t="s">
        <v>31</v>
      </c>
      <c r="H111" s="21">
        <v>400</v>
      </c>
      <c r="I111" s="146">
        <v>35520</v>
      </c>
      <c r="J111" s="17">
        <f t="shared" si="12"/>
        <v>4.774193548387097E-2</v>
      </c>
      <c r="K111" s="16">
        <f t="shared" si="10"/>
        <v>410687.99999999994</v>
      </c>
      <c r="L111" s="17">
        <f t="shared" si="11"/>
        <v>0.55199999999999994</v>
      </c>
      <c r="M111" s="57">
        <f t="shared" si="8"/>
        <v>8.6489013557737273</v>
      </c>
      <c r="N111" s="18">
        <f t="shared" si="9"/>
        <v>0.27225806451612911</v>
      </c>
      <c r="O111" s="11"/>
    </row>
    <row r="112" spans="1:15" ht="30" customHeight="1" x14ac:dyDescent="0.25">
      <c r="A112" s="14">
        <v>83</v>
      </c>
      <c r="B112" s="26" t="s">
        <v>325</v>
      </c>
      <c r="C112" s="26" t="s">
        <v>594</v>
      </c>
      <c r="D112" s="14" t="s">
        <v>12</v>
      </c>
      <c r="E112" s="21" t="s">
        <v>176</v>
      </c>
      <c r="F112" s="48" t="s">
        <v>158</v>
      </c>
      <c r="G112" s="28" t="s">
        <v>31</v>
      </c>
      <c r="H112" s="21">
        <v>400</v>
      </c>
      <c r="I112" s="146">
        <v>64400</v>
      </c>
      <c r="J112" s="17">
        <f t="shared" si="12"/>
        <v>8.655913978494624E-2</v>
      </c>
      <c r="K112" s="16">
        <f t="shared" si="10"/>
        <v>410687.99999999994</v>
      </c>
      <c r="L112" s="17">
        <f t="shared" si="11"/>
        <v>0.55199999999999994</v>
      </c>
      <c r="M112" s="57">
        <f t="shared" si="8"/>
        <v>15.681003584229391</v>
      </c>
      <c r="N112" s="18">
        <f t="shared" si="9"/>
        <v>0.23344086021505384</v>
      </c>
      <c r="O112" s="11"/>
    </row>
    <row r="113" spans="1:37" ht="30" customHeight="1" x14ac:dyDescent="0.25">
      <c r="A113" s="180">
        <v>84</v>
      </c>
      <c r="B113" s="178" t="s">
        <v>326</v>
      </c>
      <c r="C113" s="158">
        <v>11178773</v>
      </c>
      <c r="D113" s="29" t="s">
        <v>12</v>
      </c>
      <c r="E113" s="28" t="s">
        <v>170</v>
      </c>
      <c r="F113" s="157" t="s">
        <v>158</v>
      </c>
      <c r="G113" s="28" t="s">
        <v>31</v>
      </c>
      <c r="H113" s="28">
        <v>400</v>
      </c>
      <c r="I113" s="146">
        <v>55200</v>
      </c>
      <c r="J113" s="44">
        <f t="shared" si="12"/>
        <v>7.4193548387096769E-2</v>
      </c>
      <c r="K113" s="42">
        <f t="shared" si="10"/>
        <v>410687.99999999994</v>
      </c>
      <c r="L113" s="44">
        <f t="shared" si="11"/>
        <v>0.55199999999999994</v>
      </c>
      <c r="M113" s="57">
        <f t="shared" si="8"/>
        <v>13.440860215053766</v>
      </c>
      <c r="N113" s="52">
        <f t="shared" si="9"/>
        <v>0.24580645161290329</v>
      </c>
      <c r="O113" s="11"/>
    </row>
    <row r="114" spans="1:37" s="161" customFormat="1" ht="30" customHeight="1" x14ac:dyDescent="0.25">
      <c r="A114" s="181"/>
      <c r="B114" s="179"/>
      <c r="C114" s="159">
        <v>11178764</v>
      </c>
      <c r="D114" s="29" t="s">
        <v>15</v>
      </c>
      <c r="E114" s="28" t="s">
        <v>170</v>
      </c>
      <c r="F114" s="157" t="s">
        <v>158</v>
      </c>
      <c r="G114" s="28" t="s">
        <v>31</v>
      </c>
      <c r="H114" s="28">
        <v>400</v>
      </c>
      <c r="I114" s="146">
        <v>48960</v>
      </c>
      <c r="J114" s="44">
        <f t="shared" si="12"/>
        <v>6.580645161290323E-2</v>
      </c>
      <c r="K114" s="42">
        <f t="shared" si="10"/>
        <v>410687.99999999994</v>
      </c>
      <c r="L114" s="44">
        <f t="shared" si="11"/>
        <v>0.55199999999999994</v>
      </c>
      <c r="M114" s="57">
        <f t="shared" si="8"/>
        <v>11.921458625525947</v>
      </c>
      <c r="N114" s="52">
        <f t="shared" si="9"/>
        <v>0.25419354838709685</v>
      </c>
      <c r="O114" s="68"/>
      <c r="P114" s="40"/>
      <c r="Q114" s="40"/>
      <c r="R114" s="40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</row>
    <row r="115" spans="1:37" s="54" customFormat="1" ht="30" customHeight="1" x14ac:dyDescent="0.25">
      <c r="A115" s="180">
        <v>85</v>
      </c>
      <c r="B115" s="178" t="s">
        <v>327</v>
      </c>
      <c r="C115" s="158">
        <v>13135992</v>
      </c>
      <c r="D115" s="29" t="s">
        <v>12</v>
      </c>
      <c r="E115" s="28" t="s">
        <v>170</v>
      </c>
      <c r="F115" s="157" t="s">
        <v>158</v>
      </c>
      <c r="G115" s="28" t="s">
        <v>31</v>
      </c>
      <c r="H115" s="28">
        <v>400</v>
      </c>
      <c r="I115" s="146">
        <v>37440</v>
      </c>
      <c r="J115" s="44">
        <f t="shared" si="12"/>
        <v>5.0322580645161291E-2</v>
      </c>
      <c r="K115" s="42">
        <f t="shared" si="10"/>
        <v>410687.99999999994</v>
      </c>
      <c r="L115" s="44">
        <f t="shared" si="11"/>
        <v>0.55199999999999994</v>
      </c>
      <c r="M115" s="57">
        <f t="shared" si="8"/>
        <v>9.1164095371669021</v>
      </c>
      <c r="N115" s="52">
        <f t="shared" si="9"/>
        <v>0.2696774193548388</v>
      </c>
      <c r="O115" s="68"/>
      <c r="P115" s="40"/>
      <c r="Q115" s="40"/>
      <c r="R115" s="40"/>
    </row>
    <row r="116" spans="1:37" s="54" customFormat="1" ht="30" customHeight="1" x14ac:dyDescent="0.25">
      <c r="A116" s="181"/>
      <c r="B116" s="179"/>
      <c r="C116" s="159">
        <v>11178812</v>
      </c>
      <c r="D116" s="29" t="s">
        <v>15</v>
      </c>
      <c r="E116" s="28" t="s">
        <v>170</v>
      </c>
      <c r="F116" s="157" t="s">
        <v>158</v>
      </c>
      <c r="G116" s="28" t="s">
        <v>31</v>
      </c>
      <c r="H116" s="28">
        <v>400</v>
      </c>
      <c r="I116" s="146">
        <v>67920</v>
      </c>
      <c r="J116" s="44">
        <f t="shared" si="12"/>
        <v>9.1290322580645164E-2</v>
      </c>
      <c r="K116" s="42">
        <f t="shared" si="10"/>
        <v>410687.99999999994</v>
      </c>
      <c r="L116" s="44">
        <f t="shared" si="11"/>
        <v>0.55199999999999994</v>
      </c>
      <c r="M116" s="57">
        <f t="shared" si="8"/>
        <v>16.538101916783546</v>
      </c>
      <c r="N116" s="52">
        <f t="shared" si="9"/>
        <v>0.22870967741935488</v>
      </c>
      <c r="O116" s="68"/>
      <c r="P116" s="40"/>
      <c r="Q116" s="40"/>
      <c r="R116" s="40"/>
    </row>
    <row r="117" spans="1:37" s="54" customFormat="1" ht="30" customHeight="1" x14ac:dyDescent="0.25">
      <c r="A117" s="180">
        <v>86</v>
      </c>
      <c r="B117" s="178" t="s">
        <v>328</v>
      </c>
      <c r="C117" s="162">
        <v>11178703</v>
      </c>
      <c r="D117" s="29" t="s">
        <v>12</v>
      </c>
      <c r="E117" s="28" t="s">
        <v>170</v>
      </c>
      <c r="F117" s="157" t="s">
        <v>158</v>
      </c>
      <c r="G117" s="28" t="s">
        <v>31</v>
      </c>
      <c r="H117" s="28">
        <v>400</v>
      </c>
      <c r="I117" s="146">
        <v>78360</v>
      </c>
      <c r="J117" s="44">
        <f t="shared" si="12"/>
        <v>0.1053225806451613</v>
      </c>
      <c r="K117" s="42">
        <f t="shared" si="10"/>
        <v>410687.99999999994</v>
      </c>
      <c r="L117" s="44">
        <f t="shared" si="11"/>
        <v>0.55199999999999994</v>
      </c>
      <c r="M117" s="57">
        <f t="shared" si="8"/>
        <v>19.080177653108933</v>
      </c>
      <c r="N117" s="52">
        <f t="shared" si="9"/>
        <v>0.21467741935483875</v>
      </c>
      <c r="O117" s="68"/>
      <c r="P117" s="40"/>
      <c r="Q117" s="40"/>
      <c r="R117" s="40"/>
    </row>
    <row r="118" spans="1:37" s="54" customFormat="1" ht="30" customHeight="1" x14ac:dyDescent="0.25">
      <c r="A118" s="181"/>
      <c r="B118" s="179"/>
      <c r="C118" s="163">
        <v>13122331</v>
      </c>
      <c r="D118" s="29" t="s">
        <v>15</v>
      </c>
      <c r="E118" s="28" t="s">
        <v>170</v>
      </c>
      <c r="F118" s="157" t="s">
        <v>158</v>
      </c>
      <c r="G118" s="28" t="s">
        <v>31</v>
      </c>
      <c r="H118" s="28">
        <v>400</v>
      </c>
      <c r="I118" s="146">
        <v>43560</v>
      </c>
      <c r="J118" s="44">
        <f t="shared" si="12"/>
        <v>5.8548387096774193E-2</v>
      </c>
      <c r="K118" s="42">
        <f t="shared" si="10"/>
        <v>410687.99999999994</v>
      </c>
      <c r="L118" s="44">
        <f>K118/744/1000</f>
        <v>0.55199999999999994</v>
      </c>
      <c r="M118" s="57">
        <f t="shared" si="8"/>
        <v>10.606591865357645</v>
      </c>
      <c r="N118" s="52">
        <f t="shared" si="9"/>
        <v>0.26145161290322588</v>
      </c>
      <c r="O118" s="68"/>
      <c r="P118" s="40"/>
      <c r="Q118" s="40"/>
      <c r="R118" s="40"/>
    </row>
    <row r="119" spans="1:37" ht="30" customHeight="1" x14ac:dyDescent="0.25">
      <c r="A119" s="185">
        <v>87</v>
      </c>
      <c r="B119" s="178" t="s">
        <v>329</v>
      </c>
      <c r="C119" s="75" t="s">
        <v>595</v>
      </c>
      <c r="D119" s="14" t="s">
        <v>12</v>
      </c>
      <c r="E119" s="21" t="s">
        <v>170</v>
      </c>
      <c r="F119" s="48" t="s">
        <v>158</v>
      </c>
      <c r="G119" s="28" t="s">
        <v>31</v>
      </c>
      <c r="H119" s="21">
        <v>630</v>
      </c>
      <c r="I119" s="146">
        <v>30240</v>
      </c>
      <c r="J119" s="17">
        <f t="shared" si="12"/>
        <v>4.0645161290322585E-2</v>
      </c>
      <c r="K119" s="16">
        <f t="shared" si="10"/>
        <v>646833.6</v>
      </c>
      <c r="L119" s="17">
        <f t="shared" si="11"/>
        <v>0.86939999999999995</v>
      </c>
      <c r="M119" s="57">
        <f t="shared" si="8"/>
        <v>4.6750818139317438</v>
      </c>
      <c r="N119" s="18">
        <f t="shared" si="9"/>
        <v>0.46335483870967742</v>
      </c>
      <c r="O119" s="11"/>
    </row>
    <row r="120" spans="1:37" ht="30" customHeight="1" x14ac:dyDescent="0.25">
      <c r="A120" s="186"/>
      <c r="B120" s="179"/>
      <c r="C120" s="76" t="s">
        <v>596</v>
      </c>
      <c r="D120" s="14" t="s">
        <v>15</v>
      </c>
      <c r="E120" s="21" t="s">
        <v>170</v>
      </c>
      <c r="F120" s="48" t="s">
        <v>158</v>
      </c>
      <c r="G120" s="28" t="s">
        <v>31</v>
      </c>
      <c r="H120" s="21">
        <v>630</v>
      </c>
      <c r="I120" s="146">
        <v>46440</v>
      </c>
      <c r="J120" s="17">
        <f t="shared" si="12"/>
        <v>6.2419354838709681E-2</v>
      </c>
      <c r="K120" s="16">
        <f t="shared" si="10"/>
        <v>646833.6</v>
      </c>
      <c r="L120" s="17">
        <f t="shared" si="11"/>
        <v>0.86939999999999995</v>
      </c>
      <c r="M120" s="57">
        <f t="shared" si="8"/>
        <v>7.1795899285380358</v>
      </c>
      <c r="N120" s="18">
        <f t="shared" si="9"/>
        <v>0.44158064516129031</v>
      </c>
      <c r="O120" s="11"/>
    </row>
    <row r="121" spans="1:37" ht="30" customHeight="1" x14ac:dyDescent="0.25">
      <c r="A121" s="185">
        <v>88</v>
      </c>
      <c r="B121" s="178" t="s">
        <v>330</v>
      </c>
      <c r="C121" s="75">
        <v>1234</v>
      </c>
      <c r="D121" s="14" t="s">
        <v>12</v>
      </c>
      <c r="E121" s="21" t="s">
        <v>170</v>
      </c>
      <c r="F121" s="48" t="s">
        <v>158</v>
      </c>
      <c r="G121" s="28" t="s">
        <v>31</v>
      </c>
      <c r="H121" s="21">
        <v>630</v>
      </c>
      <c r="I121" s="152">
        <v>0</v>
      </c>
      <c r="J121" s="17">
        <f t="shared" si="12"/>
        <v>0</v>
      </c>
      <c r="K121" s="16">
        <f t="shared" si="10"/>
        <v>646833.6</v>
      </c>
      <c r="L121" s="17">
        <f t="shared" si="11"/>
        <v>0.86939999999999995</v>
      </c>
      <c r="M121" s="57">
        <f t="shared" si="8"/>
        <v>0</v>
      </c>
      <c r="N121" s="18">
        <f t="shared" si="9"/>
        <v>0.504</v>
      </c>
      <c r="O121" s="11"/>
    </row>
    <row r="122" spans="1:37" ht="30" customHeight="1" x14ac:dyDescent="0.25">
      <c r="A122" s="186"/>
      <c r="B122" s="179"/>
      <c r="C122" s="76">
        <v>8685</v>
      </c>
      <c r="D122" s="14" t="s">
        <v>15</v>
      </c>
      <c r="E122" s="21" t="s">
        <v>170</v>
      </c>
      <c r="F122" s="48" t="s">
        <v>158</v>
      </c>
      <c r="G122" s="28" t="s">
        <v>31</v>
      </c>
      <c r="H122" s="21">
        <v>630</v>
      </c>
      <c r="I122" s="153">
        <v>0</v>
      </c>
      <c r="J122" s="17">
        <f t="shared" si="12"/>
        <v>0</v>
      </c>
      <c r="K122" s="16">
        <f t="shared" si="10"/>
        <v>646833.6</v>
      </c>
      <c r="L122" s="17">
        <f t="shared" si="11"/>
        <v>0.86939999999999995</v>
      </c>
      <c r="M122" s="57">
        <f t="shared" si="8"/>
        <v>0</v>
      </c>
      <c r="N122" s="18">
        <f t="shared" si="9"/>
        <v>0.504</v>
      </c>
      <c r="O122" s="11"/>
    </row>
    <row r="123" spans="1:37" ht="30" customHeight="1" x14ac:dyDescent="0.25">
      <c r="A123" s="185">
        <v>89</v>
      </c>
      <c r="B123" s="178" t="s">
        <v>331</v>
      </c>
      <c r="C123" s="75">
        <v>131366146</v>
      </c>
      <c r="D123" s="14" t="s">
        <v>12</v>
      </c>
      <c r="E123" s="21" t="s">
        <v>170</v>
      </c>
      <c r="F123" s="48" t="s">
        <v>158</v>
      </c>
      <c r="G123" s="28" t="s">
        <v>31</v>
      </c>
      <c r="H123" s="21">
        <v>400</v>
      </c>
      <c r="I123" s="154">
        <v>54840</v>
      </c>
      <c r="J123" s="17">
        <f t="shared" si="12"/>
        <v>7.370967741935483E-2</v>
      </c>
      <c r="K123" s="16">
        <f t="shared" si="10"/>
        <v>410687.99999999994</v>
      </c>
      <c r="L123" s="17">
        <f t="shared" si="11"/>
        <v>0.55199999999999994</v>
      </c>
      <c r="M123" s="57">
        <f t="shared" si="8"/>
        <v>13.353202431042547</v>
      </c>
      <c r="N123" s="18">
        <f t="shared" si="9"/>
        <v>0.24629032258064523</v>
      </c>
      <c r="O123" s="11"/>
    </row>
    <row r="124" spans="1:37" ht="30" customHeight="1" x14ac:dyDescent="0.25">
      <c r="A124" s="186"/>
      <c r="B124" s="179"/>
      <c r="C124" s="76">
        <v>3783</v>
      </c>
      <c r="D124" s="14" t="s">
        <v>15</v>
      </c>
      <c r="E124" s="21" t="s">
        <v>170</v>
      </c>
      <c r="F124" s="48" t="s">
        <v>158</v>
      </c>
      <c r="G124" s="28" t="s">
        <v>31</v>
      </c>
      <c r="H124" s="21">
        <v>400</v>
      </c>
      <c r="I124" s="154">
        <v>50760</v>
      </c>
      <c r="J124" s="17">
        <f t="shared" si="12"/>
        <v>6.82258064516129E-2</v>
      </c>
      <c r="K124" s="16">
        <f t="shared" si="10"/>
        <v>410687.99999999994</v>
      </c>
      <c r="L124" s="17">
        <f t="shared" si="11"/>
        <v>0.55199999999999994</v>
      </c>
      <c r="M124" s="57">
        <f t="shared" si="8"/>
        <v>12.359747545582049</v>
      </c>
      <c r="N124" s="18">
        <f t="shared" si="9"/>
        <v>0.25177419354838715</v>
      </c>
      <c r="O124" s="11"/>
    </row>
    <row r="125" spans="1:37" ht="30" customHeight="1" x14ac:dyDescent="0.25">
      <c r="A125" s="180">
        <v>90</v>
      </c>
      <c r="B125" s="178" t="s">
        <v>332</v>
      </c>
      <c r="C125" s="158">
        <v>12345</v>
      </c>
      <c r="D125" s="29" t="s">
        <v>12</v>
      </c>
      <c r="E125" s="28" t="s">
        <v>170</v>
      </c>
      <c r="F125" s="157" t="s">
        <v>158</v>
      </c>
      <c r="G125" s="28" t="s">
        <v>31</v>
      </c>
      <c r="H125" s="28">
        <v>400</v>
      </c>
      <c r="I125" s="146">
        <v>0</v>
      </c>
      <c r="J125" s="44">
        <f t="shared" si="12"/>
        <v>0</v>
      </c>
      <c r="K125" s="42">
        <f t="shared" si="10"/>
        <v>410687.99999999994</v>
      </c>
      <c r="L125" s="44">
        <f t="shared" si="11"/>
        <v>0.55199999999999994</v>
      </c>
      <c r="M125" s="57">
        <f t="shared" si="8"/>
        <v>0</v>
      </c>
      <c r="N125" s="52">
        <f t="shared" si="9"/>
        <v>0.32000000000000006</v>
      </c>
      <c r="O125" s="11"/>
    </row>
    <row r="126" spans="1:37" ht="30" customHeight="1" x14ac:dyDescent="0.25">
      <c r="A126" s="181"/>
      <c r="B126" s="179"/>
      <c r="C126" s="159" t="s">
        <v>648</v>
      </c>
      <c r="D126" s="29" t="s">
        <v>15</v>
      </c>
      <c r="E126" s="28" t="s">
        <v>170</v>
      </c>
      <c r="F126" s="157" t="s">
        <v>158</v>
      </c>
      <c r="G126" s="28" t="s">
        <v>31</v>
      </c>
      <c r="H126" s="28">
        <v>400</v>
      </c>
      <c r="I126" s="146">
        <v>52560</v>
      </c>
      <c r="J126" s="44">
        <f t="shared" si="12"/>
        <v>7.0645161290322583E-2</v>
      </c>
      <c r="K126" s="42">
        <f t="shared" si="10"/>
        <v>410687.99999999994</v>
      </c>
      <c r="L126" s="44">
        <f t="shared" si="11"/>
        <v>0.55199999999999994</v>
      </c>
      <c r="M126" s="57">
        <f t="shared" si="8"/>
        <v>12.798036465638152</v>
      </c>
      <c r="N126" s="52">
        <f t="shared" si="9"/>
        <v>0.24935483870967748</v>
      </c>
      <c r="O126" s="11"/>
    </row>
    <row r="127" spans="1:37" s="54" customFormat="1" ht="30" customHeight="1" x14ac:dyDescent="0.25">
      <c r="A127" s="180">
        <v>91</v>
      </c>
      <c r="B127" s="178" t="s">
        <v>333</v>
      </c>
      <c r="C127" s="158">
        <v>13055047</v>
      </c>
      <c r="D127" s="29" t="s">
        <v>12</v>
      </c>
      <c r="E127" s="28" t="s">
        <v>170</v>
      </c>
      <c r="F127" s="157" t="s">
        <v>158</v>
      </c>
      <c r="G127" s="28" t="s">
        <v>31</v>
      </c>
      <c r="H127" s="28">
        <v>400</v>
      </c>
      <c r="I127" s="146">
        <v>21240</v>
      </c>
      <c r="J127" s="44">
        <f t="shared" si="12"/>
        <v>2.8548387096774191E-2</v>
      </c>
      <c r="K127" s="42">
        <f t="shared" si="10"/>
        <v>410687.99999999994</v>
      </c>
      <c r="L127" s="44">
        <f t="shared" si="11"/>
        <v>0.55199999999999994</v>
      </c>
      <c r="M127" s="57">
        <f t="shared" si="8"/>
        <v>5.1718092566619926</v>
      </c>
      <c r="N127" s="52">
        <f t="shared" si="9"/>
        <v>0.29145161290322585</v>
      </c>
      <c r="O127" s="68"/>
      <c r="P127" s="40"/>
      <c r="Q127" s="40"/>
      <c r="R127" s="40"/>
    </row>
    <row r="128" spans="1:37" s="54" customFormat="1" ht="30" customHeight="1" x14ac:dyDescent="0.25">
      <c r="A128" s="181"/>
      <c r="B128" s="179"/>
      <c r="C128" s="159">
        <v>11161706</v>
      </c>
      <c r="D128" s="29" t="s">
        <v>15</v>
      </c>
      <c r="E128" s="28" t="s">
        <v>170</v>
      </c>
      <c r="F128" s="157" t="s">
        <v>158</v>
      </c>
      <c r="G128" s="28" t="s">
        <v>31</v>
      </c>
      <c r="H128" s="28">
        <v>400</v>
      </c>
      <c r="I128" s="146">
        <v>57360</v>
      </c>
      <c r="J128" s="44">
        <f t="shared" si="12"/>
        <v>7.7096774193548379E-2</v>
      </c>
      <c r="K128" s="42">
        <f t="shared" si="10"/>
        <v>410687.99999999994</v>
      </c>
      <c r="L128" s="44">
        <f t="shared" si="11"/>
        <v>0.55199999999999994</v>
      </c>
      <c r="M128" s="57">
        <f t="shared" si="8"/>
        <v>13.966806919121085</v>
      </c>
      <c r="N128" s="52">
        <f t="shared" si="9"/>
        <v>0.24290322580645168</v>
      </c>
      <c r="O128" s="68"/>
      <c r="P128" s="40"/>
      <c r="Q128" s="40"/>
      <c r="R128" s="40"/>
    </row>
    <row r="129" spans="1:18" s="54" customFormat="1" ht="30" customHeight="1" x14ac:dyDescent="0.25">
      <c r="A129" s="180">
        <v>92</v>
      </c>
      <c r="B129" s="178" t="s">
        <v>334</v>
      </c>
      <c r="C129" s="158">
        <v>11178710</v>
      </c>
      <c r="D129" s="29" t="s">
        <v>12</v>
      </c>
      <c r="E129" s="28" t="s">
        <v>170</v>
      </c>
      <c r="F129" s="157" t="s">
        <v>158</v>
      </c>
      <c r="G129" s="28" t="s">
        <v>31</v>
      </c>
      <c r="H129" s="28">
        <v>400</v>
      </c>
      <c r="I129" s="146">
        <v>49200</v>
      </c>
      <c r="J129" s="44">
        <f t="shared" si="12"/>
        <v>6.6129032258064518E-2</v>
      </c>
      <c r="K129" s="42">
        <f t="shared" si="10"/>
        <v>410687.99999999994</v>
      </c>
      <c r="L129" s="44">
        <f t="shared" si="11"/>
        <v>0.55199999999999994</v>
      </c>
      <c r="M129" s="57">
        <f t="shared" si="8"/>
        <v>11.979897148200095</v>
      </c>
      <c r="N129" s="52">
        <f t="shared" si="9"/>
        <v>0.25387096774193552</v>
      </c>
      <c r="O129" s="68"/>
      <c r="P129" s="40"/>
      <c r="Q129" s="40"/>
      <c r="R129" s="40"/>
    </row>
    <row r="130" spans="1:18" s="54" customFormat="1" ht="30" customHeight="1" x14ac:dyDescent="0.25">
      <c r="A130" s="181"/>
      <c r="B130" s="179"/>
      <c r="C130" s="159">
        <v>11178681</v>
      </c>
      <c r="D130" s="29" t="s">
        <v>15</v>
      </c>
      <c r="E130" s="28" t="s">
        <v>170</v>
      </c>
      <c r="F130" s="157" t="s">
        <v>158</v>
      </c>
      <c r="G130" s="28" t="s">
        <v>31</v>
      </c>
      <c r="H130" s="28">
        <v>400</v>
      </c>
      <c r="I130" s="146">
        <v>38640</v>
      </c>
      <c r="J130" s="44">
        <f t="shared" si="12"/>
        <v>5.1935483870967747E-2</v>
      </c>
      <c r="K130" s="42">
        <f t="shared" si="10"/>
        <v>410687.99999999994</v>
      </c>
      <c r="L130" s="44">
        <f t="shared" si="11"/>
        <v>0.55199999999999994</v>
      </c>
      <c r="M130" s="57">
        <f t="shared" si="8"/>
        <v>9.4086021505376358</v>
      </c>
      <c r="N130" s="52">
        <f t="shared" si="9"/>
        <v>0.26806451612903232</v>
      </c>
      <c r="O130" s="68"/>
      <c r="P130" s="40"/>
      <c r="Q130" s="40"/>
      <c r="R130" s="40"/>
    </row>
    <row r="131" spans="1:18" ht="30" customHeight="1" x14ac:dyDescent="0.25">
      <c r="A131" s="185">
        <v>93</v>
      </c>
      <c r="B131" s="178" t="s">
        <v>335</v>
      </c>
      <c r="C131" s="75" t="s">
        <v>597</v>
      </c>
      <c r="D131" s="14" t="s">
        <v>12</v>
      </c>
      <c r="E131" s="21" t="s">
        <v>172</v>
      </c>
      <c r="F131" s="48" t="s">
        <v>158</v>
      </c>
      <c r="G131" s="28" t="s">
        <v>31</v>
      </c>
      <c r="H131" s="21">
        <v>250</v>
      </c>
      <c r="I131" s="146">
        <v>34680</v>
      </c>
      <c r="J131" s="17">
        <f t="shared" si="12"/>
        <v>4.6612903225806447E-2</v>
      </c>
      <c r="K131" s="16">
        <f t="shared" si="10"/>
        <v>256679.99999999997</v>
      </c>
      <c r="L131" s="17">
        <f t="shared" si="11"/>
        <v>0.34499999999999992</v>
      </c>
      <c r="M131" s="57">
        <f t="shared" si="8"/>
        <v>13.510986442262741</v>
      </c>
      <c r="N131" s="18">
        <f t="shared" si="9"/>
        <v>0.15338709677419357</v>
      </c>
      <c r="O131" s="11"/>
    </row>
    <row r="132" spans="1:18" ht="30" customHeight="1" x14ac:dyDescent="0.25">
      <c r="A132" s="186"/>
      <c r="B132" s="179"/>
      <c r="C132" s="76" t="s">
        <v>598</v>
      </c>
      <c r="D132" s="14" t="s">
        <v>15</v>
      </c>
      <c r="E132" s="21" t="s">
        <v>172</v>
      </c>
      <c r="F132" s="48" t="s">
        <v>158</v>
      </c>
      <c r="G132" s="28" t="s">
        <v>31</v>
      </c>
      <c r="H132" s="21">
        <v>250</v>
      </c>
      <c r="I132" s="146">
        <v>0</v>
      </c>
      <c r="J132" s="17">
        <f t="shared" si="12"/>
        <v>0</v>
      </c>
      <c r="K132" s="16">
        <f t="shared" si="10"/>
        <v>256679.99999999997</v>
      </c>
      <c r="L132" s="17">
        <f t="shared" si="11"/>
        <v>0.34499999999999992</v>
      </c>
      <c r="M132" s="57">
        <f t="shared" si="8"/>
        <v>0</v>
      </c>
      <c r="N132" s="18">
        <f t="shared" si="9"/>
        <v>0.2</v>
      </c>
      <c r="O132" s="11"/>
    </row>
    <row r="133" spans="1:18" ht="30" customHeight="1" x14ac:dyDescent="0.25">
      <c r="A133" s="185">
        <v>94</v>
      </c>
      <c r="B133" s="178" t="s">
        <v>336</v>
      </c>
      <c r="C133" s="75">
        <v>37876536</v>
      </c>
      <c r="D133" s="14" t="s">
        <v>12</v>
      </c>
      <c r="E133" s="21" t="s">
        <v>172</v>
      </c>
      <c r="F133" s="48" t="s">
        <v>158</v>
      </c>
      <c r="G133" s="28" t="s">
        <v>31</v>
      </c>
      <c r="H133" s="21">
        <v>400</v>
      </c>
      <c r="I133" s="146">
        <v>92280</v>
      </c>
      <c r="J133" s="17">
        <f t="shared" si="12"/>
        <v>0.12403225806451613</v>
      </c>
      <c r="K133" s="16">
        <f t="shared" si="10"/>
        <v>410687.99999999994</v>
      </c>
      <c r="L133" s="17">
        <f t="shared" si="11"/>
        <v>0.55199999999999994</v>
      </c>
      <c r="M133" s="57">
        <f t="shared" si="8"/>
        <v>22.469611968209446</v>
      </c>
      <c r="N133" s="18">
        <f t="shared" si="9"/>
        <v>0.19596774193548394</v>
      </c>
      <c r="O133" s="11"/>
    </row>
    <row r="134" spans="1:18" ht="30" customHeight="1" x14ac:dyDescent="0.25">
      <c r="A134" s="186"/>
      <c r="B134" s="179"/>
      <c r="C134" s="76">
        <v>3744</v>
      </c>
      <c r="D134" s="14" t="s">
        <v>15</v>
      </c>
      <c r="E134" s="21" t="s">
        <v>172</v>
      </c>
      <c r="F134" s="48" t="s">
        <v>158</v>
      </c>
      <c r="G134" s="28" t="s">
        <v>31</v>
      </c>
      <c r="H134" s="21">
        <v>400</v>
      </c>
      <c r="I134" s="146">
        <v>27240</v>
      </c>
      <c r="J134" s="17">
        <f t="shared" si="12"/>
        <v>3.6612903225806445E-2</v>
      </c>
      <c r="K134" s="16">
        <f t="shared" si="10"/>
        <v>410687.99999999994</v>
      </c>
      <c r="L134" s="17">
        <f t="shared" si="11"/>
        <v>0.55199999999999994</v>
      </c>
      <c r="M134" s="57">
        <f t="shared" si="8"/>
        <v>6.6327723235156624</v>
      </c>
      <c r="N134" s="18">
        <f t="shared" si="9"/>
        <v>0.2833870967741936</v>
      </c>
      <c r="O134" s="11"/>
    </row>
    <row r="135" spans="1:18" ht="30" customHeight="1" x14ac:dyDescent="0.25">
      <c r="A135" s="185">
        <v>95</v>
      </c>
      <c r="B135" s="178" t="s">
        <v>337</v>
      </c>
      <c r="C135" s="75">
        <v>26880598</v>
      </c>
      <c r="D135" s="14" t="s">
        <v>12</v>
      </c>
      <c r="E135" s="21" t="s">
        <v>171</v>
      </c>
      <c r="F135" s="48" t="s">
        <v>158</v>
      </c>
      <c r="G135" s="28" t="s">
        <v>31</v>
      </c>
      <c r="H135" s="21">
        <v>250</v>
      </c>
      <c r="I135" s="146">
        <v>15280</v>
      </c>
      <c r="J135" s="17">
        <f t="shared" si="12"/>
        <v>2.0537634408602151E-2</v>
      </c>
      <c r="K135" s="16">
        <f t="shared" si="10"/>
        <v>256679.99999999997</v>
      </c>
      <c r="L135" s="17">
        <f t="shared" si="11"/>
        <v>0.34499999999999992</v>
      </c>
      <c r="M135" s="57">
        <f t="shared" si="8"/>
        <v>5.9529375097397548</v>
      </c>
      <c r="N135" s="18">
        <f t="shared" ref="N135:N196" si="13">H135/1000*0.8-J135</f>
        <v>0.17946236559139786</v>
      </c>
      <c r="O135" s="11"/>
    </row>
    <row r="136" spans="1:18" ht="30" customHeight="1" x14ac:dyDescent="0.25">
      <c r="A136" s="186"/>
      <c r="B136" s="179"/>
      <c r="C136" s="76">
        <v>26880589</v>
      </c>
      <c r="D136" s="14" t="s">
        <v>15</v>
      </c>
      <c r="E136" s="21" t="s">
        <v>171</v>
      </c>
      <c r="F136" s="48" t="s">
        <v>158</v>
      </c>
      <c r="G136" s="28" t="s">
        <v>31</v>
      </c>
      <c r="H136" s="21">
        <v>250</v>
      </c>
      <c r="I136" s="146">
        <v>16240</v>
      </c>
      <c r="J136" s="17">
        <f t="shared" si="12"/>
        <v>2.1827956989247312E-2</v>
      </c>
      <c r="K136" s="16">
        <f t="shared" si="10"/>
        <v>256679.99999999997</v>
      </c>
      <c r="L136" s="17">
        <f t="shared" si="11"/>
        <v>0.34499999999999992</v>
      </c>
      <c r="M136" s="57">
        <f t="shared" si="8"/>
        <v>6.3269440548542946</v>
      </c>
      <c r="N136" s="18">
        <f t="shared" si="13"/>
        <v>0.17817204301075271</v>
      </c>
      <c r="O136" s="11"/>
    </row>
    <row r="137" spans="1:18" ht="30" customHeight="1" x14ac:dyDescent="0.25">
      <c r="A137" s="185">
        <v>96</v>
      </c>
      <c r="B137" s="178" t="s">
        <v>338</v>
      </c>
      <c r="C137" s="75">
        <v>26000013</v>
      </c>
      <c r="D137" s="14" t="s">
        <v>12</v>
      </c>
      <c r="E137" s="21" t="s">
        <v>171</v>
      </c>
      <c r="F137" s="48" t="s">
        <v>158</v>
      </c>
      <c r="G137" s="28" t="s">
        <v>31</v>
      </c>
      <c r="H137" s="21">
        <v>400</v>
      </c>
      <c r="I137" s="146">
        <v>87120</v>
      </c>
      <c r="J137" s="17">
        <f t="shared" si="12"/>
        <v>0.11709677419354839</v>
      </c>
      <c r="K137" s="16">
        <f t="shared" si="10"/>
        <v>410687.99999999994</v>
      </c>
      <c r="L137" s="17">
        <f t="shared" si="11"/>
        <v>0.55199999999999994</v>
      </c>
      <c r="M137" s="57">
        <f t="shared" ref="M137:M199" si="14">(I137/K137)*100</f>
        <v>21.21318373071529</v>
      </c>
      <c r="N137" s="18">
        <f t="shared" si="13"/>
        <v>0.20290322580645168</v>
      </c>
      <c r="O137" s="11"/>
    </row>
    <row r="138" spans="1:18" ht="30" customHeight="1" x14ac:dyDescent="0.25">
      <c r="A138" s="186"/>
      <c r="B138" s="179"/>
      <c r="C138" s="76">
        <v>13136113</v>
      </c>
      <c r="D138" s="14" t="s">
        <v>15</v>
      </c>
      <c r="E138" s="21" t="s">
        <v>171</v>
      </c>
      <c r="F138" s="48" t="s">
        <v>158</v>
      </c>
      <c r="G138" s="28" t="s">
        <v>31</v>
      </c>
      <c r="H138" s="21">
        <v>400</v>
      </c>
      <c r="I138" s="146">
        <v>17760</v>
      </c>
      <c r="J138" s="17">
        <f t="shared" si="12"/>
        <v>2.3870967741935485E-2</v>
      </c>
      <c r="K138" s="16">
        <f t="shared" si="10"/>
        <v>410687.99999999994</v>
      </c>
      <c r="L138" s="17">
        <f t="shared" si="11"/>
        <v>0.55199999999999994</v>
      </c>
      <c r="M138" s="57">
        <f t="shared" si="14"/>
        <v>4.3244506778868637</v>
      </c>
      <c r="N138" s="18">
        <f t="shared" si="13"/>
        <v>0.29612903225806458</v>
      </c>
      <c r="O138" s="11"/>
    </row>
    <row r="139" spans="1:18" ht="30" customHeight="1" x14ac:dyDescent="0.25">
      <c r="A139" s="185">
        <v>97</v>
      </c>
      <c r="B139" s="178" t="s">
        <v>339</v>
      </c>
      <c r="C139" s="75" t="s">
        <v>599</v>
      </c>
      <c r="D139" s="14" t="s">
        <v>12</v>
      </c>
      <c r="E139" s="21" t="s">
        <v>171</v>
      </c>
      <c r="F139" s="48" t="s">
        <v>158</v>
      </c>
      <c r="G139" s="28" t="s">
        <v>31</v>
      </c>
      <c r="H139" s="21">
        <v>320</v>
      </c>
      <c r="I139" s="146">
        <v>34200</v>
      </c>
      <c r="J139" s="17">
        <f t="shared" si="12"/>
        <v>4.596774193548387E-2</v>
      </c>
      <c r="K139" s="16">
        <f t="shared" si="10"/>
        <v>328550.39999999997</v>
      </c>
      <c r="L139" s="17">
        <f t="shared" si="11"/>
        <v>0.44159999999999999</v>
      </c>
      <c r="M139" s="57">
        <f t="shared" si="14"/>
        <v>10.409361851332399</v>
      </c>
      <c r="N139" s="18">
        <f t="shared" si="13"/>
        <v>0.21003225806451614</v>
      </c>
      <c r="O139" s="11"/>
    </row>
    <row r="140" spans="1:18" ht="30" customHeight="1" x14ac:dyDescent="0.25">
      <c r="A140" s="186"/>
      <c r="B140" s="179"/>
      <c r="C140" s="76" t="s">
        <v>600</v>
      </c>
      <c r="D140" s="14" t="s">
        <v>15</v>
      </c>
      <c r="E140" s="21" t="s">
        <v>171</v>
      </c>
      <c r="F140" s="48" t="s">
        <v>158</v>
      </c>
      <c r="G140" s="28" t="s">
        <v>31</v>
      </c>
      <c r="H140" s="21">
        <v>400</v>
      </c>
      <c r="I140" s="146">
        <v>12400</v>
      </c>
      <c r="J140" s="17">
        <f t="shared" si="12"/>
        <v>1.6666666666666666E-2</v>
      </c>
      <c r="K140" s="16">
        <f t="shared" si="10"/>
        <v>410687.99999999994</v>
      </c>
      <c r="L140" s="17">
        <f t="shared" si="11"/>
        <v>0.55199999999999994</v>
      </c>
      <c r="M140" s="57">
        <f t="shared" si="14"/>
        <v>3.0193236714975851</v>
      </c>
      <c r="N140" s="18">
        <f t="shared" si="13"/>
        <v>0.3033333333333334</v>
      </c>
      <c r="O140" s="11"/>
    </row>
    <row r="141" spans="1:18" ht="30" customHeight="1" x14ac:dyDescent="0.25">
      <c r="A141" s="185">
        <v>98</v>
      </c>
      <c r="B141" s="178" t="s">
        <v>340</v>
      </c>
      <c r="C141" s="75" t="s">
        <v>601</v>
      </c>
      <c r="D141" s="14" t="s">
        <v>12</v>
      </c>
      <c r="E141" s="21" t="s">
        <v>171</v>
      </c>
      <c r="F141" s="48" t="s">
        <v>158</v>
      </c>
      <c r="G141" s="28" t="s">
        <v>31</v>
      </c>
      <c r="H141" s="21">
        <v>400</v>
      </c>
      <c r="I141" s="146">
        <v>57440</v>
      </c>
      <c r="J141" s="17">
        <f t="shared" si="12"/>
        <v>7.7204301075268822E-2</v>
      </c>
      <c r="K141" s="16">
        <f>H141*744*1.38</f>
        <v>410687.99999999994</v>
      </c>
      <c r="L141" s="17">
        <f>K141/744/1000</f>
        <v>0.55199999999999994</v>
      </c>
      <c r="M141" s="57">
        <f t="shared" si="14"/>
        <v>13.986286426679134</v>
      </c>
      <c r="N141" s="18">
        <f>H141/1000*0.8-J141</f>
        <v>0.24279569892473124</v>
      </c>
      <c r="O141" s="11"/>
    </row>
    <row r="142" spans="1:18" ht="30" customHeight="1" x14ac:dyDescent="0.25">
      <c r="A142" s="186"/>
      <c r="B142" s="179"/>
      <c r="C142" s="76" t="s">
        <v>602</v>
      </c>
      <c r="D142" s="14" t="s">
        <v>15</v>
      </c>
      <c r="E142" s="21" t="s">
        <v>171</v>
      </c>
      <c r="F142" s="48" t="s">
        <v>158</v>
      </c>
      <c r="G142" s="28" t="s">
        <v>31</v>
      </c>
      <c r="H142" s="21">
        <v>400</v>
      </c>
      <c r="I142" s="146">
        <v>0</v>
      </c>
      <c r="J142" s="17">
        <f>I142/744/1000</f>
        <v>0</v>
      </c>
      <c r="K142" s="16">
        <f t="shared" si="10"/>
        <v>410687.99999999994</v>
      </c>
      <c r="L142" s="17">
        <f t="shared" si="11"/>
        <v>0.55199999999999994</v>
      </c>
      <c r="M142" s="57">
        <f t="shared" si="14"/>
        <v>0</v>
      </c>
      <c r="N142" s="18">
        <f t="shared" si="13"/>
        <v>0.32000000000000006</v>
      </c>
      <c r="O142" s="11"/>
    </row>
    <row r="143" spans="1:18" ht="30" customHeight="1" x14ac:dyDescent="0.25">
      <c r="A143" s="185">
        <v>99</v>
      </c>
      <c r="B143" s="178" t="s">
        <v>341</v>
      </c>
      <c r="C143" s="75">
        <v>11161585</v>
      </c>
      <c r="D143" s="14" t="s">
        <v>12</v>
      </c>
      <c r="E143" s="21" t="s">
        <v>171</v>
      </c>
      <c r="F143" s="48" t="s">
        <v>158</v>
      </c>
      <c r="G143" s="28" t="s">
        <v>31</v>
      </c>
      <c r="H143" s="21">
        <v>400</v>
      </c>
      <c r="I143" s="146">
        <v>45480</v>
      </c>
      <c r="J143" s="17">
        <f t="shared" si="12"/>
        <v>6.1129032258064521E-2</v>
      </c>
      <c r="K143" s="16">
        <f t="shared" si="10"/>
        <v>410687.99999999994</v>
      </c>
      <c r="L143" s="17">
        <f t="shared" si="11"/>
        <v>0.55199999999999994</v>
      </c>
      <c r="M143" s="57">
        <f t="shared" si="14"/>
        <v>11.07410004675082</v>
      </c>
      <c r="N143" s="18">
        <f t="shared" si="13"/>
        <v>0.25887096774193552</v>
      </c>
      <c r="O143" s="11"/>
    </row>
    <row r="144" spans="1:18" ht="30" customHeight="1" x14ac:dyDescent="0.25">
      <c r="A144" s="186"/>
      <c r="B144" s="179"/>
      <c r="C144" s="76">
        <v>123456</v>
      </c>
      <c r="D144" s="14" t="s">
        <v>15</v>
      </c>
      <c r="E144" s="21" t="s">
        <v>171</v>
      </c>
      <c r="F144" s="48" t="s">
        <v>158</v>
      </c>
      <c r="G144" s="28" t="s">
        <v>31</v>
      </c>
      <c r="H144" s="21">
        <v>400</v>
      </c>
      <c r="I144" s="146">
        <v>0</v>
      </c>
      <c r="J144" s="17">
        <f t="shared" si="12"/>
        <v>0</v>
      </c>
      <c r="K144" s="16">
        <f t="shared" si="10"/>
        <v>410687.99999999994</v>
      </c>
      <c r="L144" s="17">
        <f t="shared" si="11"/>
        <v>0.55199999999999994</v>
      </c>
      <c r="M144" s="57">
        <f t="shared" si="14"/>
        <v>0</v>
      </c>
      <c r="N144" s="18">
        <f t="shared" si="13"/>
        <v>0.32000000000000006</v>
      </c>
      <c r="O144" s="11"/>
    </row>
    <row r="145" spans="1:15" ht="30" customHeight="1" x14ac:dyDescent="0.25">
      <c r="A145" s="185">
        <v>100</v>
      </c>
      <c r="B145" s="178" t="s">
        <v>342</v>
      </c>
      <c r="C145" s="75" t="s">
        <v>603</v>
      </c>
      <c r="D145" s="14" t="s">
        <v>12</v>
      </c>
      <c r="E145" s="21" t="s">
        <v>171</v>
      </c>
      <c r="F145" s="48" t="s">
        <v>158</v>
      </c>
      <c r="G145" s="28" t="s">
        <v>31</v>
      </c>
      <c r="H145" s="21">
        <v>400</v>
      </c>
      <c r="I145" s="146">
        <v>18480</v>
      </c>
      <c r="J145" s="17">
        <f t="shared" si="12"/>
        <v>2.4838709677419357E-2</v>
      </c>
      <c r="K145" s="16">
        <f t="shared" si="10"/>
        <v>410687.99999999994</v>
      </c>
      <c r="L145" s="17">
        <f t="shared" si="11"/>
        <v>0.55199999999999994</v>
      </c>
      <c r="M145" s="57">
        <f t="shared" si="14"/>
        <v>4.4997662459093046</v>
      </c>
      <c r="N145" s="18">
        <f t="shared" si="13"/>
        <v>0.2951612903225807</v>
      </c>
      <c r="O145" s="11"/>
    </row>
    <row r="146" spans="1:15" ht="30" customHeight="1" x14ac:dyDescent="0.25">
      <c r="A146" s="186"/>
      <c r="B146" s="179"/>
      <c r="C146" s="76">
        <v>13122339</v>
      </c>
      <c r="D146" s="14" t="s">
        <v>15</v>
      </c>
      <c r="E146" s="21" t="s">
        <v>171</v>
      </c>
      <c r="F146" s="48" t="s">
        <v>158</v>
      </c>
      <c r="G146" s="28" t="s">
        <v>31</v>
      </c>
      <c r="H146" s="21">
        <v>400</v>
      </c>
      <c r="I146" s="146">
        <v>26240</v>
      </c>
      <c r="J146" s="17">
        <f t="shared" si="12"/>
        <v>3.526881720430107E-2</v>
      </c>
      <c r="K146" s="16">
        <f t="shared" si="10"/>
        <v>410687.99999999994</v>
      </c>
      <c r="L146" s="17">
        <f t="shared" si="11"/>
        <v>0.55199999999999994</v>
      </c>
      <c r="M146" s="57">
        <f t="shared" si="14"/>
        <v>6.3892784790400503</v>
      </c>
      <c r="N146" s="18">
        <f t="shared" si="13"/>
        <v>0.28473118279569898</v>
      </c>
      <c r="O146" s="11"/>
    </row>
    <row r="147" spans="1:15" ht="30" customHeight="1" x14ac:dyDescent="0.25">
      <c r="A147" s="185">
        <v>101</v>
      </c>
      <c r="B147" s="178" t="s">
        <v>343</v>
      </c>
      <c r="C147" s="75" t="s">
        <v>604</v>
      </c>
      <c r="D147" s="14" t="s">
        <v>12</v>
      </c>
      <c r="E147" s="21" t="s">
        <v>171</v>
      </c>
      <c r="F147" s="48" t="s">
        <v>158</v>
      </c>
      <c r="G147" s="28" t="s">
        <v>31</v>
      </c>
      <c r="H147" s="21">
        <v>400</v>
      </c>
      <c r="I147" s="146">
        <v>77600</v>
      </c>
      <c r="J147" s="17">
        <f t="shared" si="12"/>
        <v>0.1043010752688172</v>
      </c>
      <c r="K147" s="16">
        <f t="shared" si="10"/>
        <v>410687.99999999994</v>
      </c>
      <c r="L147" s="17">
        <f t="shared" si="11"/>
        <v>0.55199999999999994</v>
      </c>
      <c r="M147" s="57">
        <f t="shared" si="14"/>
        <v>18.895122331307469</v>
      </c>
      <c r="N147" s="18">
        <f t="shared" si="13"/>
        <v>0.21569892473118285</v>
      </c>
      <c r="O147" s="11"/>
    </row>
    <row r="148" spans="1:15" ht="30" customHeight="1" x14ac:dyDescent="0.25">
      <c r="A148" s="186"/>
      <c r="B148" s="179"/>
      <c r="C148" s="76">
        <v>28779207</v>
      </c>
      <c r="D148" s="14" t="s">
        <v>15</v>
      </c>
      <c r="E148" s="21" t="s">
        <v>171</v>
      </c>
      <c r="F148" s="48" t="s">
        <v>158</v>
      </c>
      <c r="G148" s="28" t="s">
        <v>31</v>
      </c>
      <c r="H148" s="21">
        <v>250</v>
      </c>
      <c r="I148" s="146">
        <v>0</v>
      </c>
      <c r="J148" s="17">
        <f t="shared" si="12"/>
        <v>0</v>
      </c>
      <c r="K148" s="16">
        <f t="shared" si="10"/>
        <v>256679.99999999997</v>
      </c>
      <c r="L148" s="17">
        <f t="shared" si="11"/>
        <v>0.34499999999999992</v>
      </c>
      <c r="M148" s="57">
        <f t="shared" si="14"/>
        <v>0</v>
      </c>
      <c r="N148" s="18">
        <f t="shared" si="13"/>
        <v>0.2</v>
      </c>
      <c r="O148" s="11"/>
    </row>
    <row r="149" spans="1:15" ht="30" customHeight="1" x14ac:dyDescent="0.25">
      <c r="A149" s="185">
        <v>102</v>
      </c>
      <c r="B149" s="178" t="s">
        <v>345</v>
      </c>
      <c r="C149" s="75">
        <v>28767109</v>
      </c>
      <c r="D149" s="14" t="s">
        <v>12</v>
      </c>
      <c r="E149" s="21" t="s">
        <v>171</v>
      </c>
      <c r="F149" s="48" t="s">
        <v>158</v>
      </c>
      <c r="G149" s="28" t="s">
        <v>31</v>
      </c>
      <c r="H149" s="21">
        <v>400</v>
      </c>
      <c r="I149" s="146">
        <v>75600</v>
      </c>
      <c r="J149" s="17">
        <f t="shared" si="12"/>
        <v>0.10161290322580645</v>
      </c>
      <c r="K149" s="16">
        <f t="shared" si="10"/>
        <v>410687.99999999994</v>
      </c>
      <c r="L149" s="17">
        <f t="shared" si="11"/>
        <v>0.55199999999999994</v>
      </c>
      <c r="M149" s="57">
        <f t="shared" si="14"/>
        <v>18.408134642356245</v>
      </c>
      <c r="N149" s="18">
        <f t="shared" si="13"/>
        <v>0.2183870967741936</v>
      </c>
      <c r="O149" s="11"/>
    </row>
    <row r="150" spans="1:15" ht="30" customHeight="1" x14ac:dyDescent="0.25">
      <c r="A150" s="186"/>
      <c r="B150" s="179"/>
      <c r="C150" s="76">
        <v>28767106</v>
      </c>
      <c r="D150" s="14" t="s">
        <v>15</v>
      </c>
      <c r="E150" s="21" t="s">
        <v>171</v>
      </c>
      <c r="F150" s="48" t="s">
        <v>158</v>
      </c>
      <c r="G150" s="28" t="s">
        <v>31</v>
      </c>
      <c r="H150" s="21">
        <v>630</v>
      </c>
      <c r="I150" s="146">
        <v>12400</v>
      </c>
      <c r="J150" s="17">
        <f t="shared" si="12"/>
        <v>1.6666666666666666E-2</v>
      </c>
      <c r="K150" s="16">
        <f t="shared" si="10"/>
        <v>646833.6</v>
      </c>
      <c r="L150" s="17">
        <f t="shared" si="11"/>
        <v>0.86939999999999995</v>
      </c>
      <c r="M150" s="57">
        <f t="shared" si="14"/>
        <v>1.9170309025381489</v>
      </c>
      <c r="N150" s="18">
        <f t="shared" si="13"/>
        <v>0.48733333333333334</v>
      </c>
      <c r="O150" s="11"/>
    </row>
    <row r="151" spans="1:15" ht="30" customHeight="1" x14ac:dyDescent="0.25">
      <c r="A151" s="185">
        <v>103</v>
      </c>
      <c r="B151" s="178" t="s">
        <v>344</v>
      </c>
      <c r="C151" s="75" t="s">
        <v>605</v>
      </c>
      <c r="D151" s="14" t="s">
        <v>12</v>
      </c>
      <c r="E151" s="21" t="s">
        <v>171</v>
      </c>
      <c r="F151" s="48" t="s">
        <v>158</v>
      </c>
      <c r="G151" s="28" t="s">
        <v>31</v>
      </c>
      <c r="H151" s="21">
        <v>630</v>
      </c>
      <c r="I151" s="146">
        <v>45200</v>
      </c>
      <c r="J151" s="17">
        <f>I151/744/1000</f>
        <v>6.0752688172043011E-2</v>
      </c>
      <c r="K151" s="16">
        <f t="shared" si="10"/>
        <v>646833.6</v>
      </c>
      <c r="L151" s="17">
        <f t="shared" si="11"/>
        <v>0.86939999999999995</v>
      </c>
      <c r="M151" s="57">
        <f t="shared" si="14"/>
        <v>6.9878868382842203</v>
      </c>
      <c r="N151" s="18">
        <f t="shared" si="13"/>
        <v>0.44324731182795701</v>
      </c>
      <c r="O151" s="11"/>
    </row>
    <row r="152" spans="1:15" ht="30" customHeight="1" x14ac:dyDescent="0.25">
      <c r="A152" s="186"/>
      <c r="B152" s="179"/>
      <c r="C152" s="76" t="s">
        <v>605</v>
      </c>
      <c r="D152" s="14" t="s">
        <v>15</v>
      </c>
      <c r="E152" s="21" t="s">
        <v>171</v>
      </c>
      <c r="F152" s="48" t="s">
        <v>158</v>
      </c>
      <c r="G152" s="28" t="s">
        <v>31</v>
      </c>
      <c r="H152" s="21">
        <v>630</v>
      </c>
      <c r="I152" s="146">
        <v>45200</v>
      </c>
      <c r="J152" s="17">
        <f>I152/744/1000</f>
        <v>6.0752688172043011E-2</v>
      </c>
      <c r="K152" s="16">
        <f t="shared" si="10"/>
        <v>646833.6</v>
      </c>
      <c r="L152" s="17">
        <f t="shared" si="11"/>
        <v>0.86939999999999995</v>
      </c>
      <c r="M152" s="57">
        <f t="shared" si="14"/>
        <v>6.9878868382842203</v>
      </c>
      <c r="N152" s="18">
        <f t="shared" si="13"/>
        <v>0.44324731182795701</v>
      </c>
      <c r="O152" s="11"/>
    </row>
    <row r="153" spans="1:15" ht="30" customHeight="1" x14ac:dyDescent="0.25">
      <c r="A153" s="185">
        <v>104</v>
      </c>
      <c r="B153" s="178" t="s">
        <v>346</v>
      </c>
      <c r="C153" s="75">
        <v>3724</v>
      </c>
      <c r="D153" s="14" t="s">
        <v>12</v>
      </c>
      <c r="E153" s="21" t="s">
        <v>177</v>
      </c>
      <c r="F153" s="48" t="s">
        <v>158</v>
      </c>
      <c r="G153" s="28" t="s">
        <v>31</v>
      </c>
      <c r="H153" s="21">
        <v>400</v>
      </c>
      <c r="I153" s="146">
        <v>53800</v>
      </c>
      <c r="J153" s="17">
        <f t="shared" si="12"/>
        <v>7.2311827956989247E-2</v>
      </c>
      <c r="K153" s="16">
        <f t="shared" si="10"/>
        <v>410687.99999999994</v>
      </c>
      <c r="L153" s="17">
        <f t="shared" si="11"/>
        <v>0.55199999999999994</v>
      </c>
      <c r="M153" s="57">
        <f t="shared" si="14"/>
        <v>13.099968832787908</v>
      </c>
      <c r="N153" s="18">
        <f t="shared" si="13"/>
        <v>0.2476881720430108</v>
      </c>
      <c r="O153" s="11"/>
    </row>
    <row r="154" spans="1:15" ht="30" customHeight="1" x14ac:dyDescent="0.25">
      <c r="A154" s="186"/>
      <c r="B154" s="179"/>
      <c r="C154" s="76">
        <v>3836</v>
      </c>
      <c r="D154" s="14" t="s">
        <v>15</v>
      </c>
      <c r="E154" s="21" t="s">
        <v>177</v>
      </c>
      <c r="F154" s="48" t="s">
        <v>158</v>
      </c>
      <c r="G154" s="28" t="s">
        <v>31</v>
      </c>
      <c r="H154" s="21">
        <v>400</v>
      </c>
      <c r="I154" s="146">
        <v>34600</v>
      </c>
      <c r="J154" s="17">
        <f t="shared" si="12"/>
        <v>4.6505376344086025E-2</v>
      </c>
      <c r="K154" s="16">
        <f t="shared" si="10"/>
        <v>410687.99999999994</v>
      </c>
      <c r="L154" s="17">
        <f t="shared" si="11"/>
        <v>0.55199999999999994</v>
      </c>
      <c r="M154" s="57">
        <f t="shared" si="14"/>
        <v>8.4248870188561646</v>
      </c>
      <c r="N154" s="18">
        <f t="shared" si="13"/>
        <v>0.27349462365591404</v>
      </c>
      <c r="O154" s="11"/>
    </row>
    <row r="155" spans="1:15" ht="30" customHeight="1" x14ac:dyDescent="0.25">
      <c r="A155" s="185">
        <v>105</v>
      </c>
      <c r="B155" s="178" t="s">
        <v>347</v>
      </c>
      <c r="C155" s="75">
        <v>9230470</v>
      </c>
      <c r="D155" s="14" t="s">
        <v>12</v>
      </c>
      <c r="E155" s="21" t="s">
        <v>177</v>
      </c>
      <c r="F155" s="48" t="s">
        <v>158</v>
      </c>
      <c r="G155" s="28" t="s">
        <v>31</v>
      </c>
      <c r="H155" s="21">
        <v>400</v>
      </c>
      <c r="I155" s="146">
        <v>33108.720000000103</v>
      </c>
      <c r="J155" s="17">
        <f>I155/744/1000</f>
        <v>4.4500967741935626E-2</v>
      </c>
      <c r="K155" s="16">
        <f t="shared" si="10"/>
        <v>410687.99999999994</v>
      </c>
      <c r="L155" s="17">
        <f t="shared" si="11"/>
        <v>0.55199999999999994</v>
      </c>
      <c r="M155" s="57">
        <f t="shared" si="14"/>
        <v>8.0617695184665994</v>
      </c>
      <c r="N155" s="18">
        <f>H155/1000*0.8-J155</f>
        <v>0.27549903225806444</v>
      </c>
      <c r="O155" s="11"/>
    </row>
    <row r="156" spans="1:15" ht="30" customHeight="1" x14ac:dyDescent="0.25">
      <c r="A156" s="186"/>
      <c r="B156" s="179"/>
      <c r="C156" s="76">
        <v>9230434</v>
      </c>
      <c r="D156" s="14" t="s">
        <v>15</v>
      </c>
      <c r="E156" s="21" t="s">
        <v>177</v>
      </c>
      <c r="F156" s="48" t="s">
        <v>158</v>
      </c>
      <c r="G156" s="28" t="s">
        <v>31</v>
      </c>
      <c r="H156" s="21">
        <v>250</v>
      </c>
      <c r="I156" s="146">
        <v>49597.680000000037</v>
      </c>
      <c r="J156" s="17">
        <f t="shared" si="12"/>
        <v>6.666354838709683E-2</v>
      </c>
      <c r="K156" s="16">
        <f t="shared" si="10"/>
        <v>256679.99999999997</v>
      </c>
      <c r="L156" s="17">
        <f t="shared" si="11"/>
        <v>0.34499999999999992</v>
      </c>
      <c r="M156" s="57">
        <f t="shared" si="14"/>
        <v>19.322767648433864</v>
      </c>
      <c r="N156" s="18">
        <f t="shared" si="13"/>
        <v>0.1333364516129032</v>
      </c>
      <c r="O156" s="11"/>
    </row>
    <row r="157" spans="1:15" ht="30" customHeight="1" x14ac:dyDescent="0.25">
      <c r="A157" s="185">
        <v>106</v>
      </c>
      <c r="B157" s="178" t="s">
        <v>348</v>
      </c>
      <c r="C157" s="75" t="s">
        <v>606</v>
      </c>
      <c r="D157" s="14" t="s">
        <v>12</v>
      </c>
      <c r="E157" s="21" t="s">
        <v>202</v>
      </c>
      <c r="F157" s="48" t="s">
        <v>158</v>
      </c>
      <c r="G157" s="28" t="s">
        <v>31</v>
      </c>
      <c r="H157" s="21">
        <v>400</v>
      </c>
      <c r="I157" s="146">
        <v>64680</v>
      </c>
      <c r="J157" s="17">
        <f t="shared" si="12"/>
        <v>8.693548387096775E-2</v>
      </c>
      <c r="K157" s="16">
        <f t="shared" si="10"/>
        <v>410687.99999999994</v>
      </c>
      <c r="L157" s="17">
        <f t="shared" si="11"/>
        <v>0.55199999999999994</v>
      </c>
      <c r="M157" s="57">
        <f t="shared" si="14"/>
        <v>15.749181860682565</v>
      </c>
      <c r="N157" s="18">
        <f t="shared" si="13"/>
        <v>0.23306451612903231</v>
      </c>
      <c r="O157" s="11"/>
    </row>
    <row r="158" spans="1:15" ht="30" customHeight="1" x14ac:dyDescent="0.25">
      <c r="A158" s="186"/>
      <c r="B158" s="179"/>
      <c r="C158" s="76" t="s">
        <v>607</v>
      </c>
      <c r="D158" s="14" t="s">
        <v>15</v>
      </c>
      <c r="E158" s="21" t="s">
        <v>202</v>
      </c>
      <c r="F158" s="48" t="s">
        <v>158</v>
      </c>
      <c r="G158" s="28" t="s">
        <v>31</v>
      </c>
      <c r="H158" s="21">
        <v>400</v>
      </c>
      <c r="I158" s="146">
        <v>58200</v>
      </c>
      <c r="J158" s="17">
        <f t="shared" si="12"/>
        <v>7.8225806451612895E-2</v>
      </c>
      <c r="K158" s="16">
        <f t="shared" si="10"/>
        <v>410687.99999999994</v>
      </c>
      <c r="L158" s="17">
        <f t="shared" si="11"/>
        <v>0.55199999999999994</v>
      </c>
      <c r="M158" s="57">
        <f t="shared" si="14"/>
        <v>14.1713417484806</v>
      </c>
      <c r="N158" s="18">
        <f t="shared" si="13"/>
        <v>0.24177419354838717</v>
      </c>
      <c r="O158" s="11"/>
    </row>
    <row r="159" spans="1:15" ht="30" customHeight="1" x14ac:dyDescent="0.25">
      <c r="A159" s="14">
        <v>107</v>
      </c>
      <c r="B159" s="30" t="s">
        <v>349</v>
      </c>
      <c r="C159" s="30">
        <v>28759409</v>
      </c>
      <c r="D159" s="14" t="s">
        <v>12</v>
      </c>
      <c r="E159" s="21" t="s">
        <v>202</v>
      </c>
      <c r="F159" s="48" t="s">
        <v>158</v>
      </c>
      <c r="G159" s="28" t="s">
        <v>31</v>
      </c>
      <c r="H159" s="21">
        <v>630</v>
      </c>
      <c r="I159" s="146">
        <v>71200</v>
      </c>
      <c r="J159" s="17">
        <f t="shared" si="12"/>
        <v>9.56989247311828E-2</v>
      </c>
      <c r="K159" s="16">
        <f t="shared" si="10"/>
        <v>646833.6</v>
      </c>
      <c r="L159" s="17">
        <f t="shared" si="11"/>
        <v>0.86939999999999995</v>
      </c>
      <c r="M159" s="57">
        <f t="shared" si="14"/>
        <v>11.007467762960985</v>
      </c>
      <c r="N159" s="18">
        <f t="shared" si="13"/>
        <v>0.4083010752688172</v>
      </c>
      <c r="O159" s="11"/>
    </row>
    <row r="160" spans="1:15" ht="30" customHeight="1" x14ac:dyDescent="0.25">
      <c r="A160" s="185">
        <v>108</v>
      </c>
      <c r="B160" s="178" t="s">
        <v>350</v>
      </c>
      <c r="C160" s="75">
        <v>35416148</v>
      </c>
      <c r="D160" s="14" t="s">
        <v>12</v>
      </c>
      <c r="E160" s="21" t="s">
        <v>203</v>
      </c>
      <c r="F160" s="48" t="s">
        <v>158</v>
      </c>
      <c r="G160" s="28" t="s">
        <v>31</v>
      </c>
      <c r="H160" s="21">
        <v>250</v>
      </c>
      <c r="I160" s="146">
        <v>29920</v>
      </c>
      <c r="J160" s="17">
        <f t="shared" si="12"/>
        <v>4.0215053763440867E-2</v>
      </c>
      <c r="K160" s="16">
        <f t="shared" si="10"/>
        <v>256679.99999999997</v>
      </c>
      <c r="L160" s="17">
        <f t="shared" si="11"/>
        <v>0.34499999999999992</v>
      </c>
      <c r="M160" s="57">
        <f t="shared" si="14"/>
        <v>11.656537322736483</v>
      </c>
      <c r="N160" s="18">
        <f t="shared" si="13"/>
        <v>0.15978494623655914</v>
      </c>
      <c r="O160" s="11"/>
    </row>
    <row r="161" spans="1:20" ht="30" customHeight="1" x14ac:dyDescent="0.25">
      <c r="A161" s="186"/>
      <c r="B161" s="179"/>
      <c r="C161" s="76">
        <v>38585343</v>
      </c>
      <c r="D161" s="14" t="s">
        <v>15</v>
      </c>
      <c r="E161" s="21" t="s">
        <v>203</v>
      </c>
      <c r="F161" s="48" t="s">
        <v>158</v>
      </c>
      <c r="G161" s="28" t="s">
        <v>31</v>
      </c>
      <c r="H161" s="21">
        <v>320</v>
      </c>
      <c r="I161" s="146">
        <v>44000</v>
      </c>
      <c r="J161" s="17">
        <f t="shared" si="12"/>
        <v>5.9139784946236562E-2</v>
      </c>
      <c r="K161" s="16">
        <f t="shared" si="10"/>
        <v>328550.39999999997</v>
      </c>
      <c r="L161" s="17">
        <f t="shared" si="11"/>
        <v>0.44159999999999999</v>
      </c>
      <c r="M161" s="57">
        <f t="shared" si="14"/>
        <v>13.392161446158642</v>
      </c>
      <c r="N161" s="18">
        <f t="shared" si="13"/>
        <v>0.19686021505376344</v>
      </c>
      <c r="O161" s="11"/>
    </row>
    <row r="162" spans="1:20" ht="30" customHeight="1" x14ac:dyDescent="0.25">
      <c r="A162" s="185">
        <v>109</v>
      </c>
      <c r="B162" s="178" t="s">
        <v>529</v>
      </c>
      <c r="C162" s="75" t="s">
        <v>615</v>
      </c>
      <c r="D162" s="14" t="s">
        <v>12</v>
      </c>
      <c r="E162" s="21" t="s">
        <v>204</v>
      </c>
      <c r="F162" s="48" t="s">
        <v>158</v>
      </c>
      <c r="G162" s="28" t="s">
        <v>31</v>
      </c>
      <c r="H162" s="21">
        <v>250</v>
      </c>
      <c r="I162" s="146">
        <v>8880</v>
      </c>
      <c r="J162" s="17">
        <f t="shared" si="12"/>
        <v>1.1935483870967743E-2</v>
      </c>
      <c r="K162" s="16">
        <f t="shared" si="10"/>
        <v>256679.99999999997</v>
      </c>
      <c r="L162" s="17">
        <f t="shared" si="11"/>
        <v>0.34499999999999992</v>
      </c>
      <c r="M162" s="57">
        <f t="shared" si="14"/>
        <v>3.4595605423094908</v>
      </c>
      <c r="N162" s="18">
        <f t="shared" si="13"/>
        <v>0.18806451612903227</v>
      </c>
      <c r="O162" s="11"/>
    </row>
    <row r="163" spans="1:20" ht="30" customHeight="1" x14ac:dyDescent="0.25">
      <c r="A163" s="186"/>
      <c r="B163" s="179"/>
      <c r="C163" s="76" t="s">
        <v>616</v>
      </c>
      <c r="D163" s="14" t="s">
        <v>15</v>
      </c>
      <c r="E163" s="21" t="s">
        <v>204</v>
      </c>
      <c r="F163" s="48" t="s">
        <v>158</v>
      </c>
      <c r="G163" s="28" t="s">
        <v>31</v>
      </c>
      <c r="H163" s="21">
        <v>400</v>
      </c>
      <c r="I163" s="146">
        <v>1800</v>
      </c>
      <c r="J163" s="17">
        <f t="shared" si="12"/>
        <v>2.4193548387096775E-3</v>
      </c>
      <c r="K163" s="16">
        <f t="shared" si="10"/>
        <v>410687.99999999994</v>
      </c>
      <c r="L163" s="17">
        <f t="shared" si="11"/>
        <v>0.55199999999999994</v>
      </c>
      <c r="M163" s="57">
        <f t="shared" si="14"/>
        <v>0.43828892005610104</v>
      </c>
      <c r="N163" s="18">
        <f t="shared" si="13"/>
        <v>0.31758064516129036</v>
      </c>
      <c r="O163" s="11"/>
    </row>
    <row r="164" spans="1:20" ht="30" customHeight="1" x14ac:dyDescent="0.25">
      <c r="A164" s="185">
        <v>110</v>
      </c>
      <c r="B164" s="148" t="s">
        <v>351</v>
      </c>
      <c r="C164" s="84">
        <v>3866</v>
      </c>
      <c r="D164" s="14" t="s">
        <v>12</v>
      </c>
      <c r="E164" s="21" t="s">
        <v>204</v>
      </c>
      <c r="F164" s="48" t="s">
        <v>158</v>
      </c>
      <c r="G164" s="28" t="s">
        <v>31</v>
      </c>
      <c r="H164" s="21">
        <v>400</v>
      </c>
      <c r="I164" s="146">
        <v>58920</v>
      </c>
      <c r="J164" s="17">
        <f t="shared" si="12"/>
        <v>7.9193548387096774E-2</v>
      </c>
      <c r="K164" s="16">
        <f t="shared" si="10"/>
        <v>410687.99999999994</v>
      </c>
      <c r="L164" s="17">
        <f t="shared" si="11"/>
        <v>0.55199999999999994</v>
      </c>
      <c r="M164" s="57">
        <f t="shared" si="14"/>
        <v>14.346657316503041</v>
      </c>
      <c r="N164" s="18">
        <f t="shared" si="13"/>
        <v>0.24080645161290329</v>
      </c>
      <c r="O164" s="11"/>
    </row>
    <row r="165" spans="1:20" ht="30" customHeight="1" x14ac:dyDescent="0.25">
      <c r="A165" s="186"/>
      <c r="B165" s="147" t="s">
        <v>352</v>
      </c>
      <c r="C165" s="84">
        <v>3814</v>
      </c>
      <c r="D165" s="14" t="s">
        <v>15</v>
      </c>
      <c r="E165" s="21" t="s">
        <v>205</v>
      </c>
      <c r="F165" s="48" t="s">
        <v>158</v>
      </c>
      <c r="G165" s="28" t="s">
        <v>31</v>
      </c>
      <c r="H165" s="21">
        <v>400</v>
      </c>
      <c r="I165" s="146">
        <v>0</v>
      </c>
      <c r="J165" s="17">
        <f t="shared" si="12"/>
        <v>0</v>
      </c>
      <c r="K165" s="16">
        <f t="shared" ref="K165:K223" si="15">H165*744*1.38</f>
        <v>410687.99999999994</v>
      </c>
      <c r="L165" s="17">
        <f t="shared" ref="L165:L223" si="16">K165/744/1000</f>
        <v>0.55199999999999994</v>
      </c>
      <c r="M165" s="57">
        <f t="shared" si="14"/>
        <v>0</v>
      </c>
      <c r="N165" s="18">
        <f t="shared" si="13"/>
        <v>0.32000000000000006</v>
      </c>
      <c r="O165" s="11"/>
    </row>
    <row r="166" spans="1:20" ht="30" customHeight="1" x14ac:dyDescent="0.25">
      <c r="A166" s="185">
        <v>111</v>
      </c>
      <c r="B166" s="178" t="s">
        <v>353</v>
      </c>
      <c r="C166" s="75">
        <v>37876530</v>
      </c>
      <c r="D166" s="14" t="s">
        <v>12</v>
      </c>
      <c r="E166" s="21" t="s">
        <v>205</v>
      </c>
      <c r="F166" s="48" t="s">
        <v>158</v>
      </c>
      <c r="G166" s="28" t="s">
        <v>31</v>
      </c>
      <c r="H166" s="21">
        <v>400</v>
      </c>
      <c r="I166" s="146">
        <v>22800</v>
      </c>
      <c r="J166" s="17">
        <f t="shared" si="12"/>
        <v>3.0645161290322579E-2</v>
      </c>
      <c r="K166" s="16">
        <f t="shared" si="15"/>
        <v>410687.99999999994</v>
      </c>
      <c r="L166" s="17">
        <f t="shared" si="16"/>
        <v>0.55199999999999994</v>
      </c>
      <c r="M166" s="57">
        <f t="shared" si="14"/>
        <v>5.5516596540439469</v>
      </c>
      <c r="N166" s="18">
        <f t="shared" si="13"/>
        <v>0.28935483870967749</v>
      </c>
      <c r="O166" s="11"/>
    </row>
    <row r="167" spans="1:20" ht="30" customHeight="1" x14ac:dyDescent="0.25">
      <c r="A167" s="186"/>
      <c r="B167" s="179"/>
      <c r="C167" s="76">
        <v>37876537</v>
      </c>
      <c r="D167" s="14" t="s">
        <v>15</v>
      </c>
      <c r="E167" s="21" t="s">
        <v>205</v>
      </c>
      <c r="F167" s="62" t="s">
        <v>158</v>
      </c>
      <c r="G167" s="28" t="s">
        <v>31</v>
      </c>
      <c r="H167" s="21">
        <v>400</v>
      </c>
      <c r="I167" s="146">
        <v>0</v>
      </c>
      <c r="J167" s="17">
        <f t="shared" si="12"/>
        <v>0</v>
      </c>
      <c r="K167" s="16">
        <f t="shared" si="15"/>
        <v>410687.99999999994</v>
      </c>
      <c r="L167" s="17">
        <f t="shared" si="16"/>
        <v>0.55199999999999994</v>
      </c>
      <c r="M167" s="57">
        <f t="shared" si="14"/>
        <v>0</v>
      </c>
      <c r="N167" s="18">
        <f t="shared" si="13"/>
        <v>0.32000000000000006</v>
      </c>
      <c r="O167" s="11"/>
    </row>
    <row r="168" spans="1:20" ht="30" customHeight="1" x14ac:dyDescent="0.25">
      <c r="A168" s="136">
        <v>112</v>
      </c>
      <c r="B168" s="134" t="s">
        <v>631</v>
      </c>
      <c r="C168" s="134" t="s">
        <v>630</v>
      </c>
      <c r="D168" s="14" t="s">
        <v>12</v>
      </c>
      <c r="E168" s="21" t="s">
        <v>156</v>
      </c>
      <c r="F168" s="135" t="s">
        <v>158</v>
      </c>
      <c r="G168" s="28" t="s">
        <v>31</v>
      </c>
      <c r="H168" s="21">
        <v>630</v>
      </c>
      <c r="I168" s="146">
        <v>4560</v>
      </c>
      <c r="J168" s="17">
        <f t="shared" si="12"/>
        <v>6.1290322580645163E-3</v>
      </c>
      <c r="K168" s="16">
        <f t="shared" si="15"/>
        <v>646833.6</v>
      </c>
      <c r="L168" s="17">
        <f t="shared" si="16"/>
        <v>0.86939999999999995</v>
      </c>
      <c r="M168" s="57">
        <f t="shared" si="14"/>
        <v>0.70497265448177093</v>
      </c>
      <c r="N168" s="18">
        <f>H168/1000*0.8-J168</f>
        <v>0.49787096774193551</v>
      </c>
      <c r="O168" s="11"/>
      <c r="Q168" s="4">
        <v>110</v>
      </c>
      <c r="R168" s="4">
        <f>SUM(H169:H182)</f>
        <v>313200</v>
      </c>
    </row>
    <row r="169" spans="1:20" s="12" customFormat="1" ht="30" customHeight="1" x14ac:dyDescent="0.25">
      <c r="A169" s="185">
        <v>113</v>
      </c>
      <c r="B169" s="187" t="s">
        <v>206</v>
      </c>
      <c r="C169" s="79"/>
      <c r="D169" s="31" t="s">
        <v>12</v>
      </c>
      <c r="E169" s="21" t="s">
        <v>207</v>
      </c>
      <c r="F169" s="48" t="s">
        <v>158</v>
      </c>
      <c r="G169" s="29" t="s">
        <v>14</v>
      </c>
      <c r="H169" s="14">
        <v>40500</v>
      </c>
      <c r="I169" s="42">
        <v>4156240</v>
      </c>
      <c r="J169" s="17">
        <f t="shared" ref="J169:J223" si="17">I169/744/1000</f>
        <v>5.586344086021505</v>
      </c>
      <c r="K169" s="16">
        <f t="shared" si="15"/>
        <v>41582160</v>
      </c>
      <c r="L169" s="17">
        <f t="shared" si="16"/>
        <v>55.89</v>
      </c>
      <c r="M169" s="57">
        <f t="shared" si="14"/>
        <v>9.9952479621068271</v>
      </c>
      <c r="N169" s="18">
        <f t="shared" si="13"/>
        <v>26.813655913978494</v>
      </c>
      <c r="O169" s="11"/>
      <c r="P169" s="11"/>
      <c r="Q169" s="11">
        <v>35</v>
      </c>
      <c r="R169" s="11">
        <f>SUM(H10:H21)</f>
        <v>87200</v>
      </c>
      <c r="S169" s="12">
        <f>SUM(H183:H215)</f>
        <v>177100</v>
      </c>
      <c r="T169" s="12">
        <f>S169+R169</f>
        <v>264300</v>
      </c>
    </row>
    <row r="170" spans="1:20" s="12" customFormat="1" ht="30" customHeight="1" x14ac:dyDescent="0.25">
      <c r="A170" s="186"/>
      <c r="B170" s="187"/>
      <c r="C170" s="79"/>
      <c r="D170" s="31" t="s">
        <v>15</v>
      </c>
      <c r="E170" s="14" t="s">
        <v>207</v>
      </c>
      <c r="F170" s="48" t="s">
        <v>158</v>
      </c>
      <c r="G170" s="29" t="s">
        <v>208</v>
      </c>
      <c r="H170" s="14">
        <v>40500</v>
      </c>
      <c r="I170" s="42">
        <v>5944400</v>
      </c>
      <c r="J170" s="17">
        <f t="shared" si="17"/>
        <v>7.9897849462365595</v>
      </c>
      <c r="K170" s="16">
        <f t="shared" si="15"/>
        <v>41582160</v>
      </c>
      <c r="L170" s="17">
        <f t="shared" si="16"/>
        <v>55.89</v>
      </c>
      <c r="M170" s="57">
        <f t="shared" si="14"/>
        <v>14.295553670131614</v>
      </c>
      <c r="N170" s="18">
        <f t="shared" si="13"/>
        <v>24.410215053763437</v>
      </c>
      <c r="O170" s="11"/>
      <c r="P170" s="11"/>
      <c r="Q170" s="11">
        <v>6</v>
      </c>
      <c r="R170" s="11">
        <f>SUM(H22:H168)</f>
        <v>68770</v>
      </c>
      <c r="S170" s="12">
        <f>SUM(H218:H235)</f>
        <v>4380</v>
      </c>
      <c r="T170" s="12">
        <f>S170+R170</f>
        <v>73150</v>
      </c>
    </row>
    <row r="171" spans="1:20" s="12" customFormat="1" ht="30" customHeight="1" x14ac:dyDescent="0.25">
      <c r="A171" s="185">
        <v>114</v>
      </c>
      <c r="B171" s="187" t="s">
        <v>209</v>
      </c>
      <c r="C171" s="79"/>
      <c r="D171" s="31" t="s">
        <v>12</v>
      </c>
      <c r="E171" s="14" t="s">
        <v>207</v>
      </c>
      <c r="F171" s="48" t="s">
        <v>158</v>
      </c>
      <c r="G171" s="29" t="s">
        <v>208</v>
      </c>
      <c r="H171" s="14">
        <v>40000</v>
      </c>
      <c r="I171" s="42">
        <f>675600+419040</f>
        <v>1094640</v>
      </c>
      <c r="J171" s="17">
        <f>I171/744/1000</f>
        <v>1.4712903225806451</v>
      </c>
      <c r="K171" s="16">
        <f t="shared" si="15"/>
        <v>41068800</v>
      </c>
      <c r="L171" s="17">
        <f t="shared" si="16"/>
        <v>55.2</v>
      </c>
      <c r="M171" s="57">
        <f t="shared" si="14"/>
        <v>2.6653810191678353</v>
      </c>
      <c r="N171" s="18">
        <f t="shared" si="13"/>
        <v>30.528709677419354</v>
      </c>
      <c r="O171" s="11"/>
      <c r="P171" s="11"/>
      <c r="Q171" s="11"/>
      <c r="R171" s="11"/>
    </row>
    <row r="172" spans="1:20" s="12" customFormat="1" ht="30" customHeight="1" x14ac:dyDescent="0.25">
      <c r="A172" s="186"/>
      <c r="B172" s="187"/>
      <c r="C172" s="79"/>
      <c r="D172" s="31" t="s">
        <v>15</v>
      </c>
      <c r="E172" s="14" t="s">
        <v>207</v>
      </c>
      <c r="F172" s="48" t="s">
        <v>158</v>
      </c>
      <c r="G172" s="29" t="s">
        <v>208</v>
      </c>
      <c r="H172" s="14">
        <v>40000</v>
      </c>
      <c r="I172" s="42">
        <f>198300+502560</f>
        <v>700860</v>
      </c>
      <c r="J172" s="17">
        <f t="shared" si="17"/>
        <v>0.94201612903225806</v>
      </c>
      <c r="K172" s="16">
        <f t="shared" si="15"/>
        <v>41068800</v>
      </c>
      <c r="L172" s="17">
        <f t="shared" si="16"/>
        <v>55.2</v>
      </c>
      <c r="M172" s="57">
        <f t="shared" si="14"/>
        <v>1.706550958391772</v>
      </c>
      <c r="N172" s="18">
        <f t="shared" si="13"/>
        <v>31.057983870967742</v>
      </c>
      <c r="O172" s="11"/>
      <c r="P172" s="11"/>
      <c r="Q172" s="11"/>
      <c r="R172" s="11"/>
    </row>
    <row r="173" spans="1:20" s="12" customFormat="1" ht="30" customHeight="1" x14ac:dyDescent="0.25">
      <c r="A173" s="185">
        <v>115</v>
      </c>
      <c r="B173" s="190" t="s">
        <v>210</v>
      </c>
      <c r="C173" s="80"/>
      <c r="D173" s="31" t="s">
        <v>12</v>
      </c>
      <c r="E173" s="14" t="s">
        <v>207</v>
      </c>
      <c r="F173" s="48" t="s">
        <v>158</v>
      </c>
      <c r="G173" s="29" t="s">
        <v>208</v>
      </c>
      <c r="H173" s="14">
        <v>16000</v>
      </c>
      <c r="I173" s="42">
        <v>1358844</v>
      </c>
      <c r="J173" s="17">
        <f t="shared" si="17"/>
        <v>1.8264032258064518</v>
      </c>
      <c r="K173" s="16">
        <f t="shared" si="15"/>
        <v>16427519.999999998</v>
      </c>
      <c r="L173" s="17">
        <f t="shared" si="16"/>
        <v>22.079999999999995</v>
      </c>
      <c r="M173" s="57">
        <f t="shared" si="14"/>
        <v>8.2717537400654511</v>
      </c>
      <c r="N173" s="18">
        <f t="shared" si="13"/>
        <v>10.973596774193549</v>
      </c>
      <c r="O173" s="11"/>
      <c r="P173" s="11"/>
      <c r="Q173" s="11"/>
      <c r="R173" s="11"/>
    </row>
    <row r="174" spans="1:20" s="12" customFormat="1" ht="30" customHeight="1" x14ac:dyDescent="0.25">
      <c r="A174" s="186"/>
      <c r="B174" s="191"/>
      <c r="C174" s="81"/>
      <c r="D174" s="31" t="s">
        <v>15</v>
      </c>
      <c r="E174" s="14" t="s">
        <v>207</v>
      </c>
      <c r="F174" s="48" t="s">
        <v>158</v>
      </c>
      <c r="G174" s="29" t="s">
        <v>14</v>
      </c>
      <c r="H174" s="14">
        <v>16000</v>
      </c>
      <c r="I174" s="42">
        <v>1804368</v>
      </c>
      <c r="J174" s="17">
        <f t="shared" si="17"/>
        <v>2.4252258064516128</v>
      </c>
      <c r="K174" s="16">
        <f t="shared" si="15"/>
        <v>16427519.999999998</v>
      </c>
      <c r="L174" s="17">
        <f t="shared" si="16"/>
        <v>22.079999999999995</v>
      </c>
      <c r="M174" s="57">
        <f t="shared" si="14"/>
        <v>10.983812529219263</v>
      </c>
      <c r="N174" s="18">
        <f t="shared" si="13"/>
        <v>10.374774193548388</v>
      </c>
      <c r="O174" s="11"/>
      <c r="P174" s="11"/>
      <c r="Q174" s="11"/>
      <c r="R174" s="11"/>
    </row>
    <row r="175" spans="1:20" s="12" customFormat="1" ht="30" customHeight="1" x14ac:dyDescent="0.25">
      <c r="A175" s="185">
        <v>116</v>
      </c>
      <c r="B175" s="190" t="s">
        <v>211</v>
      </c>
      <c r="C175" s="80"/>
      <c r="D175" s="31" t="s">
        <v>12</v>
      </c>
      <c r="E175" s="14" t="s">
        <v>207</v>
      </c>
      <c r="F175" s="48" t="s">
        <v>158</v>
      </c>
      <c r="G175" s="29" t="s">
        <v>14</v>
      </c>
      <c r="H175" s="67">
        <v>6300</v>
      </c>
      <c r="I175" s="42">
        <v>709720</v>
      </c>
      <c r="J175" s="17">
        <f t="shared" si="17"/>
        <v>0.95392473118279564</v>
      </c>
      <c r="K175" s="16">
        <f t="shared" si="15"/>
        <v>6468335.9999999991</v>
      </c>
      <c r="L175" s="17">
        <f t="shared" si="16"/>
        <v>8.6939999999999991</v>
      </c>
      <c r="M175" s="57">
        <f t="shared" si="14"/>
        <v>10.972219130236898</v>
      </c>
      <c r="N175" s="18">
        <f t="shared" si="13"/>
        <v>4.0860752688172042</v>
      </c>
      <c r="O175" s="11"/>
      <c r="P175" s="11"/>
      <c r="Q175" s="11"/>
      <c r="R175" s="11"/>
    </row>
    <row r="176" spans="1:20" s="12" customFormat="1" ht="30" customHeight="1" x14ac:dyDescent="0.25">
      <c r="A176" s="186"/>
      <c r="B176" s="191"/>
      <c r="C176" s="81"/>
      <c r="D176" s="32" t="s">
        <v>15</v>
      </c>
      <c r="E176" s="14" t="s">
        <v>207</v>
      </c>
      <c r="F176" s="48" t="s">
        <v>158</v>
      </c>
      <c r="G176" s="29" t="s">
        <v>14</v>
      </c>
      <c r="H176" s="67">
        <v>6300</v>
      </c>
      <c r="I176" s="42">
        <v>0</v>
      </c>
      <c r="J176" s="17">
        <f t="shared" si="17"/>
        <v>0</v>
      </c>
      <c r="K176" s="16">
        <f t="shared" si="15"/>
        <v>6468335.9999999991</v>
      </c>
      <c r="L176" s="17">
        <f t="shared" si="16"/>
        <v>8.6939999999999991</v>
      </c>
      <c r="M176" s="57">
        <f t="shared" si="14"/>
        <v>0</v>
      </c>
      <c r="N176" s="18">
        <f t="shared" si="13"/>
        <v>5.04</v>
      </c>
      <c r="O176" s="11"/>
      <c r="P176" s="11"/>
      <c r="Q176" s="11"/>
      <c r="R176" s="11"/>
    </row>
    <row r="177" spans="1:18" s="12" customFormat="1" ht="30" customHeight="1" x14ac:dyDescent="0.25">
      <c r="A177" s="185">
        <v>117</v>
      </c>
      <c r="B177" s="188" t="s">
        <v>212</v>
      </c>
      <c r="C177" s="77"/>
      <c r="D177" s="32" t="s">
        <v>12</v>
      </c>
      <c r="E177" s="14" t="s">
        <v>207</v>
      </c>
      <c r="F177" s="48" t="s">
        <v>158</v>
      </c>
      <c r="G177" s="29" t="s">
        <v>14</v>
      </c>
      <c r="H177" s="14">
        <v>31500</v>
      </c>
      <c r="I177" s="42">
        <v>3101120</v>
      </c>
      <c r="J177" s="17">
        <f t="shared" si="17"/>
        <v>4.1681720430107525</v>
      </c>
      <c r="K177" s="16">
        <f t="shared" si="15"/>
        <v>32341679.999999996</v>
      </c>
      <c r="L177" s="17">
        <f t="shared" si="16"/>
        <v>43.469999999999992</v>
      </c>
      <c r="M177" s="57">
        <f t="shared" si="14"/>
        <v>9.5886175362566224</v>
      </c>
      <c r="N177" s="18">
        <f t="shared" si="13"/>
        <v>21.03182795698925</v>
      </c>
      <c r="O177" s="11"/>
      <c r="P177" s="11"/>
      <c r="Q177" s="11"/>
      <c r="R177" s="11"/>
    </row>
    <row r="178" spans="1:18" s="12" customFormat="1" ht="30" customHeight="1" x14ac:dyDescent="0.25">
      <c r="A178" s="186"/>
      <c r="B178" s="189"/>
      <c r="C178" s="78"/>
      <c r="D178" s="32" t="s">
        <v>15</v>
      </c>
      <c r="E178" s="14" t="s">
        <v>207</v>
      </c>
      <c r="F178" s="48" t="s">
        <v>158</v>
      </c>
      <c r="G178" s="29" t="s">
        <v>208</v>
      </c>
      <c r="H178" s="14">
        <v>31500</v>
      </c>
      <c r="I178" s="42">
        <v>3430240</v>
      </c>
      <c r="J178" s="17">
        <f t="shared" si="17"/>
        <v>4.6105376344086029</v>
      </c>
      <c r="K178" s="16">
        <f t="shared" si="15"/>
        <v>32341679.999999996</v>
      </c>
      <c r="L178" s="17">
        <f t="shared" si="16"/>
        <v>43.469999999999992</v>
      </c>
      <c r="M178" s="57">
        <f t="shared" si="14"/>
        <v>10.606251746971711</v>
      </c>
      <c r="N178" s="18">
        <f t="shared" si="13"/>
        <v>20.589462365591402</v>
      </c>
      <c r="O178" s="11"/>
      <c r="P178" s="11"/>
      <c r="Q178" s="11"/>
      <c r="R178" s="11"/>
    </row>
    <row r="179" spans="1:18" s="12" customFormat="1" ht="30" customHeight="1" x14ac:dyDescent="0.25">
      <c r="A179" s="185">
        <v>118</v>
      </c>
      <c r="B179" s="188" t="s">
        <v>213</v>
      </c>
      <c r="C179" s="77"/>
      <c r="D179" s="32" t="s">
        <v>12</v>
      </c>
      <c r="E179" s="14" t="s">
        <v>207</v>
      </c>
      <c r="F179" s="48" t="s">
        <v>158</v>
      </c>
      <c r="G179" s="29" t="s">
        <v>208</v>
      </c>
      <c r="H179" s="14">
        <v>6300</v>
      </c>
      <c r="I179" s="42">
        <v>0</v>
      </c>
      <c r="J179" s="17">
        <f t="shared" si="17"/>
        <v>0</v>
      </c>
      <c r="K179" s="16">
        <f>H179*744*1.38</f>
        <v>6468335.9999999991</v>
      </c>
      <c r="L179" s="17">
        <f t="shared" si="16"/>
        <v>8.6939999999999991</v>
      </c>
      <c r="M179" s="57">
        <f>(I179/K179)*100</f>
        <v>0</v>
      </c>
      <c r="N179" s="18">
        <f t="shared" si="13"/>
        <v>5.04</v>
      </c>
      <c r="O179" s="11"/>
      <c r="P179" s="11"/>
      <c r="Q179" s="11"/>
      <c r="R179" s="11"/>
    </row>
    <row r="180" spans="1:18" s="12" customFormat="1" ht="30" customHeight="1" x14ac:dyDescent="0.25">
      <c r="A180" s="186"/>
      <c r="B180" s="189"/>
      <c r="C180" s="78"/>
      <c r="D180" s="32" t="s">
        <v>15</v>
      </c>
      <c r="E180" s="14" t="s">
        <v>207</v>
      </c>
      <c r="F180" s="48" t="s">
        <v>158</v>
      </c>
      <c r="G180" s="29" t="s">
        <v>208</v>
      </c>
      <c r="H180" s="14">
        <v>6300</v>
      </c>
      <c r="I180" s="42">
        <v>1197504</v>
      </c>
      <c r="J180" s="17">
        <f t="shared" si="17"/>
        <v>1.6095483870967742</v>
      </c>
      <c r="K180" s="16">
        <f t="shared" si="15"/>
        <v>6468335.9999999991</v>
      </c>
      <c r="L180" s="17">
        <f t="shared" si="16"/>
        <v>8.6939999999999991</v>
      </c>
      <c r="M180" s="57">
        <f t="shared" si="14"/>
        <v>18.513323983169709</v>
      </c>
      <c r="N180" s="18">
        <f t="shared" si="13"/>
        <v>3.4304516129032256</v>
      </c>
      <c r="O180" s="11"/>
      <c r="P180" s="11"/>
      <c r="Q180" s="11"/>
      <c r="R180" s="11"/>
    </row>
    <row r="181" spans="1:18" s="12" customFormat="1" ht="30" customHeight="1" x14ac:dyDescent="0.25">
      <c r="A181" s="185">
        <v>119</v>
      </c>
      <c r="B181" s="188" t="s">
        <v>214</v>
      </c>
      <c r="C181" s="77"/>
      <c r="D181" s="32" t="s">
        <v>12</v>
      </c>
      <c r="E181" s="14" t="s">
        <v>207</v>
      </c>
      <c r="F181" s="48" t="s">
        <v>158</v>
      </c>
      <c r="G181" s="29" t="s">
        <v>208</v>
      </c>
      <c r="H181" s="14">
        <v>16000</v>
      </c>
      <c r="I181" s="42">
        <v>1326720</v>
      </c>
      <c r="J181" s="17">
        <f t="shared" si="17"/>
        <v>1.7832258064516129</v>
      </c>
      <c r="K181" s="16">
        <f t="shared" si="15"/>
        <v>16427519.999999998</v>
      </c>
      <c r="L181" s="17">
        <f t="shared" si="16"/>
        <v>22.079999999999995</v>
      </c>
      <c r="M181" s="57">
        <f t="shared" si="14"/>
        <v>8.0762038335670887</v>
      </c>
      <c r="N181" s="18">
        <f t="shared" si="13"/>
        <v>11.016774193548388</v>
      </c>
      <c r="O181" s="11"/>
      <c r="P181" s="11"/>
      <c r="Q181" s="11"/>
      <c r="R181" s="11"/>
    </row>
    <row r="182" spans="1:18" s="12" customFormat="1" ht="30" customHeight="1" x14ac:dyDescent="0.25">
      <c r="A182" s="186"/>
      <c r="B182" s="189"/>
      <c r="C182" s="78"/>
      <c r="D182" s="14" t="s">
        <v>15</v>
      </c>
      <c r="E182" s="14" t="s">
        <v>207</v>
      </c>
      <c r="F182" s="48" t="s">
        <v>158</v>
      </c>
      <c r="G182" s="29" t="s">
        <v>208</v>
      </c>
      <c r="H182" s="14">
        <v>16000</v>
      </c>
      <c r="I182" s="42">
        <v>1119840</v>
      </c>
      <c r="J182" s="17">
        <f t="shared" si="17"/>
        <v>1.5051612903225808</v>
      </c>
      <c r="K182" s="16">
        <f t="shared" si="15"/>
        <v>16427519.999999998</v>
      </c>
      <c r="L182" s="17">
        <f t="shared" si="16"/>
        <v>22.079999999999995</v>
      </c>
      <c r="M182" s="57">
        <f t="shared" si="14"/>
        <v>6.8168536699392241</v>
      </c>
      <c r="N182" s="18">
        <f>H182/1000*0.8-J182</f>
        <v>11.294838709677419</v>
      </c>
      <c r="O182" s="11"/>
      <c r="P182" s="11"/>
      <c r="Q182" s="11"/>
      <c r="R182" s="11"/>
    </row>
    <row r="183" spans="1:18" s="12" customFormat="1" ht="30" customHeight="1" x14ac:dyDescent="0.25">
      <c r="A183" s="185">
        <v>120</v>
      </c>
      <c r="B183" s="178" t="s">
        <v>215</v>
      </c>
      <c r="C183" s="75"/>
      <c r="D183" s="14" t="s">
        <v>12</v>
      </c>
      <c r="E183" s="14" t="s">
        <v>207</v>
      </c>
      <c r="F183" s="48" t="s">
        <v>158</v>
      </c>
      <c r="G183" s="29" t="s">
        <v>16</v>
      </c>
      <c r="H183" s="14">
        <v>6300</v>
      </c>
      <c r="I183" s="42">
        <v>1354860</v>
      </c>
      <c r="J183" s="17">
        <f t="shared" si="17"/>
        <v>1.8210483870967742</v>
      </c>
      <c r="K183" s="16">
        <f t="shared" si="15"/>
        <v>6468335.9999999991</v>
      </c>
      <c r="L183" s="17">
        <f t="shared" si="16"/>
        <v>8.6939999999999991</v>
      </c>
      <c r="M183" s="57">
        <f t="shared" si="14"/>
        <v>20.946036198490621</v>
      </c>
      <c r="N183" s="18">
        <f t="shared" si="13"/>
        <v>3.2189516129032256</v>
      </c>
      <c r="O183" s="11"/>
      <c r="P183" s="11"/>
      <c r="Q183" s="11"/>
      <c r="R183" s="11"/>
    </row>
    <row r="184" spans="1:18" s="12" customFormat="1" ht="30" customHeight="1" x14ac:dyDescent="0.25">
      <c r="A184" s="186"/>
      <c r="B184" s="179"/>
      <c r="C184" s="76"/>
      <c r="D184" s="14" t="s">
        <v>15</v>
      </c>
      <c r="E184" s="14" t="s">
        <v>207</v>
      </c>
      <c r="F184" s="48" t="s">
        <v>158</v>
      </c>
      <c r="G184" s="29" t="s">
        <v>16</v>
      </c>
      <c r="H184" s="14">
        <v>10000</v>
      </c>
      <c r="I184" s="42">
        <v>903360</v>
      </c>
      <c r="J184" s="17">
        <f t="shared" si="17"/>
        <v>1.2141935483870969</v>
      </c>
      <c r="K184" s="16">
        <f t="shared" si="15"/>
        <v>10267200</v>
      </c>
      <c r="L184" s="17">
        <f t="shared" si="16"/>
        <v>13.8</v>
      </c>
      <c r="M184" s="57">
        <f t="shared" si="14"/>
        <v>8.7985039738195425</v>
      </c>
      <c r="N184" s="18">
        <f t="shared" si="13"/>
        <v>6.7858064516129026</v>
      </c>
      <c r="O184" s="11"/>
      <c r="P184" s="11"/>
      <c r="Q184" s="11"/>
      <c r="R184" s="11"/>
    </row>
    <row r="185" spans="1:18" s="12" customFormat="1" ht="30" customHeight="1" x14ac:dyDescent="0.25">
      <c r="A185" s="185">
        <v>121</v>
      </c>
      <c r="B185" s="178" t="s">
        <v>216</v>
      </c>
      <c r="C185" s="75"/>
      <c r="D185" s="14" t="s">
        <v>12</v>
      </c>
      <c r="E185" s="14" t="s">
        <v>207</v>
      </c>
      <c r="F185" s="48" t="s">
        <v>158</v>
      </c>
      <c r="G185" s="29" t="s">
        <v>16</v>
      </c>
      <c r="H185" s="67">
        <v>1600</v>
      </c>
      <c r="I185" s="42">
        <v>203760</v>
      </c>
      <c r="J185" s="17">
        <f t="shared" si="17"/>
        <v>0.27387096774193548</v>
      </c>
      <c r="K185" s="16">
        <f t="shared" si="15"/>
        <v>1642751.9999999998</v>
      </c>
      <c r="L185" s="17">
        <f t="shared" si="16"/>
        <v>2.2079999999999997</v>
      </c>
      <c r="M185" s="57">
        <f t="shared" si="14"/>
        <v>12.40357643758766</v>
      </c>
      <c r="N185" s="18">
        <f t="shared" si="13"/>
        <v>1.0061290322580647</v>
      </c>
      <c r="O185" s="11"/>
      <c r="P185" s="11"/>
      <c r="Q185" s="11"/>
      <c r="R185" s="11"/>
    </row>
    <row r="186" spans="1:18" s="12" customFormat="1" ht="30" customHeight="1" x14ac:dyDescent="0.25">
      <c r="A186" s="186"/>
      <c r="B186" s="179"/>
      <c r="C186" s="76"/>
      <c r="D186" s="14" t="s">
        <v>15</v>
      </c>
      <c r="E186" s="14" t="s">
        <v>207</v>
      </c>
      <c r="F186" s="48" t="s">
        <v>158</v>
      </c>
      <c r="G186" s="29" t="s">
        <v>16</v>
      </c>
      <c r="H186" s="14">
        <v>4000</v>
      </c>
      <c r="I186" s="42">
        <v>721440</v>
      </c>
      <c r="J186" s="17">
        <f t="shared" si="17"/>
        <v>0.96967741935483864</v>
      </c>
      <c r="K186" s="16">
        <f t="shared" si="15"/>
        <v>4106879.9999999995</v>
      </c>
      <c r="L186" s="17">
        <f t="shared" si="16"/>
        <v>5.5199999999999987</v>
      </c>
      <c r="M186" s="57">
        <f t="shared" si="14"/>
        <v>17.566619915848531</v>
      </c>
      <c r="N186" s="18">
        <f t="shared" si="13"/>
        <v>2.2303225806451614</v>
      </c>
      <c r="O186" s="11"/>
      <c r="P186" s="11"/>
      <c r="Q186" s="11"/>
      <c r="R186" s="11"/>
    </row>
    <row r="187" spans="1:18" s="12" customFormat="1" ht="30" customHeight="1" x14ac:dyDescent="0.25">
      <c r="A187" s="185">
        <v>122</v>
      </c>
      <c r="B187" s="178" t="s">
        <v>217</v>
      </c>
      <c r="C187" s="75"/>
      <c r="D187" s="14" t="s">
        <v>12</v>
      </c>
      <c r="E187" s="14" t="s">
        <v>207</v>
      </c>
      <c r="F187" s="48" t="s">
        <v>158</v>
      </c>
      <c r="G187" s="29" t="s">
        <v>16</v>
      </c>
      <c r="H187" s="14">
        <v>6300</v>
      </c>
      <c r="I187" s="42">
        <v>282432</v>
      </c>
      <c r="J187" s="17">
        <f t="shared" si="17"/>
        <v>0.37961290322580649</v>
      </c>
      <c r="K187" s="16">
        <f t="shared" si="15"/>
        <v>6468335.9999999991</v>
      </c>
      <c r="L187" s="17">
        <f t="shared" si="16"/>
        <v>8.6939999999999991</v>
      </c>
      <c r="M187" s="57">
        <f t="shared" si="14"/>
        <v>4.366377998916569</v>
      </c>
      <c r="N187" s="18">
        <f t="shared" si="13"/>
        <v>4.6603870967741932</v>
      </c>
      <c r="O187" s="11"/>
      <c r="P187" s="11"/>
      <c r="Q187" s="11"/>
      <c r="R187" s="11"/>
    </row>
    <row r="188" spans="1:18" s="12" customFormat="1" ht="30" customHeight="1" x14ac:dyDescent="0.25">
      <c r="A188" s="186"/>
      <c r="B188" s="179"/>
      <c r="C188" s="76"/>
      <c r="D188" s="14" t="s">
        <v>15</v>
      </c>
      <c r="E188" s="14" t="s">
        <v>207</v>
      </c>
      <c r="F188" s="48" t="s">
        <v>158</v>
      </c>
      <c r="G188" s="29" t="s">
        <v>16</v>
      </c>
      <c r="H188" s="14">
        <v>6300</v>
      </c>
      <c r="I188" s="42">
        <v>11328</v>
      </c>
      <c r="J188" s="17">
        <f t="shared" si="17"/>
        <v>1.5225806451612905E-2</v>
      </c>
      <c r="K188" s="16">
        <f t="shared" si="15"/>
        <v>6468335.9999999991</v>
      </c>
      <c r="L188" s="17">
        <f t="shared" si="16"/>
        <v>8.6939999999999991</v>
      </c>
      <c r="M188" s="57">
        <f t="shared" si="14"/>
        <v>0.17513004890283995</v>
      </c>
      <c r="N188" s="18">
        <f t="shared" si="13"/>
        <v>5.0247741935483869</v>
      </c>
      <c r="O188" s="11"/>
      <c r="P188" s="11"/>
      <c r="Q188" s="11"/>
      <c r="R188" s="11"/>
    </row>
    <row r="189" spans="1:18" s="12" customFormat="1" ht="30" customHeight="1" x14ac:dyDescent="0.25">
      <c r="A189" s="185">
        <v>123</v>
      </c>
      <c r="B189" s="178" t="s">
        <v>218</v>
      </c>
      <c r="C189" s="75"/>
      <c r="D189" s="14" t="s">
        <v>12</v>
      </c>
      <c r="E189" s="14" t="s">
        <v>207</v>
      </c>
      <c r="F189" s="48" t="s">
        <v>158</v>
      </c>
      <c r="G189" s="29" t="s">
        <v>16</v>
      </c>
      <c r="H189" s="14">
        <v>6300</v>
      </c>
      <c r="I189" s="42">
        <v>117312</v>
      </c>
      <c r="J189" s="17">
        <f t="shared" si="17"/>
        <v>0.15767741935483873</v>
      </c>
      <c r="K189" s="16">
        <f t="shared" si="15"/>
        <v>6468335.9999999991</v>
      </c>
      <c r="L189" s="17">
        <f t="shared" si="16"/>
        <v>8.6939999999999991</v>
      </c>
      <c r="M189" s="57">
        <f t="shared" si="14"/>
        <v>1.813634913214156</v>
      </c>
      <c r="N189" s="18">
        <f t="shared" si="13"/>
        <v>4.8823225806451616</v>
      </c>
      <c r="O189" s="11"/>
      <c r="P189" s="11"/>
      <c r="Q189" s="11"/>
      <c r="R189" s="11"/>
    </row>
    <row r="190" spans="1:18" s="12" customFormat="1" ht="30" customHeight="1" x14ac:dyDescent="0.25">
      <c r="A190" s="186"/>
      <c r="B190" s="179"/>
      <c r="C190" s="76"/>
      <c r="D190" s="14" t="s">
        <v>15</v>
      </c>
      <c r="E190" s="14" t="s">
        <v>207</v>
      </c>
      <c r="F190" s="48" t="s">
        <v>158</v>
      </c>
      <c r="G190" s="29" t="s">
        <v>16</v>
      </c>
      <c r="H190" s="14">
        <v>6300</v>
      </c>
      <c r="I190" s="42">
        <v>1081056</v>
      </c>
      <c r="J190" s="17">
        <f t="shared" si="17"/>
        <v>1.4530322580645161</v>
      </c>
      <c r="K190" s="16">
        <f t="shared" si="15"/>
        <v>6468335.9999999991</v>
      </c>
      <c r="L190" s="17">
        <f t="shared" si="16"/>
        <v>8.6939999999999991</v>
      </c>
      <c r="M190" s="57">
        <f t="shared" si="14"/>
        <v>16.713046446566786</v>
      </c>
      <c r="N190" s="18">
        <f t="shared" si="13"/>
        <v>3.5869677419354842</v>
      </c>
      <c r="O190" s="11"/>
      <c r="P190" s="11"/>
      <c r="Q190" s="11"/>
      <c r="R190" s="11"/>
    </row>
    <row r="191" spans="1:18" s="12" customFormat="1" ht="30" customHeight="1" x14ac:dyDescent="0.25">
      <c r="A191" s="185">
        <v>124</v>
      </c>
      <c r="B191" s="178" t="s">
        <v>219</v>
      </c>
      <c r="C191" s="75"/>
      <c r="D191" s="14" t="s">
        <v>12</v>
      </c>
      <c r="E191" s="14" t="s">
        <v>207</v>
      </c>
      <c r="F191" s="48" t="s">
        <v>158</v>
      </c>
      <c r="G191" s="29" t="s">
        <v>16</v>
      </c>
      <c r="H191" s="14">
        <v>10000</v>
      </c>
      <c r="I191" s="42">
        <v>1786139.9999999921</v>
      </c>
      <c r="J191" s="17">
        <f t="shared" si="17"/>
        <v>2.4007258064516024</v>
      </c>
      <c r="K191" s="16">
        <f t="shared" si="15"/>
        <v>10267200</v>
      </c>
      <c r="L191" s="17">
        <f t="shared" si="16"/>
        <v>13.8</v>
      </c>
      <c r="M191" s="57">
        <f t="shared" si="14"/>
        <v>17.396563814866685</v>
      </c>
      <c r="N191" s="18">
        <f t="shared" si="13"/>
        <v>5.5992741935483981</v>
      </c>
      <c r="O191" s="11"/>
      <c r="P191" s="11"/>
      <c r="Q191" s="11"/>
      <c r="R191" s="11"/>
    </row>
    <row r="192" spans="1:18" s="12" customFormat="1" ht="30" customHeight="1" x14ac:dyDescent="0.25">
      <c r="A192" s="186"/>
      <c r="B192" s="179"/>
      <c r="C192" s="76"/>
      <c r="D192" s="14" t="s">
        <v>15</v>
      </c>
      <c r="E192" s="14" t="s">
        <v>207</v>
      </c>
      <c r="F192" s="48" t="s">
        <v>158</v>
      </c>
      <c r="G192" s="29" t="s">
        <v>16</v>
      </c>
      <c r="H192" s="14">
        <v>10000</v>
      </c>
      <c r="I192" s="42">
        <v>1475640.0000000002</v>
      </c>
      <c r="J192" s="17">
        <f t="shared" si="17"/>
        <v>1.9833870967741938</v>
      </c>
      <c r="K192" s="16">
        <f t="shared" si="15"/>
        <v>10267200</v>
      </c>
      <c r="L192" s="17">
        <f t="shared" si="16"/>
        <v>13.8</v>
      </c>
      <c r="M192" s="57">
        <f t="shared" si="14"/>
        <v>14.372370266479665</v>
      </c>
      <c r="N192" s="18">
        <f t="shared" si="13"/>
        <v>6.0166129032258064</v>
      </c>
      <c r="O192" s="11"/>
      <c r="P192" s="11"/>
      <c r="Q192" s="11"/>
      <c r="R192" s="11"/>
    </row>
    <row r="193" spans="1:18" s="12" customFormat="1" ht="30" customHeight="1" x14ac:dyDescent="0.25">
      <c r="A193" s="185">
        <v>125</v>
      </c>
      <c r="B193" s="178" t="s">
        <v>220</v>
      </c>
      <c r="C193" s="75"/>
      <c r="D193" s="14" t="s">
        <v>12</v>
      </c>
      <c r="E193" s="14" t="s">
        <v>207</v>
      </c>
      <c r="F193" s="48" t="s">
        <v>158</v>
      </c>
      <c r="G193" s="29" t="s">
        <v>16</v>
      </c>
      <c r="H193" s="14">
        <v>10000</v>
      </c>
      <c r="I193" s="42">
        <v>837540</v>
      </c>
      <c r="J193" s="17">
        <f t="shared" si="17"/>
        <v>1.1257258064516129</v>
      </c>
      <c r="K193" s="16">
        <f t="shared" si="15"/>
        <v>10267200</v>
      </c>
      <c r="L193" s="17">
        <f t="shared" si="16"/>
        <v>13.8</v>
      </c>
      <c r="M193" s="57">
        <f t="shared" si="14"/>
        <v>8.1574333800841519</v>
      </c>
      <c r="N193" s="18">
        <f t="shared" si="13"/>
        <v>6.8742741935483869</v>
      </c>
      <c r="O193" s="11"/>
      <c r="P193" s="11"/>
      <c r="Q193" s="11"/>
      <c r="R193" s="11"/>
    </row>
    <row r="194" spans="1:18" s="12" customFormat="1" ht="30" customHeight="1" x14ac:dyDescent="0.25">
      <c r="A194" s="186"/>
      <c r="B194" s="179"/>
      <c r="C194" s="76"/>
      <c r="D194" s="14" t="s">
        <v>15</v>
      </c>
      <c r="E194" s="14" t="s">
        <v>207</v>
      </c>
      <c r="F194" s="48" t="s">
        <v>158</v>
      </c>
      <c r="G194" s="29" t="s">
        <v>16</v>
      </c>
      <c r="H194" s="14">
        <v>10000</v>
      </c>
      <c r="I194" s="42">
        <v>62640</v>
      </c>
      <c r="J194" s="17">
        <f t="shared" si="17"/>
        <v>8.4193548387096764E-2</v>
      </c>
      <c r="K194" s="16">
        <f t="shared" si="15"/>
        <v>10267200</v>
      </c>
      <c r="L194" s="17">
        <f t="shared" si="16"/>
        <v>13.8</v>
      </c>
      <c r="M194" s="57">
        <f t="shared" si="14"/>
        <v>0.61009817671809252</v>
      </c>
      <c r="N194" s="18">
        <f t="shared" si="13"/>
        <v>7.9158064516129034</v>
      </c>
      <c r="O194" s="11"/>
      <c r="P194" s="11"/>
      <c r="Q194" s="11"/>
      <c r="R194" s="11"/>
    </row>
    <row r="195" spans="1:18" s="12" customFormat="1" ht="30" customHeight="1" x14ac:dyDescent="0.25">
      <c r="A195" s="185">
        <v>126</v>
      </c>
      <c r="B195" s="178" t="s">
        <v>221</v>
      </c>
      <c r="C195" s="75"/>
      <c r="D195" s="14" t="s">
        <v>12</v>
      </c>
      <c r="E195" s="14" t="s">
        <v>207</v>
      </c>
      <c r="F195" s="48" t="s">
        <v>158</v>
      </c>
      <c r="G195" s="29" t="s">
        <v>16</v>
      </c>
      <c r="H195" s="14">
        <v>1800</v>
      </c>
      <c r="I195" s="42">
        <v>34056</v>
      </c>
      <c r="J195" s="17">
        <f t="shared" si="17"/>
        <v>4.5774193548387097E-2</v>
      </c>
      <c r="K195" s="16">
        <f>H195*744*1.38</f>
        <v>1848095.9999999998</v>
      </c>
      <c r="L195" s="17">
        <f t="shared" si="16"/>
        <v>2.4839999999999995</v>
      </c>
      <c r="M195" s="57">
        <f t="shared" si="14"/>
        <v>1.8427614149914291</v>
      </c>
      <c r="N195" s="18">
        <f t="shared" si="13"/>
        <v>1.3942258064516131</v>
      </c>
      <c r="O195" s="11"/>
      <c r="P195" s="11"/>
      <c r="Q195" s="11"/>
      <c r="R195" s="11"/>
    </row>
    <row r="196" spans="1:18" s="12" customFormat="1" ht="30" customHeight="1" x14ac:dyDescent="0.25">
      <c r="A196" s="186"/>
      <c r="B196" s="179"/>
      <c r="C196" s="76"/>
      <c r="D196" s="14" t="s">
        <v>15</v>
      </c>
      <c r="E196" s="14" t="s">
        <v>207</v>
      </c>
      <c r="F196" s="48" t="s">
        <v>158</v>
      </c>
      <c r="G196" s="29" t="s">
        <v>16</v>
      </c>
      <c r="H196" s="14">
        <v>2500</v>
      </c>
      <c r="I196" s="42">
        <v>71568</v>
      </c>
      <c r="J196" s="17">
        <f>I196/744/1000</f>
        <v>9.6193548387096775E-2</v>
      </c>
      <c r="K196" s="16">
        <f t="shared" si="15"/>
        <v>2566800</v>
      </c>
      <c r="L196" s="17">
        <f t="shared" si="16"/>
        <v>3.45</v>
      </c>
      <c r="M196" s="57">
        <f t="shared" si="14"/>
        <v>2.788218793828892</v>
      </c>
      <c r="N196" s="18">
        <f t="shared" si="13"/>
        <v>1.9038064516129032</v>
      </c>
      <c r="O196" s="11"/>
      <c r="P196" s="11"/>
      <c r="Q196" s="11"/>
      <c r="R196" s="11"/>
    </row>
    <row r="197" spans="1:18" s="12" customFormat="1" ht="30" customHeight="1" x14ac:dyDescent="0.25">
      <c r="A197" s="185">
        <v>127</v>
      </c>
      <c r="B197" s="178" t="s">
        <v>222</v>
      </c>
      <c r="C197" s="75"/>
      <c r="D197" s="14" t="s">
        <v>12</v>
      </c>
      <c r="E197" s="14" t="s">
        <v>207</v>
      </c>
      <c r="F197" s="48" t="s">
        <v>158</v>
      </c>
      <c r="G197" s="29" t="s">
        <v>16</v>
      </c>
      <c r="H197" s="29">
        <v>7500</v>
      </c>
      <c r="I197" s="42">
        <v>1380240</v>
      </c>
      <c r="J197" s="17">
        <f t="shared" si="17"/>
        <v>1.8551612903225807</v>
      </c>
      <c r="K197" s="16">
        <f t="shared" si="15"/>
        <v>7700399.9999999991</v>
      </c>
      <c r="L197" s="17">
        <f t="shared" si="16"/>
        <v>10.349999999999998</v>
      </c>
      <c r="M197" s="57">
        <f t="shared" si="14"/>
        <v>17.924263674614309</v>
      </c>
      <c r="N197" s="18">
        <f t="shared" ref="N197:N235" si="18">H197/1000*0.8-J197</f>
        <v>4.1448387096774191</v>
      </c>
      <c r="O197" s="68"/>
      <c r="P197" s="11"/>
      <c r="Q197" s="11"/>
      <c r="R197" s="11"/>
    </row>
    <row r="198" spans="1:18" s="12" customFormat="1" ht="30" customHeight="1" x14ac:dyDescent="0.25">
      <c r="A198" s="186"/>
      <c r="B198" s="179"/>
      <c r="C198" s="76"/>
      <c r="D198" s="14" t="s">
        <v>15</v>
      </c>
      <c r="E198" s="14" t="s">
        <v>207</v>
      </c>
      <c r="F198" s="48" t="s">
        <v>223</v>
      </c>
      <c r="G198" s="29" t="s">
        <v>16</v>
      </c>
      <c r="H198" s="14">
        <v>5600</v>
      </c>
      <c r="I198" s="42">
        <v>144</v>
      </c>
      <c r="J198" s="17">
        <f t="shared" si="17"/>
        <v>1.9354838709677419E-4</v>
      </c>
      <c r="K198" s="16">
        <f t="shared" si="15"/>
        <v>5749632</v>
      </c>
      <c r="L198" s="17">
        <f t="shared" si="16"/>
        <v>7.7279999999999998</v>
      </c>
      <c r="M198" s="57">
        <f t="shared" si="14"/>
        <v>2.5045081146062914E-3</v>
      </c>
      <c r="N198" s="18">
        <f t="shared" si="18"/>
        <v>4.4798064516129026</v>
      </c>
      <c r="O198" s="11"/>
      <c r="P198" s="11"/>
      <c r="Q198" s="11"/>
      <c r="R198" s="11"/>
    </row>
    <row r="199" spans="1:18" s="12" customFormat="1" ht="30" customHeight="1" x14ac:dyDescent="0.25">
      <c r="A199" s="15">
        <v>128</v>
      </c>
      <c r="B199" s="19" t="s">
        <v>224</v>
      </c>
      <c r="C199" s="19"/>
      <c r="D199" s="14" t="s">
        <v>12</v>
      </c>
      <c r="E199" s="14" t="s">
        <v>207</v>
      </c>
      <c r="F199" s="29" t="s">
        <v>223</v>
      </c>
      <c r="G199" s="29" t="s">
        <v>16</v>
      </c>
      <c r="H199" s="14">
        <v>4000</v>
      </c>
      <c r="I199" s="42">
        <v>219744</v>
      </c>
      <c r="J199" s="17">
        <f t="shared" si="17"/>
        <v>0.29535483870967744</v>
      </c>
      <c r="K199" s="16">
        <f t="shared" si="15"/>
        <v>4106879.9999999995</v>
      </c>
      <c r="L199" s="17">
        <f t="shared" si="16"/>
        <v>5.5199999999999987</v>
      </c>
      <c r="M199" s="57">
        <f t="shared" si="14"/>
        <v>5.3506311360448811</v>
      </c>
      <c r="N199" s="18">
        <f t="shared" si="18"/>
        <v>2.9046451612903228</v>
      </c>
      <c r="O199" s="11"/>
      <c r="P199" s="11"/>
      <c r="Q199" s="11"/>
      <c r="R199" s="11"/>
    </row>
    <row r="200" spans="1:18" s="12" customFormat="1" ht="30" customHeight="1" x14ac:dyDescent="0.25">
      <c r="A200" s="15">
        <v>129</v>
      </c>
      <c r="B200" s="19" t="s">
        <v>225</v>
      </c>
      <c r="C200" s="19"/>
      <c r="D200" s="14" t="s">
        <v>12</v>
      </c>
      <c r="E200" s="14" t="s">
        <v>207</v>
      </c>
      <c r="F200" s="29" t="s">
        <v>223</v>
      </c>
      <c r="G200" s="29" t="s">
        <v>16</v>
      </c>
      <c r="H200" s="14">
        <v>6300</v>
      </c>
      <c r="I200" s="42">
        <v>14757</v>
      </c>
      <c r="J200" s="17">
        <f t="shared" si="17"/>
        <v>1.9834677419354841E-2</v>
      </c>
      <c r="K200" s="16">
        <f t="shared" si="15"/>
        <v>6468335.9999999991</v>
      </c>
      <c r="L200" s="17">
        <f t="shared" si="16"/>
        <v>8.6939999999999991</v>
      </c>
      <c r="M200" s="57">
        <f t="shared" ref="M200:M235" si="19">(I200/K200)*100</f>
        <v>0.22814213732867314</v>
      </c>
      <c r="N200" s="18">
        <f t="shared" si="18"/>
        <v>5.0201653225806453</v>
      </c>
      <c r="O200" s="11"/>
      <c r="P200" s="11"/>
      <c r="Q200" s="11"/>
      <c r="R200" s="11"/>
    </row>
    <row r="201" spans="1:18" s="12" customFormat="1" ht="30" customHeight="1" x14ac:dyDescent="0.25">
      <c r="A201" s="170">
        <v>130</v>
      </c>
      <c r="B201" s="58" t="s">
        <v>275</v>
      </c>
      <c r="C201" s="58"/>
      <c r="D201" s="29" t="s">
        <v>12</v>
      </c>
      <c r="E201" s="14" t="s">
        <v>207</v>
      </c>
      <c r="F201" s="29" t="s">
        <v>223</v>
      </c>
      <c r="G201" s="29" t="s">
        <v>16</v>
      </c>
      <c r="H201" s="14">
        <v>6300</v>
      </c>
      <c r="I201" s="42">
        <v>496692</v>
      </c>
      <c r="J201" s="17">
        <f t="shared" si="17"/>
        <v>0.66759677419354846</v>
      </c>
      <c r="K201" s="16">
        <f t="shared" si="15"/>
        <v>6468335.9999999991</v>
      </c>
      <c r="L201" s="17">
        <f t="shared" si="16"/>
        <v>8.6939999999999991</v>
      </c>
      <c r="M201" s="57">
        <f t="shared" si="19"/>
        <v>7.6788218793828893</v>
      </c>
      <c r="N201" s="18">
        <f t="shared" si="18"/>
        <v>4.3724032258064511</v>
      </c>
      <c r="O201" s="11"/>
      <c r="P201" s="11"/>
      <c r="Q201" s="11"/>
      <c r="R201" s="11"/>
    </row>
    <row r="202" spans="1:18" s="12" customFormat="1" ht="30" customHeight="1" x14ac:dyDescent="0.25">
      <c r="A202" s="171"/>
      <c r="B202" s="58" t="s">
        <v>275</v>
      </c>
      <c r="C202" s="58"/>
      <c r="D202" s="29" t="s">
        <v>15</v>
      </c>
      <c r="E202" s="14" t="s">
        <v>207</v>
      </c>
      <c r="F202" s="29" t="s">
        <v>223</v>
      </c>
      <c r="G202" s="29" t="s">
        <v>16</v>
      </c>
      <c r="H202" s="14">
        <v>6300</v>
      </c>
      <c r="I202" s="42">
        <v>476966</v>
      </c>
      <c r="J202" s="17">
        <f t="shared" si="17"/>
        <v>0.64108333333333334</v>
      </c>
      <c r="K202" s="16">
        <f t="shared" si="15"/>
        <v>6468335.9999999991</v>
      </c>
      <c r="L202" s="17">
        <f t="shared" si="16"/>
        <v>8.6939999999999991</v>
      </c>
      <c r="M202" s="57">
        <f t="shared" si="19"/>
        <v>7.373859366612991</v>
      </c>
      <c r="N202" s="18">
        <f t="shared" si="18"/>
        <v>4.3989166666666666</v>
      </c>
      <c r="O202" s="11"/>
      <c r="P202" s="11"/>
      <c r="Q202" s="11"/>
      <c r="R202" s="11"/>
    </row>
    <row r="203" spans="1:18" s="12" customFormat="1" ht="30" customHeight="1" x14ac:dyDescent="0.25">
      <c r="A203" s="170">
        <v>131</v>
      </c>
      <c r="B203" s="178" t="s">
        <v>226</v>
      </c>
      <c r="C203" s="75"/>
      <c r="D203" s="14" t="s">
        <v>12</v>
      </c>
      <c r="E203" s="14" t="s">
        <v>207</v>
      </c>
      <c r="F203" s="29" t="s">
        <v>223</v>
      </c>
      <c r="G203" s="29" t="s">
        <v>16</v>
      </c>
      <c r="H203" s="14">
        <v>4000</v>
      </c>
      <c r="I203" s="42">
        <v>46944</v>
      </c>
      <c r="J203" s="17">
        <f t="shared" si="17"/>
        <v>6.309677419354838E-2</v>
      </c>
      <c r="K203" s="16">
        <f t="shared" si="15"/>
        <v>4106879.9999999995</v>
      </c>
      <c r="L203" s="17">
        <f t="shared" si="16"/>
        <v>5.5199999999999987</v>
      </c>
      <c r="M203" s="57">
        <f t="shared" si="19"/>
        <v>1.1430575035063115</v>
      </c>
      <c r="N203" s="18">
        <f t="shared" si="18"/>
        <v>3.136903225806452</v>
      </c>
      <c r="O203" s="11"/>
      <c r="P203" s="11"/>
      <c r="Q203" s="11"/>
      <c r="R203" s="11"/>
    </row>
    <row r="204" spans="1:18" s="12" customFormat="1" ht="30" customHeight="1" x14ac:dyDescent="0.25">
      <c r="A204" s="171"/>
      <c r="B204" s="179"/>
      <c r="C204" s="76"/>
      <c r="D204" s="14" t="s">
        <v>15</v>
      </c>
      <c r="E204" s="14" t="s">
        <v>207</v>
      </c>
      <c r="F204" s="29" t="s">
        <v>223</v>
      </c>
      <c r="G204" s="29" t="s">
        <v>16</v>
      </c>
      <c r="H204" s="14">
        <v>4000</v>
      </c>
      <c r="I204" s="42">
        <v>557664</v>
      </c>
      <c r="J204" s="17">
        <f t="shared" si="17"/>
        <v>0.74954838709677418</v>
      </c>
      <c r="K204" s="16">
        <f>H204*744*1.38</f>
        <v>4106879.9999999995</v>
      </c>
      <c r="L204" s="17">
        <f t="shared" si="16"/>
        <v>5.5199999999999987</v>
      </c>
      <c r="M204" s="57">
        <f t="shared" si="19"/>
        <v>13.578775128564752</v>
      </c>
      <c r="N204" s="18">
        <f t="shared" si="18"/>
        <v>2.4504516129032261</v>
      </c>
      <c r="O204" s="11"/>
      <c r="P204" s="11"/>
      <c r="Q204" s="11"/>
      <c r="R204" s="11"/>
    </row>
    <row r="205" spans="1:18" s="12" customFormat="1" ht="30" customHeight="1" x14ac:dyDescent="0.25">
      <c r="A205" s="170">
        <v>132</v>
      </c>
      <c r="B205" s="178" t="s">
        <v>227</v>
      </c>
      <c r="C205" s="75"/>
      <c r="D205" s="14" t="s">
        <v>12</v>
      </c>
      <c r="E205" s="14" t="s">
        <v>207</v>
      </c>
      <c r="F205" s="29" t="s">
        <v>223</v>
      </c>
      <c r="G205" s="29" t="s">
        <v>16</v>
      </c>
      <c r="H205" s="14">
        <v>4000</v>
      </c>
      <c r="I205" s="42">
        <v>104184</v>
      </c>
      <c r="J205" s="17">
        <f t="shared" si="17"/>
        <v>0.14003225806451614</v>
      </c>
      <c r="K205" s="16">
        <f t="shared" si="15"/>
        <v>4106879.9999999995</v>
      </c>
      <c r="L205" s="17">
        <f t="shared" si="16"/>
        <v>5.5199999999999987</v>
      </c>
      <c r="M205" s="57">
        <f t="shared" si="19"/>
        <v>2.5368162692847127</v>
      </c>
      <c r="N205" s="18">
        <f t="shared" si="18"/>
        <v>3.059967741935484</v>
      </c>
      <c r="O205" s="11"/>
      <c r="P205" s="11"/>
      <c r="Q205" s="11"/>
      <c r="R205" s="11"/>
    </row>
    <row r="206" spans="1:18" s="12" customFormat="1" ht="30" customHeight="1" x14ac:dyDescent="0.25">
      <c r="A206" s="171"/>
      <c r="B206" s="179"/>
      <c r="C206" s="76"/>
      <c r="D206" s="14" t="s">
        <v>15</v>
      </c>
      <c r="E206" s="14" t="s">
        <v>207</v>
      </c>
      <c r="F206" s="29" t="s">
        <v>223</v>
      </c>
      <c r="G206" s="29" t="s">
        <v>16</v>
      </c>
      <c r="H206" s="14">
        <v>4000</v>
      </c>
      <c r="I206" s="42">
        <v>644184</v>
      </c>
      <c r="J206" s="17">
        <f t="shared" si="17"/>
        <v>0.86583870967741938</v>
      </c>
      <c r="K206" s="16">
        <f t="shared" si="15"/>
        <v>4106879.9999999995</v>
      </c>
      <c r="L206" s="17">
        <f t="shared" si="16"/>
        <v>5.5199999999999987</v>
      </c>
      <c r="M206" s="57">
        <f t="shared" si="19"/>
        <v>15.685483870967742</v>
      </c>
      <c r="N206" s="18">
        <f t="shared" si="18"/>
        <v>2.334161290322581</v>
      </c>
      <c r="O206" s="11"/>
      <c r="P206" s="11"/>
      <c r="Q206" s="11"/>
      <c r="R206" s="11"/>
    </row>
    <row r="207" spans="1:18" s="12" customFormat="1" ht="30" customHeight="1" x14ac:dyDescent="0.25">
      <c r="A207" s="15">
        <v>133</v>
      </c>
      <c r="B207" s="19" t="s">
        <v>228</v>
      </c>
      <c r="C207" s="19"/>
      <c r="D207" s="14" t="s">
        <v>12</v>
      </c>
      <c r="E207" s="14" t="s">
        <v>207</v>
      </c>
      <c r="F207" s="29" t="s">
        <v>223</v>
      </c>
      <c r="G207" s="29" t="s">
        <v>16</v>
      </c>
      <c r="H207" s="14">
        <v>4000</v>
      </c>
      <c r="I207" s="42">
        <v>416496</v>
      </c>
      <c r="J207" s="17">
        <f t="shared" si="17"/>
        <v>0.55980645161290321</v>
      </c>
      <c r="K207" s="16">
        <f t="shared" si="15"/>
        <v>4106879.9999999995</v>
      </c>
      <c r="L207" s="17">
        <f t="shared" si="16"/>
        <v>5.5199999999999987</v>
      </c>
      <c r="M207" s="57">
        <f t="shared" si="19"/>
        <v>10.141421224871436</v>
      </c>
      <c r="N207" s="18">
        <f t="shared" si="18"/>
        <v>2.6401935483870971</v>
      </c>
      <c r="O207" s="11"/>
      <c r="P207" s="11"/>
      <c r="Q207" s="11"/>
      <c r="R207" s="11"/>
    </row>
    <row r="208" spans="1:18" s="12" customFormat="1" ht="30" customHeight="1" x14ac:dyDescent="0.25">
      <c r="A208" s="15">
        <v>134</v>
      </c>
      <c r="B208" s="19" t="s">
        <v>229</v>
      </c>
      <c r="C208" s="19"/>
      <c r="D208" s="14" t="s">
        <v>12</v>
      </c>
      <c r="E208" s="14" t="s">
        <v>207</v>
      </c>
      <c r="F208" s="29" t="s">
        <v>223</v>
      </c>
      <c r="G208" s="29" t="s">
        <v>16</v>
      </c>
      <c r="H208" s="14">
        <v>4000</v>
      </c>
      <c r="I208" s="42">
        <v>137124</v>
      </c>
      <c r="J208" s="17">
        <f t="shared" si="17"/>
        <v>0.18430645161290324</v>
      </c>
      <c r="K208" s="16">
        <f t="shared" si="15"/>
        <v>4106879.9999999995</v>
      </c>
      <c r="L208" s="17">
        <f t="shared" si="16"/>
        <v>5.5199999999999987</v>
      </c>
      <c r="M208" s="57">
        <f t="shared" si="19"/>
        <v>3.3388849929873774</v>
      </c>
      <c r="N208" s="18">
        <f t="shared" si="18"/>
        <v>3.0156935483870968</v>
      </c>
      <c r="O208" s="11"/>
      <c r="P208" s="11"/>
      <c r="Q208" s="11"/>
      <c r="R208" s="11"/>
    </row>
    <row r="209" spans="1:18" s="12" customFormat="1" ht="30" customHeight="1" x14ac:dyDescent="0.25">
      <c r="A209" s="15">
        <v>135</v>
      </c>
      <c r="B209" s="19" t="s">
        <v>230</v>
      </c>
      <c r="C209" s="19"/>
      <c r="D209" s="14" t="s">
        <v>12</v>
      </c>
      <c r="E209" s="14" t="s">
        <v>207</v>
      </c>
      <c r="F209" s="29" t="s">
        <v>223</v>
      </c>
      <c r="G209" s="29" t="s">
        <v>16</v>
      </c>
      <c r="H209" s="14">
        <v>1600</v>
      </c>
      <c r="I209" s="42">
        <v>0</v>
      </c>
      <c r="J209" s="17">
        <f t="shared" si="17"/>
        <v>0</v>
      </c>
      <c r="K209" s="16">
        <f t="shared" si="15"/>
        <v>1642751.9999999998</v>
      </c>
      <c r="L209" s="17">
        <f t="shared" si="16"/>
        <v>2.2079999999999997</v>
      </c>
      <c r="M209" s="57">
        <f t="shared" si="19"/>
        <v>0</v>
      </c>
      <c r="N209" s="18">
        <f t="shared" si="18"/>
        <v>1.2800000000000002</v>
      </c>
      <c r="O209" s="11"/>
      <c r="P209" s="11"/>
      <c r="Q209" s="11"/>
      <c r="R209" s="11"/>
    </row>
    <row r="210" spans="1:18" s="12" customFormat="1" ht="30" customHeight="1" x14ac:dyDescent="0.25">
      <c r="A210" s="15">
        <v>136</v>
      </c>
      <c r="B210" s="19" t="s">
        <v>231</v>
      </c>
      <c r="C210" s="19"/>
      <c r="D210" s="14" t="s">
        <v>12</v>
      </c>
      <c r="E210" s="14" t="s">
        <v>207</v>
      </c>
      <c r="F210" s="29" t="s">
        <v>223</v>
      </c>
      <c r="G210" s="29" t="s">
        <v>16</v>
      </c>
      <c r="H210" s="14">
        <v>2500</v>
      </c>
      <c r="I210" s="42">
        <v>93216</v>
      </c>
      <c r="J210" s="17">
        <f t="shared" si="17"/>
        <v>0.12529032258064518</v>
      </c>
      <c r="K210" s="16">
        <f t="shared" si="15"/>
        <v>2566800</v>
      </c>
      <c r="L210" s="17">
        <f t="shared" si="16"/>
        <v>3.45</v>
      </c>
      <c r="M210" s="57">
        <f t="shared" si="19"/>
        <v>3.6316035530621784</v>
      </c>
      <c r="N210" s="18">
        <f t="shared" si="18"/>
        <v>1.8747096774193548</v>
      </c>
      <c r="O210" s="11"/>
      <c r="P210" s="11"/>
      <c r="Q210" s="11"/>
      <c r="R210" s="11"/>
    </row>
    <row r="211" spans="1:18" s="12" customFormat="1" ht="30" customHeight="1" x14ac:dyDescent="0.25">
      <c r="A211" s="15">
        <v>137</v>
      </c>
      <c r="B211" s="19" t="s">
        <v>232</v>
      </c>
      <c r="C211" s="19"/>
      <c r="D211" s="14" t="s">
        <v>12</v>
      </c>
      <c r="E211" s="14" t="s">
        <v>207</v>
      </c>
      <c r="F211" s="29" t="s">
        <v>223</v>
      </c>
      <c r="G211" s="29" t="s">
        <v>16</v>
      </c>
      <c r="H211" s="14">
        <v>4000</v>
      </c>
      <c r="I211" s="42">
        <v>108108</v>
      </c>
      <c r="J211" s="17">
        <f t="shared" si="17"/>
        <v>0.14530645161290323</v>
      </c>
      <c r="K211" s="16">
        <f t="shared" si="15"/>
        <v>4106879.9999999995</v>
      </c>
      <c r="L211" s="17">
        <f t="shared" si="16"/>
        <v>5.5199999999999987</v>
      </c>
      <c r="M211" s="57">
        <f t="shared" si="19"/>
        <v>2.6323632538569428</v>
      </c>
      <c r="N211" s="18">
        <f t="shared" si="18"/>
        <v>3.0546935483870969</v>
      </c>
      <c r="O211" s="11"/>
      <c r="P211" s="11"/>
      <c r="Q211" s="11"/>
      <c r="R211" s="11"/>
    </row>
    <row r="212" spans="1:18" s="12" customFormat="1" ht="30" customHeight="1" x14ac:dyDescent="0.25">
      <c r="A212" s="15">
        <v>138</v>
      </c>
      <c r="B212" s="19" t="s">
        <v>233</v>
      </c>
      <c r="C212" s="19"/>
      <c r="D212" s="14" t="s">
        <v>12</v>
      </c>
      <c r="E212" s="14" t="s">
        <v>207</v>
      </c>
      <c r="F212" s="29" t="s">
        <v>223</v>
      </c>
      <c r="G212" s="29" t="s">
        <v>16</v>
      </c>
      <c r="H212" s="14">
        <v>1800</v>
      </c>
      <c r="I212" s="42">
        <v>3432</v>
      </c>
      <c r="J212" s="17">
        <f t="shared" si="17"/>
        <v>4.6129032258064523E-3</v>
      </c>
      <c r="K212" s="16">
        <f t="shared" si="15"/>
        <v>1848095.9999999998</v>
      </c>
      <c r="L212" s="17">
        <f t="shared" si="16"/>
        <v>2.4839999999999995</v>
      </c>
      <c r="M212" s="57">
        <f t="shared" si="19"/>
        <v>0.18570463872006651</v>
      </c>
      <c r="N212" s="18">
        <f t="shared" si="18"/>
        <v>1.4353870967741937</v>
      </c>
      <c r="O212" s="11"/>
      <c r="P212" s="11"/>
      <c r="Q212" s="11"/>
      <c r="R212" s="11"/>
    </row>
    <row r="213" spans="1:18" s="12" customFormat="1" ht="30" customHeight="1" x14ac:dyDescent="0.25">
      <c r="A213" s="15">
        <v>139</v>
      </c>
      <c r="B213" s="19" t="s">
        <v>234</v>
      </c>
      <c r="C213" s="19"/>
      <c r="D213" s="14" t="s">
        <v>12</v>
      </c>
      <c r="E213" s="14" t="s">
        <v>207</v>
      </c>
      <c r="F213" s="29" t="s">
        <v>223</v>
      </c>
      <c r="G213" s="29" t="s">
        <v>16</v>
      </c>
      <c r="H213" s="14">
        <f>4000</f>
        <v>4000</v>
      </c>
      <c r="I213" s="42">
        <v>522144</v>
      </c>
      <c r="J213" s="17">
        <f t="shared" si="17"/>
        <v>0.70180645161290323</v>
      </c>
      <c r="K213" s="16">
        <f t="shared" si="15"/>
        <v>4106879.9999999995</v>
      </c>
      <c r="L213" s="17">
        <f t="shared" si="16"/>
        <v>5.5199999999999987</v>
      </c>
      <c r="M213" s="57">
        <f t="shared" si="19"/>
        <v>12.713884992987378</v>
      </c>
      <c r="N213" s="18">
        <f t="shared" si="18"/>
        <v>2.4981935483870972</v>
      </c>
      <c r="O213" s="11"/>
      <c r="P213" s="11"/>
      <c r="Q213" s="11"/>
      <c r="R213" s="11"/>
    </row>
    <row r="214" spans="1:18" s="12" customFormat="1" ht="30" customHeight="1" x14ac:dyDescent="0.25">
      <c r="A214" s="15">
        <v>140</v>
      </c>
      <c r="B214" s="19" t="s">
        <v>234</v>
      </c>
      <c r="C214" s="19"/>
      <c r="D214" s="14" t="s">
        <v>15</v>
      </c>
      <c r="E214" s="14" t="s">
        <v>207</v>
      </c>
      <c r="F214" s="29" t="s">
        <v>223</v>
      </c>
      <c r="G214" s="29" t="s">
        <v>16</v>
      </c>
      <c r="H214" s="14">
        <v>1800</v>
      </c>
      <c r="I214" s="42">
        <v>0</v>
      </c>
      <c r="J214" s="17">
        <f t="shared" si="17"/>
        <v>0</v>
      </c>
      <c r="K214" s="16"/>
      <c r="L214" s="17"/>
      <c r="M214" s="57"/>
      <c r="N214" s="18">
        <f t="shared" si="18"/>
        <v>1.4400000000000002</v>
      </c>
      <c r="O214" s="11"/>
      <c r="P214" s="11"/>
      <c r="Q214" s="11"/>
      <c r="R214" s="11"/>
    </row>
    <row r="215" spans="1:18" s="12" customFormat="1" ht="30" customHeight="1" x14ac:dyDescent="0.25">
      <c r="A215" s="15">
        <v>141</v>
      </c>
      <c r="B215" s="19" t="s">
        <v>546</v>
      </c>
      <c r="C215" s="19"/>
      <c r="D215" s="14" t="s">
        <v>12</v>
      </c>
      <c r="E215" s="14" t="s">
        <v>207</v>
      </c>
      <c r="F215" s="29" t="s">
        <v>223</v>
      </c>
      <c r="G215" s="29" t="s">
        <v>16</v>
      </c>
      <c r="H215" s="14">
        <v>10000</v>
      </c>
      <c r="I215" s="42">
        <v>15816</v>
      </c>
      <c r="J215" s="17">
        <f t="shared" si="17"/>
        <v>2.1258064516129032E-2</v>
      </c>
      <c r="K215" s="16">
        <f t="shared" si="15"/>
        <v>10267200</v>
      </c>
      <c r="L215" s="17">
        <f t="shared" si="16"/>
        <v>13.8</v>
      </c>
      <c r="M215" s="57">
        <f t="shared" si="19"/>
        <v>0.15404394576905095</v>
      </c>
      <c r="N215" s="18">
        <f t="shared" si="18"/>
        <v>7.9787419354838711</v>
      </c>
      <c r="O215" s="11"/>
      <c r="P215" s="11"/>
      <c r="Q215" s="11"/>
      <c r="R215" s="11"/>
    </row>
    <row r="216" spans="1:18" s="12" customFormat="1" ht="30" customHeight="1" x14ac:dyDescent="0.25">
      <c r="A216" s="15">
        <v>142</v>
      </c>
      <c r="B216" s="19" t="s">
        <v>643</v>
      </c>
      <c r="C216" s="19"/>
      <c r="D216" s="29" t="s">
        <v>12</v>
      </c>
      <c r="E216" s="14" t="s">
        <v>207</v>
      </c>
      <c r="F216" s="29" t="s">
        <v>223</v>
      </c>
      <c r="G216" s="29" t="s">
        <v>16</v>
      </c>
      <c r="H216" s="14">
        <v>10000</v>
      </c>
      <c r="I216" s="42">
        <v>3393240.0000000051</v>
      </c>
      <c r="J216" s="17">
        <f t="shared" si="17"/>
        <v>4.5608064516129101</v>
      </c>
      <c r="K216" s="16"/>
      <c r="L216" s="17"/>
      <c r="M216" s="57"/>
      <c r="N216" s="18">
        <f>H216/1000*0.8-J216</f>
        <v>3.4391935483870899</v>
      </c>
      <c r="O216" s="11"/>
      <c r="P216" s="11"/>
      <c r="Q216" s="11"/>
      <c r="R216" s="11"/>
    </row>
    <row r="217" spans="1:18" s="12" customFormat="1" ht="30" customHeight="1" x14ac:dyDescent="0.25">
      <c r="A217" s="15">
        <v>143</v>
      </c>
      <c r="B217" s="19" t="s">
        <v>643</v>
      </c>
      <c r="C217" s="19"/>
      <c r="D217" s="29" t="s">
        <v>15</v>
      </c>
      <c r="E217" s="14" t="s">
        <v>207</v>
      </c>
      <c r="F217" s="29" t="s">
        <v>223</v>
      </c>
      <c r="G217" s="29" t="s">
        <v>16</v>
      </c>
      <c r="H217" s="14">
        <v>10000</v>
      </c>
      <c r="I217" s="42">
        <v>2469120.0000000028</v>
      </c>
      <c r="J217" s="17">
        <f t="shared" si="17"/>
        <v>3.318709677419359</v>
      </c>
      <c r="K217" s="16"/>
      <c r="L217" s="17"/>
      <c r="M217" s="57"/>
      <c r="N217" s="18">
        <f t="shared" si="18"/>
        <v>4.681290322580641</v>
      </c>
      <c r="O217" s="11"/>
      <c r="P217" s="11"/>
      <c r="Q217" s="11"/>
      <c r="R217" s="11"/>
    </row>
    <row r="218" spans="1:18" ht="30" customHeight="1" x14ac:dyDescent="0.25">
      <c r="A218" s="15">
        <v>144</v>
      </c>
      <c r="B218" s="23" t="s">
        <v>235</v>
      </c>
      <c r="C218" s="23"/>
      <c r="D218" s="14" t="s">
        <v>12</v>
      </c>
      <c r="E218" s="14" t="s">
        <v>236</v>
      </c>
      <c r="F218" s="29" t="s">
        <v>223</v>
      </c>
      <c r="G218" s="28" t="s">
        <v>31</v>
      </c>
      <c r="H218" s="21">
        <v>630</v>
      </c>
      <c r="I218" s="146">
        <v>2475</v>
      </c>
      <c r="J218" s="17">
        <f t="shared" si="17"/>
        <v>3.3266129032258067E-3</v>
      </c>
      <c r="K218" s="16">
        <f t="shared" si="15"/>
        <v>646833.6</v>
      </c>
      <c r="L218" s="17">
        <f t="shared" si="16"/>
        <v>0.86939999999999995</v>
      </c>
      <c r="M218" s="57">
        <f t="shared" si="19"/>
        <v>0.38263318417596115</v>
      </c>
      <c r="N218" s="18">
        <f t="shared" si="18"/>
        <v>0.50067338709677423</v>
      </c>
      <c r="O218" s="11"/>
    </row>
    <row r="219" spans="1:18" ht="30" customHeight="1" x14ac:dyDescent="0.25">
      <c r="A219" s="15">
        <v>145</v>
      </c>
      <c r="B219" s="23" t="s">
        <v>238</v>
      </c>
      <c r="C219" s="23"/>
      <c r="D219" s="14" t="s">
        <v>12</v>
      </c>
      <c r="E219" s="14" t="s">
        <v>236</v>
      </c>
      <c r="F219" s="29" t="s">
        <v>223</v>
      </c>
      <c r="G219" s="28" t="s">
        <v>31</v>
      </c>
      <c r="H219" s="21">
        <v>560</v>
      </c>
      <c r="I219" s="146">
        <v>34500</v>
      </c>
      <c r="J219" s="17">
        <f t="shared" si="17"/>
        <v>4.6370967741935477E-2</v>
      </c>
      <c r="K219" s="16">
        <f t="shared" si="15"/>
        <v>574963.19999999995</v>
      </c>
      <c r="L219" s="17">
        <f t="shared" si="16"/>
        <v>0.77279999999999993</v>
      </c>
      <c r="M219" s="57">
        <f t="shared" si="19"/>
        <v>6.0003840245775732</v>
      </c>
      <c r="N219" s="18">
        <f t="shared" si="18"/>
        <v>0.40162903225806457</v>
      </c>
      <c r="O219" s="11"/>
    </row>
    <row r="220" spans="1:18" ht="30" customHeight="1" x14ac:dyDescent="0.25">
      <c r="A220" s="15">
        <v>146</v>
      </c>
      <c r="B220" s="28" t="s">
        <v>239</v>
      </c>
      <c r="C220" s="28"/>
      <c r="D220" s="14" t="s">
        <v>12</v>
      </c>
      <c r="E220" s="14" t="s">
        <v>236</v>
      </c>
      <c r="F220" s="29" t="s">
        <v>223</v>
      </c>
      <c r="G220" s="28" t="s">
        <v>31</v>
      </c>
      <c r="H220" s="21" t="s">
        <v>106</v>
      </c>
      <c r="I220" s="146">
        <v>87000</v>
      </c>
      <c r="J220" s="17">
        <f t="shared" si="17"/>
        <v>0.11693548387096775</v>
      </c>
      <c r="K220" s="16">
        <f t="shared" si="15"/>
        <v>574963.19999999995</v>
      </c>
      <c r="L220" s="17">
        <f t="shared" si="16"/>
        <v>0.77279999999999993</v>
      </c>
      <c r="M220" s="57">
        <f t="shared" si="19"/>
        <v>15.131403192413012</v>
      </c>
      <c r="N220" s="18">
        <f t="shared" si="18"/>
        <v>0.33106451612903232</v>
      </c>
      <c r="O220" s="11"/>
    </row>
    <row r="221" spans="1:18" ht="30" customHeight="1" x14ac:dyDescent="0.25">
      <c r="A221" s="15">
        <v>147</v>
      </c>
      <c r="B221" s="23" t="s">
        <v>240</v>
      </c>
      <c r="C221" s="38"/>
      <c r="D221" s="14" t="s">
        <v>12</v>
      </c>
      <c r="E221" s="14" t="s">
        <v>236</v>
      </c>
      <c r="F221" s="29" t="s">
        <v>223</v>
      </c>
      <c r="G221" s="28" t="s">
        <v>31</v>
      </c>
      <c r="H221" s="21" t="s">
        <v>106</v>
      </c>
      <c r="I221" s="146">
        <v>20529</v>
      </c>
      <c r="J221" s="17">
        <f t="shared" si="17"/>
        <v>2.7592741935483871E-2</v>
      </c>
      <c r="K221" s="16">
        <f t="shared" si="15"/>
        <v>574963.19999999995</v>
      </c>
      <c r="L221" s="17">
        <f t="shared" si="16"/>
        <v>0.77279999999999993</v>
      </c>
      <c r="M221" s="57">
        <f t="shared" si="19"/>
        <v>3.5704893808855944</v>
      </c>
      <c r="N221" s="18">
        <f t="shared" si="18"/>
        <v>0.42040725806451618</v>
      </c>
      <c r="O221" s="11"/>
    </row>
    <row r="222" spans="1:18" ht="30" customHeight="1" x14ac:dyDescent="0.25">
      <c r="A222" s="15">
        <v>148</v>
      </c>
      <c r="B222" s="137" t="s">
        <v>241</v>
      </c>
      <c r="C222" s="23"/>
      <c r="D222" s="14" t="s">
        <v>12</v>
      </c>
      <c r="E222" s="14" t="s">
        <v>236</v>
      </c>
      <c r="F222" s="29" t="s">
        <v>223</v>
      </c>
      <c r="G222" s="28" t="s">
        <v>31</v>
      </c>
      <c r="H222" s="21" t="s">
        <v>106</v>
      </c>
      <c r="I222" s="146">
        <v>57900</v>
      </c>
      <c r="J222" s="17">
        <f t="shared" si="17"/>
        <v>7.7822580645161302E-2</v>
      </c>
      <c r="K222" s="16">
        <f t="shared" si="15"/>
        <v>574963.19999999995</v>
      </c>
      <c r="L222" s="17">
        <f t="shared" si="16"/>
        <v>0.77279999999999993</v>
      </c>
      <c r="M222" s="57">
        <f t="shared" si="19"/>
        <v>10.070209710812797</v>
      </c>
      <c r="N222" s="18">
        <f t="shared" si="18"/>
        <v>0.37017741935483878</v>
      </c>
      <c r="O222" s="11"/>
    </row>
    <row r="223" spans="1:18" ht="30" customHeight="1" x14ac:dyDescent="0.25">
      <c r="A223" s="15">
        <v>149</v>
      </c>
      <c r="B223" s="23" t="s">
        <v>242</v>
      </c>
      <c r="C223" s="23"/>
      <c r="D223" s="14" t="s">
        <v>12</v>
      </c>
      <c r="E223" s="14" t="s">
        <v>237</v>
      </c>
      <c r="F223" s="29" t="s">
        <v>223</v>
      </c>
      <c r="G223" s="28" t="s">
        <v>31</v>
      </c>
      <c r="H223" s="21">
        <v>160</v>
      </c>
      <c r="I223" s="146">
        <v>4800</v>
      </c>
      <c r="J223" s="17">
        <f t="shared" si="17"/>
        <v>6.4516129032258064E-3</v>
      </c>
      <c r="K223" s="16">
        <f t="shared" si="15"/>
        <v>164275.19999999998</v>
      </c>
      <c r="L223" s="17">
        <f t="shared" si="16"/>
        <v>0.2208</v>
      </c>
      <c r="M223" s="57">
        <f t="shared" si="19"/>
        <v>2.9219261337073399</v>
      </c>
      <c r="N223" s="18">
        <f t="shared" si="18"/>
        <v>0.12154838709677419</v>
      </c>
      <c r="O223" s="11"/>
    </row>
    <row r="224" spans="1:18" ht="30" customHeight="1" x14ac:dyDescent="0.25">
      <c r="A224" s="15">
        <v>150</v>
      </c>
      <c r="B224" s="23" t="s">
        <v>243</v>
      </c>
      <c r="C224" s="23"/>
      <c r="D224" s="14" t="s">
        <v>12</v>
      </c>
      <c r="E224" s="14" t="s">
        <v>236</v>
      </c>
      <c r="F224" s="29" t="s">
        <v>223</v>
      </c>
      <c r="G224" s="28" t="s">
        <v>31</v>
      </c>
      <c r="H224" s="21">
        <v>400</v>
      </c>
      <c r="I224" s="146">
        <v>0</v>
      </c>
      <c r="J224" s="17">
        <f t="shared" ref="J224:J235" si="20">I224/744/1000</f>
        <v>0</v>
      </c>
      <c r="K224" s="16">
        <f t="shared" ref="K224:K235" si="21">H224*744*1.38</f>
        <v>410687.99999999994</v>
      </c>
      <c r="L224" s="17">
        <f t="shared" ref="L224:L234" si="22">K224/744/1000</f>
        <v>0.55199999999999994</v>
      </c>
      <c r="M224" s="57">
        <f t="shared" si="19"/>
        <v>0</v>
      </c>
      <c r="N224" s="18">
        <f t="shared" si="18"/>
        <v>0.32000000000000006</v>
      </c>
      <c r="O224" s="11"/>
    </row>
    <row r="225" spans="1:15" ht="30" customHeight="1" x14ac:dyDescent="0.25">
      <c r="A225" s="15">
        <v>151</v>
      </c>
      <c r="B225" s="23" t="s">
        <v>244</v>
      </c>
      <c r="C225" s="23"/>
      <c r="D225" s="14" t="s">
        <v>12</v>
      </c>
      <c r="E225" s="14" t="s">
        <v>236</v>
      </c>
      <c r="F225" s="29" t="s">
        <v>223</v>
      </c>
      <c r="G225" s="28" t="s">
        <v>31</v>
      </c>
      <c r="H225" s="21">
        <v>400</v>
      </c>
      <c r="I225" s="164">
        <v>949</v>
      </c>
      <c r="J225" s="17">
        <f t="shared" si="20"/>
        <v>1.2755376344086022E-3</v>
      </c>
      <c r="K225" s="16">
        <f t="shared" si="21"/>
        <v>410687.99999999994</v>
      </c>
      <c r="L225" s="17">
        <f t="shared" si="22"/>
        <v>0.55199999999999994</v>
      </c>
      <c r="M225" s="57">
        <f t="shared" si="19"/>
        <v>0.2310756584073555</v>
      </c>
      <c r="N225" s="18">
        <f t="shared" si="18"/>
        <v>0.31872446236559149</v>
      </c>
      <c r="O225" s="11"/>
    </row>
    <row r="226" spans="1:15" ht="30" customHeight="1" x14ac:dyDescent="0.25">
      <c r="A226" s="15">
        <v>152</v>
      </c>
      <c r="B226" s="23" t="s">
        <v>245</v>
      </c>
      <c r="C226" s="23"/>
      <c r="D226" s="14" t="s">
        <v>12</v>
      </c>
      <c r="E226" s="14" t="s">
        <v>236</v>
      </c>
      <c r="F226" s="29" t="s">
        <v>223</v>
      </c>
      <c r="G226" s="28" t="s">
        <v>31</v>
      </c>
      <c r="H226" s="21">
        <v>250</v>
      </c>
      <c r="I226" s="146">
        <v>1770</v>
      </c>
      <c r="J226" s="17">
        <f t="shared" si="20"/>
        <v>2.379032258064516E-3</v>
      </c>
      <c r="K226" s="16">
        <f t="shared" si="21"/>
        <v>256679.99999999997</v>
      </c>
      <c r="L226" s="17">
        <f t="shared" si="22"/>
        <v>0.34499999999999992</v>
      </c>
      <c r="M226" s="57">
        <f t="shared" si="19"/>
        <v>0.68957456755493229</v>
      </c>
      <c r="N226" s="18">
        <f t="shared" si="18"/>
        <v>0.19762096774193549</v>
      </c>
      <c r="O226" s="11"/>
    </row>
    <row r="227" spans="1:15" ht="30" customHeight="1" x14ac:dyDescent="0.25">
      <c r="A227" s="15">
        <v>153</v>
      </c>
      <c r="B227" s="23" t="s">
        <v>267</v>
      </c>
      <c r="C227" s="23"/>
      <c r="D227" s="14" t="s">
        <v>12</v>
      </c>
      <c r="E227" s="14" t="s">
        <v>237</v>
      </c>
      <c r="F227" s="29" t="s">
        <v>223</v>
      </c>
      <c r="G227" s="28" t="s">
        <v>31</v>
      </c>
      <c r="H227" s="21">
        <v>400</v>
      </c>
      <c r="I227" s="146">
        <v>905</v>
      </c>
      <c r="J227" s="17">
        <f t="shared" si="20"/>
        <v>1.2163978494623656E-3</v>
      </c>
      <c r="K227" s="16">
        <f t="shared" si="21"/>
        <v>410687.99999999994</v>
      </c>
      <c r="L227" s="17">
        <f t="shared" si="22"/>
        <v>0.55199999999999994</v>
      </c>
      <c r="M227" s="57">
        <f t="shared" si="19"/>
        <v>0.22036192925042861</v>
      </c>
      <c r="N227" s="18">
        <f t="shared" si="18"/>
        <v>0.31878360215053769</v>
      </c>
      <c r="O227" s="11"/>
    </row>
    <row r="228" spans="1:15" ht="30" customHeight="1" x14ac:dyDescent="0.25">
      <c r="A228" s="15">
        <v>154</v>
      </c>
      <c r="B228" s="23" t="s">
        <v>265</v>
      </c>
      <c r="C228" s="23"/>
      <c r="D228" s="14" t="s">
        <v>12</v>
      </c>
      <c r="E228" s="14" t="s">
        <v>237</v>
      </c>
      <c r="F228" s="29" t="s">
        <v>223</v>
      </c>
      <c r="G228" s="28" t="s">
        <v>31</v>
      </c>
      <c r="H228" s="21">
        <v>160</v>
      </c>
      <c r="I228" s="146">
        <v>27960</v>
      </c>
      <c r="J228" s="17">
        <f t="shared" si="20"/>
        <v>3.7580645161290317E-2</v>
      </c>
      <c r="K228" s="16">
        <f t="shared" si="21"/>
        <v>164275.19999999998</v>
      </c>
      <c r="L228" s="17">
        <f t="shared" si="22"/>
        <v>0.2208</v>
      </c>
      <c r="M228" s="57">
        <f t="shared" si="19"/>
        <v>17.020219728845255</v>
      </c>
      <c r="N228" s="18">
        <f t="shared" si="18"/>
        <v>9.0419354838709692E-2</v>
      </c>
      <c r="O228" s="11"/>
    </row>
    <row r="229" spans="1:15" ht="30" customHeight="1" x14ac:dyDescent="0.25">
      <c r="A229" s="15">
        <v>155</v>
      </c>
      <c r="B229" s="23" t="s">
        <v>246</v>
      </c>
      <c r="C229" s="23"/>
      <c r="D229" s="14" t="s">
        <v>12</v>
      </c>
      <c r="E229" s="14" t="s">
        <v>247</v>
      </c>
      <c r="F229" s="29" t="s">
        <v>223</v>
      </c>
      <c r="G229" s="28" t="s">
        <v>31</v>
      </c>
      <c r="H229" s="21" t="s">
        <v>248</v>
      </c>
      <c r="I229" s="146">
        <v>1149</v>
      </c>
      <c r="J229" s="17">
        <f t="shared" si="20"/>
        <v>1.5443548387096774E-3</v>
      </c>
      <c r="K229" s="16">
        <f t="shared" si="21"/>
        <v>102671.99999999999</v>
      </c>
      <c r="L229" s="17">
        <f t="shared" si="22"/>
        <v>0.13799999999999998</v>
      </c>
      <c r="M229" s="57">
        <f t="shared" si="19"/>
        <v>1.1190977092099113</v>
      </c>
      <c r="N229" s="18">
        <f t="shared" si="18"/>
        <v>7.8455645161290333E-2</v>
      </c>
      <c r="O229" s="11"/>
    </row>
    <row r="230" spans="1:15" ht="30" customHeight="1" x14ac:dyDescent="0.25">
      <c r="A230" s="15">
        <v>156</v>
      </c>
      <c r="B230" s="23" t="s">
        <v>249</v>
      </c>
      <c r="C230" s="23"/>
      <c r="D230" s="14" t="s">
        <v>12</v>
      </c>
      <c r="E230" s="15" t="s">
        <v>250</v>
      </c>
      <c r="F230" s="29" t="s">
        <v>223</v>
      </c>
      <c r="G230" s="28" t="s">
        <v>42</v>
      </c>
      <c r="H230" s="21">
        <v>400</v>
      </c>
      <c r="I230" s="146">
        <v>30120</v>
      </c>
      <c r="J230" s="17">
        <f t="shared" si="20"/>
        <v>4.0483870967741933E-2</v>
      </c>
      <c r="K230" s="16">
        <f t="shared" si="21"/>
        <v>410687.99999999994</v>
      </c>
      <c r="L230" s="17">
        <f t="shared" si="22"/>
        <v>0.55199999999999994</v>
      </c>
      <c r="M230" s="57">
        <f t="shared" si="19"/>
        <v>7.3340345956054236</v>
      </c>
      <c r="N230" s="18">
        <f t="shared" si="18"/>
        <v>0.27951612903225814</v>
      </c>
      <c r="O230" s="11"/>
    </row>
    <row r="231" spans="1:15" ht="30" customHeight="1" x14ac:dyDescent="0.25">
      <c r="A231" s="15">
        <v>157</v>
      </c>
      <c r="B231" s="23" t="s">
        <v>251</v>
      </c>
      <c r="C231" s="23"/>
      <c r="D231" s="14" t="s">
        <v>12</v>
      </c>
      <c r="E231" s="15" t="s">
        <v>252</v>
      </c>
      <c r="F231" s="29" t="s">
        <v>223</v>
      </c>
      <c r="G231" s="28" t="s">
        <v>31</v>
      </c>
      <c r="H231" s="21">
        <v>100</v>
      </c>
      <c r="I231" s="146">
        <v>1052</v>
      </c>
      <c r="J231" s="17">
        <f t="shared" si="20"/>
        <v>1.413978494623656E-3</v>
      </c>
      <c r="K231" s="16">
        <f t="shared" si="21"/>
        <v>102671.99999999999</v>
      </c>
      <c r="L231" s="17">
        <f t="shared" si="22"/>
        <v>0.13799999999999998</v>
      </c>
      <c r="M231" s="57">
        <f t="shared" si="19"/>
        <v>1.024622097553374</v>
      </c>
      <c r="N231" s="18">
        <f t="shared" si="18"/>
        <v>7.8586021505376358E-2</v>
      </c>
      <c r="O231" s="11"/>
    </row>
    <row r="232" spans="1:15" ht="30" customHeight="1" x14ac:dyDescent="0.25">
      <c r="A232" s="15">
        <v>158</v>
      </c>
      <c r="B232" s="23" t="s">
        <v>253</v>
      </c>
      <c r="C232" s="23"/>
      <c r="D232" s="14" t="s">
        <v>12</v>
      </c>
      <c r="E232" s="14" t="s">
        <v>254</v>
      </c>
      <c r="F232" s="29" t="s">
        <v>223</v>
      </c>
      <c r="G232" s="28" t="s">
        <v>42</v>
      </c>
      <c r="H232" s="21">
        <v>320</v>
      </c>
      <c r="I232" s="146">
        <v>10176</v>
      </c>
      <c r="J232" s="17">
        <f t="shared" si="20"/>
        <v>1.367741935483871E-2</v>
      </c>
      <c r="K232" s="16">
        <f t="shared" si="21"/>
        <v>328550.39999999997</v>
      </c>
      <c r="L232" s="17">
        <f t="shared" si="22"/>
        <v>0.44159999999999999</v>
      </c>
      <c r="M232" s="57">
        <f t="shared" si="19"/>
        <v>3.0972417017297809</v>
      </c>
      <c r="N232" s="18">
        <f t="shared" si="18"/>
        <v>0.2423225806451613</v>
      </c>
      <c r="O232" s="11"/>
    </row>
    <row r="233" spans="1:15" ht="30" customHeight="1" x14ac:dyDescent="0.25">
      <c r="A233" s="15">
        <v>159</v>
      </c>
      <c r="B233" s="23" t="s">
        <v>255</v>
      </c>
      <c r="C233" s="23"/>
      <c r="D233" s="14" t="s">
        <v>12</v>
      </c>
      <c r="E233" s="14" t="s">
        <v>256</v>
      </c>
      <c r="F233" s="29" t="s">
        <v>223</v>
      </c>
      <c r="G233" s="28" t="s">
        <v>42</v>
      </c>
      <c r="H233" s="21">
        <v>100</v>
      </c>
      <c r="I233" s="146">
        <v>68448</v>
      </c>
      <c r="J233" s="17">
        <f t="shared" si="20"/>
        <v>9.1999999999999998E-2</v>
      </c>
      <c r="K233" s="16">
        <f>H233*744*1.38</f>
        <v>102671.99999999999</v>
      </c>
      <c r="L233" s="17">
        <f t="shared" si="22"/>
        <v>0.13799999999999998</v>
      </c>
      <c r="M233" s="57">
        <f t="shared" si="19"/>
        <v>66.666666666666671</v>
      </c>
      <c r="N233" s="18">
        <f>H233/1000*0.8-J233</f>
        <v>-1.1999999999999983E-2</v>
      </c>
      <c r="O233" s="11"/>
    </row>
    <row r="234" spans="1:15" ht="30" customHeight="1" x14ac:dyDescent="0.25">
      <c r="A234" s="15">
        <v>160</v>
      </c>
      <c r="B234" s="23" t="s">
        <v>255</v>
      </c>
      <c r="C234" s="23"/>
      <c r="D234" s="14" t="s">
        <v>12</v>
      </c>
      <c r="E234" s="14" t="s">
        <v>256</v>
      </c>
      <c r="F234" s="29" t="s">
        <v>223</v>
      </c>
      <c r="G234" s="28" t="s">
        <v>42</v>
      </c>
      <c r="H234" s="21">
        <v>400</v>
      </c>
      <c r="I234" s="146">
        <v>12300</v>
      </c>
      <c r="J234" s="17">
        <f t="shared" si="20"/>
        <v>1.653225806451613E-2</v>
      </c>
      <c r="K234" s="16">
        <f t="shared" si="21"/>
        <v>410687.99999999994</v>
      </c>
      <c r="L234" s="17">
        <f t="shared" si="22"/>
        <v>0.55199999999999994</v>
      </c>
      <c r="M234" s="57">
        <f>(I234/K234)*100</f>
        <v>2.9949742870500238</v>
      </c>
      <c r="N234" s="18">
        <f>H234/1000*0.8-J234</f>
        <v>0.30346774193548393</v>
      </c>
      <c r="O234" s="11"/>
    </row>
    <row r="235" spans="1:15" ht="19.5" customHeight="1" x14ac:dyDescent="0.25">
      <c r="A235" s="15">
        <v>161</v>
      </c>
      <c r="B235" s="23" t="s">
        <v>257</v>
      </c>
      <c r="C235" s="23"/>
      <c r="D235" s="14" t="s">
        <v>12</v>
      </c>
      <c r="E235" s="14" t="s">
        <v>256</v>
      </c>
      <c r="F235" s="29" t="s">
        <v>223</v>
      </c>
      <c r="G235" s="28" t="s">
        <v>42</v>
      </c>
      <c r="H235" s="21">
        <v>100</v>
      </c>
      <c r="I235" s="146">
        <v>7140</v>
      </c>
      <c r="J235" s="17">
        <f t="shared" si="20"/>
        <v>9.596774193548388E-3</v>
      </c>
      <c r="K235" s="16">
        <f t="shared" si="21"/>
        <v>102671.99999999999</v>
      </c>
      <c r="L235" s="17">
        <f>K235/744/1000</f>
        <v>0.13799999999999998</v>
      </c>
      <c r="M235" s="57">
        <f t="shared" si="19"/>
        <v>6.9541841982234702</v>
      </c>
      <c r="N235" s="18">
        <f t="shared" si="18"/>
        <v>7.0403225806451628E-2</v>
      </c>
      <c r="O235" s="11"/>
    </row>
    <row r="236" spans="1:15" x14ac:dyDescent="0.25">
      <c r="H236" s="3">
        <f>SUM(H10:H235)</f>
        <v>670650</v>
      </c>
      <c r="O236" s="11"/>
    </row>
    <row r="238" spans="1:15" s="34" customFormat="1" ht="15.75" x14ac:dyDescent="0.25">
      <c r="A238" s="35"/>
      <c r="B238" s="36" t="s">
        <v>258</v>
      </c>
      <c r="C238" s="36"/>
      <c r="D238" s="35"/>
      <c r="E238" s="37"/>
      <c r="F238" s="49" t="s">
        <v>272</v>
      </c>
      <c r="G238" s="49"/>
      <c r="H238" s="33"/>
      <c r="I238" s="41"/>
      <c r="J238" s="33"/>
      <c r="K238" s="33"/>
      <c r="L238" s="33"/>
      <c r="M238" s="41"/>
      <c r="N238" s="33"/>
      <c r="O238" s="33"/>
    </row>
    <row r="239" spans="1:15" s="34" customFormat="1" ht="15.75" x14ac:dyDescent="0.25">
      <c r="A239" s="35"/>
      <c r="B239" s="36"/>
      <c r="C239" s="36"/>
      <c r="D239" s="35"/>
      <c r="E239" s="37"/>
      <c r="F239" s="49"/>
      <c r="G239" s="49"/>
      <c r="H239" s="33"/>
      <c r="I239" s="41"/>
      <c r="J239" s="33"/>
      <c r="K239" s="33"/>
      <c r="L239" s="33"/>
      <c r="M239" s="41"/>
      <c r="N239" s="33"/>
      <c r="O239" s="33"/>
    </row>
    <row r="240" spans="1:15" s="34" customFormat="1" ht="15.75" x14ac:dyDescent="0.25">
      <c r="A240" s="35"/>
      <c r="B240" s="36" t="s">
        <v>259</v>
      </c>
      <c r="C240" s="36"/>
      <c r="D240" s="35"/>
      <c r="E240" s="37"/>
      <c r="F240" s="49" t="s">
        <v>266</v>
      </c>
      <c r="G240" s="49"/>
      <c r="H240" s="33"/>
      <c r="I240" s="41"/>
      <c r="J240" s="33"/>
      <c r="K240" s="33"/>
      <c r="L240" s="33"/>
      <c r="M240" s="41"/>
      <c r="N240" s="33"/>
      <c r="O240" s="33"/>
    </row>
    <row r="241" spans="1:18" s="34" customFormat="1" ht="15.75" x14ac:dyDescent="0.25">
      <c r="A241" s="1"/>
      <c r="B241" s="2"/>
      <c r="C241" s="2"/>
      <c r="D241" s="1"/>
      <c r="E241" s="3"/>
      <c r="F241" s="43"/>
      <c r="G241" s="43"/>
      <c r="H241" s="4"/>
      <c r="I241" s="40"/>
      <c r="J241" s="4"/>
      <c r="K241" s="4"/>
      <c r="L241" s="4"/>
      <c r="M241" s="40"/>
      <c r="N241" s="4"/>
      <c r="O241" s="33"/>
      <c r="P241" s="33"/>
      <c r="Q241" s="33"/>
      <c r="R241" s="33"/>
    </row>
    <row r="242" spans="1:18" s="34" customFormat="1" ht="15.75" x14ac:dyDescent="0.25">
      <c r="A242" s="1"/>
      <c r="B242" s="2"/>
      <c r="C242" s="2"/>
      <c r="D242" s="1"/>
      <c r="E242" s="3"/>
      <c r="F242" s="43"/>
      <c r="G242" s="43"/>
      <c r="H242" s="4"/>
      <c r="I242" s="40"/>
      <c r="J242" s="4"/>
      <c r="K242" s="4"/>
      <c r="L242" s="4"/>
      <c r="M242" s="40"/>
      <c r="N242" s="4"/>
      <c r="O242" s="33"/>
      <c r="P242" s="33"/>
      <c r="Q242" s="33"/>
      <c r="R242" s="33"/>
    </row>
    <row r="243" spans="1:18" x14ac:dyDescent="0.25">
      <c r="B243" s="55" t="s">
        <v>273</v>
      </c>
      <c r="C243" s="55"/>
    </row>
  </sheetData>
  <autoFilter ref="A7:O236" xr:uid="{00000000-0001-0000-0000-000000000000}"/>
  <mergeCells count="155">
    <mergeCell ref="A203:A204"/>
    <mergeCell ref="B203:B204"/>
    <mergeCell ref="A205:A206"/>
    <mergeCell ref="B205:B206"/>
    <mergeCell ref="A193:A194"/>
    <mergeCell ref="B193:B194"/>
    <mergeCell ref="A195:A196"/>
    <mergeCell ref="B195:B196"/>
    <mergeCell ref="A197:A198"/>
    <mergeCell ref="B197:B198"/>
    <mergeCell ref="A201:A202"/>
    <mergeCell ref="A189:A190"/>
    <mergeCell ref="B189:B190"/>
    <mergeCell ref="A191:A192"/>
    <mergeCell ref="B191:B192"/>
    <mergeCell ref="A183:A184"/>
    <mergeCell ref="B183:B184"/>
    <mergeCell ref="A185:A186"/>
    <mergeCell ref="B185:B186"/>
    <mergeCell ref="A187:A188"/>
    <mergeCell ref="B187:B188"/>
    <mergeCell ref="A177:A178"/>
    <mergeCell ref="B177:B178"/>
    <mergeCell ref="A179:A180"/>
    <mergeCell ref="B179:B180"/>
    <mergeCell ref="A181:A182"/>
    <mergeCell ref="B181:B182"/>
    <mergeCell ref="A171:A172"/>
    <mergeCell ref="B171:B172"/>
    <mergeCell ref="A173:A174"/>
    <mergeCell ref="B173:B174"/>
    <mergeCell ref="A175:A176"/>
    <mergeCell ref="B175:B176"/>
    <mergeCell ref="A162:A163"/>
    <mergeCell ref="B162:B163"/>
    <mergeCell ref="A164:A165"/>
    <mergeCell ref="A169:A170"/>
    <mergeCell ref="B169:B170"/>
    <mergeCell ref="A155:A156"/>
    <mergeCell ref="B155:B156"/>
    <mergeCell ref="A157:A158"/>
    <mergeCell ref="B157:B158"/>
    <mergeCell ref="A160:A161"/>
    <mergeCell ref="B160:B161"/>
    <mergeCell ref="A166:A167"/>
    <mergeCell ref="B166:B167"/>
    <mergeCell ref="A151:A152"/>
    <mergeCell ref="B151:B152"/>
    <mergeCell ref="A153:A154"/>
    <mergeCell ref="B153:B154"/>
    <mergeCell ref="A143:A144"/>
    <mergeCell ref="B143:B144"/>
    <mergeCell ref="A145:A146"/>
    <mergeCell ref="B145:B146"/>
    <mergeCell ref="A147:A148"/>
    <mergeCell ref="B147:B148"/>
    <mergeCell ref="A139:A140"/>
    <mergeCell ref="B139:B140"/>
    <mergeCell ref="A141:A142"/>
    <mergeCell ref="B141:B142"/>
    <mergeCell ref="A133:A134"/>
    <mergeCell ref="B133:B134"/>
    <mergeCell ref="A135:A136"/>
    <mergeCell ref="B135:B136"/>
    <mergeCell ref="A149:A150"/>
    <mergeCell ref="B149:B150"/>
    <mergeCell ref="A129:A130"/>
    <mergeCell ref="B129:B130"/>
    <mergeCell ref="A131:A132"/>
    <mergeCell ref="B131:B132"/>
    <mergeCell ref="A125:A126"/>
    <mergeCell ref="B125:B126"/>
    <mergeCell ref="A127:A128"/>
    <mergeCell ref="B127:B128"/>
    <mergeCell ref="A137:A138"/>
    <mergeCell ref="B137:B138"/>
    <mergeCell ref="A119:A120"/>
    <mergeCell ref="B119:B120"/>
    <mergeCell ref="A121:A122"/>
    <mergeCell ref="B121:B122"/>
    <mergeCell ref="A123:A124"/>
    <mergeCell ref="B123:B124"/>
    <mergeCell ref="A113:A114"/>
    <mergeCell ref="B113:B114"/>
    <mergeCell ref="A115:A116"/>
    <mergeCell ref="B115:B116"/>
    <mergeCell ref="A117:A118"/>
    <mergeCell ref="B117:B118"/>
    <mergeCell ref="A88:A89"/>
    <mergeCell ref="B88:B89"/>
    <mergeCell ref="E88:E89"/>
    <mergeCell ref="F88:F89"/>
    <mergeCell ref="A110:A111"/>
    <mergeCell ref="B110:B111"/>
    <mergeCell ref="A44:A45"/>
    <mergeCell ref="B44:B45"/>
    <mergeCell ref="F44:F45"/>
    <mergeCell ref="A46:A47"/>
    <mergeCell ref="B46:B47"/>
    <mergeCell ref="F46:F47"/>
    <mergeCell ref="A40:A41"/>
    <mergeCell ref="B40:B41"/>
    <mergeCell ref="F40:F41"/>
    <mergeCell ref="A42:A43"/>
    <mergeCell ref="B42:B43"/>
    <mergeCell ref="F42:F43"/>
    <mergeCell ref="A36:A37"/>
    <mergeCell ref="B36:B37"/>
    <mergeCell ref="F36:F37"/>
    <mergeCell ref="A38:A39"/>
    <mergeCell ref="B38:B39"/>
    <mergeCell ref="F38:F39"/>
    <mergeCell ref="A31:A32"/>
    <mergeCell ref="B31:B32"/>
    <mergeCell ref="F31:F32"/>
    <mergeCell ref="A34:A35"/>
    <mergeCell ref="B34:B35"/>
    <mergeCell ref="F34:F35"/>
    <mergeCell ref="A18:A19"/>
    <mergeCell ref="B18:B19"/>
    <mergeCell ref="F18:F19"/>
    <mergeCell ref="A29:A30"/>
    <mergeCell ref="B29:B30"/>
    <mergeCell ref="F29:F30"/>
    <mergeCell ref="A20:A21"/>
    <mergeCell ref="A22:A23"/>
    <mergeCell ref="A24:A25"/>
    <mergeCell ref="A26:A27"/>
    <mergeCell ref="B20:B21"/>
    <mergeCell ref="A14:A15"/>
    <mergeCell ref="B14:B15"/>
    <mergeCell ref="F14:F15"/>
    <mergeCell ref="A16:A17"/>
    <mergeCell ref="B16:B17"/>
    <mergeCell ref="F16:F17"/>
    <mergeCell ref="B9:N9"/>
    <mergeCell ref="A10:A11"/>
    <mergeCell ref="B10:B11"/>
    <mergeCell ref="F10:F11"/>
    <mergeCell ref="A12:A13"/>
    <mergeCell ref="B12:B13"/>
    <mergeCell ref="F12:F13"/>
    <mergeCell ref="N7:N8"/>
    <mergeCell ref="H7:H8"/>
    <mergeCell ref="I7:I8"/>
    <mergeCell ref="J7:J8"/>
    <mergeCell ref="K7:K8"/>
    <mergeCell ref="L7:L8"/>
    <mergeCell ref="M7:M8"/>
    <mergeCell ref="A7:A8"/>
    <mergeCell ref="B7:B8"/>
    <mergeCell ref="D7:D8"/>
    <mergeCell ref="E7:E8"/>
    <mergeCell ref="F7:F8"/>
    <mergeCell ref="G7:G8"/>
  </mergeCells>
  <phoneticPr fontId="25" type="noConversion"/>
  <pageMargins left="0.7" right="0.7" top="0.75" bottom="0.75" header="0.3" footer="0.3"/>
  <pageSetup paperSize="9" scale="53" orientation="landscape" r:id="rId1"/>
  <rowBreaks count="3" manualBreakCount="3">
    <brk id="163" max="12" man="1"/>
    <brk id="190" max="16383" man="1"/>
    <brk id="218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V310"/>
  <sheetViews>
    <sheetView tabSelected="1" zoomScale="95" zoomScaleNormal="95" zoomScaleSheetLayoutView="91" workbookViewId="0">
      <pane ySplit="8" topLeftCell="A12" activePane="bottomLeft" state="frozen"/>
      <selection pane="bottomLeft" activeCell="E12" sqref="E12"/>
    </sheetView>
  </sheetViews>
  <sheetFormatPr defaultRowHeight="15" x14ac:dyDescent="0.25"/>
  <cols>
    <col min="1" max="1" width="7" style="1" customWidth="1"/>
    <col min="2" max="2" width="39.28515625" style="2" customWidth="1"/>
    <col min="3" max="3" width="37.28515625" style="86" hidden="1" customWidth="1"/>
    <col min="4" max="4" width="13.42578125" style="1" customWidth="1"/>
    <col min="5" max="5" width="26.140625" style="43" customWidth="1"/>
    <col min="6" max="6" width="12.42578125" style="43" customWidth="1"/>
    <col min="7" max="7" width="14" style="43" customWidth="1"/>
    <col min="8" max="8" width="17.85546875" style="40" customWidth="1"/>
    <col min="9" max="9" width="17.85546875" style="138" customWidth="1"/>
    <col min="10" max="10" width="17.85546875" style="40" customWidth="1"/>
    <col min="11" max="12" width="17.85546875" style="40" hidden="1" customWidth="1"/>
    <col min="13" max="13" width="17.85546875" style="4" hidden="1" customWidth="1"/>
    <col min="14" max="14" width="20.140625" style="40" customWidth="1"/>
    <col min="17" max="22" width="0" hidden="1" customWidth="1"/>
  </cols>
  <sheetData>
    <row r="1" spans="1:22" ht="18.75" customHeight="1" x14ac:dyDescent="0.25"/>
    <row r="3" spans="1:22" s="10" customFormat="1" ht="15.75" x14ac:dyDescent="0.25">
      <c r="A3" s="1"/>
      <c r="B3" s="5" t="str">
        <f>'г.Сатпаев '!B3</f>
        <v xml:space="preserve">                         Реестр  данных  по  загрузке  подстанции  ПЭС  ТОО  "Казахмыс  Дистрибьюшн" за март   2026 года</v>
      </c>
      <c r="C3" s="87"/>
      <c r="D3" s="6"/>
      <c r="E3" s="47"/>
      <c r="F3" s="47"/>
      <c r="G3" s="43"/>
      <c r="H3" s="40"/>
      <c r="I3" s="138"/>
      <c r="J3" s="40"/>
      <c r="K3" s="40"/>
      <c r="L3" s="40"/>
      <c r="M3" s="4"/>
      <c r="N3" s="50"/>
    </row>
    <row r="7" spans="1:22" s="12" customFormat="1" ht="15" customHeight="1" x14ac:dyDescent="0.25">
      <c r="A7" s="170" t="s">
        <v>0</v>
      </c>
      <c r="B7" s="172" t="s">
        <v>260</v>
      </c>
      <c r="C7" s="88"/>
      <c r="D7" s="174" t="s">
        <v>261</v>
      </c>
      <c r="E7" s="194" t="s">
        <v>1</v>
      </c>
      <c r="F7" s="172" t="s">
        <v>2</v>
      </c>
      <c r="G7" s="177" t="s">
        <v>3</v>
      </c>
      <c r="H7" s="177" t="s">
        <v>4</v>
      </c>
      <c r="I7" s="192" t="s">
        <v>5</v>
      </c>
      <c r="J7" s="168" t="s">
        <v>6</v>
      </c>
      <c r="K7" s="168" t="s">
        <v>7</v>
      </c>
      <c r="L7" s="168" t="s">
        <v>8</v>
      </c>
      <c r="M7" s="165" t="s">
        <v>262</v>
      </c>
      <c r="N7" s="177" t="s">
        <v>9</v>
      </c>
    </row>
    <row r="8" spans="1:22" s="12" customFormat="1" ht="39" customHeight="1" x14ac:dyDescent="0.25">
      <c r="A8" s="171"/>
      <c r="B8" s="173"/>
      <c r="C8" s="89" t="s">
        <v>555</v>
      </c>
      <c r="D8" s="175"/>
      <c r="E8" s="194"/>
      <c r="F8" s="173"/>
      <c r="G8" s="177"/>
      <c r="H8" s="177"/>
      <c r="I8" s="193"/>
      <c r="J8" s="169"/>
      <c r="K8" s="169"/>
      <c r="L8" s="169"/>
      <c r="M8" s="166"/>
      <c r="N8" s="177"/>
    </row>
    <row r="9" spans="1:22" s="12" customFormat="1" ht="39" customHeight="1" x14ac:dyDescent="0.25">
      <c r="A9" s="13"/>
      <c r="B9" s="63" t="s">
        <v>10</v>
      </c>
      <c r="C9" s="90"/>
      <c r="D9" s="64"/>
      <c r="E9" s="64"/>
      <c r="F9" s="64"/>
      <c r="G9" s="64"/>
      <c r="H9" s="64"/>
      <c r="I9" s="139"/>
      <c r="J9" s="64"/>
      <c r="K9" s="64"/>
      <c r="L9" s="64"/>
      <c r="M9" s="64"/>
      <c r="N9" s="65"/>
      <c r="R9" s="12" t="s">
        <v>223</v>
      </c>
      <c r="S9" s="12" t="s">
        <v>620</v>
      </c>
      <c r="T9" s="12" t="s">
        <v>621</v>
      </c>
      <c r="U9" s="12" t="s">
        <v>158</v>
      </c>
    </row>
    <row r="10" spans="1:22" s="12" customFormat="1" ht="30" customHeight="1" x14ac:dyDescent="0.25">
      <c r="A10" s="170">
        <v>1</v>
      </c>
      <c r="B10" s="178" t="s">
        <v>11</v>
      </c>
      <c r="C10" s="91"/>
      <c r="D10" s="14" t="s">
        <v>12</v>
      </c>
      <c r="E10" s="51" t="s">
        <v>13</v>
      </c>
      <c r="F10" s="51" t="s">
        <v>620</v>
      </c>
      <c r="G10" s="29" t="s">
        <v>14</v>
      </c>
      <c r="H10" s="29">
        <v>16000</v>
      </c>
      <c r="I10" s="155">
        <v>2990170</v>
      </c>
      <c r="J10" s="44">
        <f>I10/744/1000</f>
        <v>4.0190456989247316</v>
      </c>
      <c r="K10" s="42">
        <f>H10*744*1.38</f>
        <v>16427519.999999998</v>
      </c>
      <c r="L10" s="44">
        <f>K10/744/1000</f>
        <v>22.079999999999995</v>
      </c>
      <c r="M10" s="59">
        <f>(I10/K10)*100</f>
        <v>18.202199723390994</v>
      </c>
      <c r="N10" s="52">
        <f>H10/1000*0.8-J10</f>
        <v>8.7809543010752691</v>
      </c>
      <c r="Q10" s="12">
        <v>110</v>
      </c>
      <c r="R10" s="12">
        <f>'г.Сатпаев '!R168</f>
        <v>313200</v>
      </c>
      <c r="S10" s="12">
        <f>SUM(H10:H11)</f>
        <v>32000</v>
      </c>
      <c r="V10" s="12">
        <f>SUM(R10:U10)</f>
        <v>345200</v>
      </c>
    </row>
    <row r="11" spans="1:22" s="12" customFormat="1" ht="30" customHeight="1" x14ac:dyDescent="0.25">
      <c r="A11" s="171"/>
      <c r="B11" s="179"/>
      <c r="C11" s="92"/>
      <c r="D11" s="14" t="s">
        <v>15</v>
      </c>
      <c r="E11" s="51" t="s">
        <v>13</v>
      </c>
      <c r="F11" s="51" t="s">
        <v>620</v>
      </c>
      <c r="G11" s="29" t="s">
        <v>14</v>
      </c>
      <c r="H11" s="29">
        <v>16000</v>
      </c>
      <c r="I11" s="155">
        <v>3957906</v>
      </c>
      <c r="J11" s="44">
        <f>I11/744/1000</f>
        <v>5.3197661290322582</v>
      </c>
      <c r="K11" s="42">
        <f t="shared" ref="K11:K83" si="0">H11*744*1.38</f>
        <v>16427519.999999998</v>
      </c>
      <c r="L11" s="44">
        <f t="shared" ref="L11:L83" si="1">K11/744/1000</f>
        <v>22.079999999999995</v>
      </c>
      <c r="M11" s="59">
        <f t="shared" ref="M11:M83" si="2">(I11/K11)*100</f>
        <v>24.093143700327257</v>
      </c>
      <c r="N11" s="52">
        <f t="shared" ref="N11:N82" si="3">H11/1000*0.8-J11</f>
        <v>7.4802338709677425</v>
      </c>
      <c r="Q11" s="12">
        <v>35</v>
      </c>
      <c r="R11" s="12">
        <f>'г.Сатпаев '!S169</f>
        <v>177100</v>
      </c>
      <c r="S11" s="12">
        <f>SUM(H12:H22)+25200+11100+3870</f>
        <v>85370</v>
      </c>
      <c r="T11" s="12">
        <f xml:space="preserve"> SUM(H56:H76)</f>
        <v>116600</v>
      </c>
      <c r="U11" s="12">
        <f>'г.Сатпаев '!R169</f>
        <v>87200</v>
      </c>
      <c r="V11" s="12">
        <f>SUM(R11:U11)</f>
        <v>466270</v>
      </c>
    </row>
    <row r="12" spans="1:22" s="12" customFormat="1" ht="30" customHeight="1" x14ac:dyDescent="0.25">
      <c r="A12" s="170">
        <v>2</v>
      </c>
      <c r="B12" s="178" t="s">
        <v>17</v>
      </c>
      <c r="C12" s="91"/>
      <c r="D12" s="14" t="s">
        <v>12</v>
      </c>
      <c r="E12" s="51" t="s">
        <v>18</v>
      </c>
      <c r="F12" s="51" t="s">
        <v>620</v>
      </c>
      <c r="G12" s="29" t="s">
        <v>16</v>
      </c>
      <c r="H12" s="29">
        <v>3200</v>
      </c>
      <c r="I12" s="155">
        <v>54720</v>
      </c>
      <c r="J12" s="44">
        <f t="shared" ref="J12:J85" si="4">I12/744/1000</f>
        <v>7.3548387096774193E-2</v>
      </c>
      <c r="K12" s="42">
        <f t="shared" si="0"/>
        <v>3285503.9999999995</v>
      </c>
      <c r="L12" s="44">
        <f t="shared" si="1"/>
        <v>4.4159999999999995</v>
      </c>
      <c r="M12" s="59">
        <f t="shared" si="2"/>
        <v>1.6654978962131841</v>
      </c>
      <c r="N12" s="52">
        <f t="shared" si="3"/>
        <v>2.4864516129032261</v>
      </c>
      <c r="Q12" s="12">
        <v>6</v>
      </c>
      <c r="R12" s="12">
        <f>'г.Сатпаев '!S170</f>
        <v>4380</v>
      </c>
      <c r="S12" s="12">
        <f>SUM(H27:H55)</f>
        <v>10026</v>
      </c>
      <c r="T12" s="12">
        <f>SUM(H77:H303)</f>
        <v>90670</v>
      </c>
      <c r="U12" s="12">
        <f>'г.Сатпаев '!R170</f>
        <v>68770</v>
      </c>
      <c r="V12" s="12">
        <f t="shared" ref="V12" si="5">SUM(R12:U12)</f>
        <v>173846</v>
      </c>
    </row>
    <row r="13" spans="1:22" s="12" customFormat="1" ht="30" customHeight="1" x14ac:dyDescent="0.25">
      <c r="A13" s="171"/>
      <c r="B13" s="179"/>
      <c r="C13" s="92"/>
      <c r="D13" s="14" t="s">
        <v>15</v>
      </c>
      <c r="E13" s="51" t="s">
        <v>18</v>
      </c>
      <c r="F13" s="51" t="s">
        <v>620</v>
      </c>
      <c r="G13" s="29" t="s">
        <v>16</v>
      </c>
      <c r="H13" s="29">
        <v>3200</v>
      </c>
      <c r="I13" s="155">
        <v>634560</v>
      </c>
      <c r="J13" s="44">
        <f t="shared" si="4"/>
        <v>0.85290322580645161</v>
      </c>
      <c r="K13" s="42">
        <f t="shared" si="0"/>
        <v>3285503.9999999995</v>
      </c>
      <c r="L13" s="44">
        <f t="shared" si="1"/>
        <v>4.4159999999999995</v>
      </c>
      <c r="M13" s="59">
        <f t="shared" si="2"/>
        <v>19.313931743805519</v>
      </c>
      <c r="N13" s="52">
        <f t="shared" si="3"/>
        <v>1.7070967741935488</v>
      </c>
      <c r="V13" s="12">
        <f>SUM(V10:V12)</f>
        <v>985316</v>
      </c>
    </row>
    <row r="14" spans="1:22" s="12" customFormat="1" ht="30" customHeight="1" x14ac:dyDescent="0.25">
      <c r="A14" s="15">
        <v>3</v>
      </c>
      <c r="B14" s="19" t="s">
        <v>19</v>
      </c>
      <c r="C14" s="93"/>
      <c r="D14" s="14" t="s">
        <v>12</v>
      </c>
      <c r="E14" s="51" t="s">
        <v>20</v>
      </c>
      <c r="F14" s="51" t="s">
        <v>620</v>
      </c>
      <c r="G14" s="29" t="s">
        <v>16</v>
      </c>
      <c r="H14" s="29">
        <v>3200</v>
      </c>
      <c r="I14" s="155">
        <v>22272</v>
      </c>
      <c r="J14" s="44">
        <f t="shared" si="4"/>
        <v>2.9935483870967741E-2</v>
      </c>
      <c r="K14" s="42">
        <f t="shared" si="0"/>
        <v>3285503.9999999995</v>
      </c>
      <c r="L14" s="44">
        <f t="shared" si="1"/>
        <v>4.4159999999999995</v>
      </c>
      <c r="M14" s="59">
        <f t="shared" si="2"/>
        <v>0.67788686302010293</v>
      </c>
      <c r="N14" s="52">
        <f t="shared" si="3"/>
        <v>2.5300645161290327</v>
      </c>
    </row>
    <row r="15" spans="1:22" s="12" customFormat="1" ht="30" customHeight="1" x14ac:dyDescent="0.25">
      <c r="A15" s="170">
        <v>4</v>
      </c>
      <c r="B15" s="178" t="s">
        <v>21</v>
      </c>
      <c r="C15" s="91"/>
      <c r="D15" s="14" t="s">
        <v>12</v>
      </c>
      <c r="E15" s="29" t="s">
        <v>22</v>
      </c>
      <c r="F15" s="51" t="s">
        <v>620</v>
      </c>
      <c r="G15" s="29" t="s">
        <v>16</v>
      </c>
      <c r="H15" s="29">
        <v>10000</v>
      </c>
      <c r="I15" s="155">
        <v>362760</v>
      </c>
      <c r="J15" s="44">
        <f t="shared" si="4"/>
        <v>0.48758064516129029</v>
      </c>
      <c r="K15" s="42">
        <f t="shared" si="0"/>
        <v>10267200</v>
      </c>
      <c r="L15" s="44">
        <f t="shared" si="1"/>
        <v>13.8</v>
      </c>
      <c r="M15" s="59">
        <f t="shared" si="2"/>
        <v>3.5331930808789149</v>
      </c>
      <c r="N15" s="52">
        <f t="shared" si="3"/>
        <v>7.5124193548387099</v>
      </c>
    </row>
    <row r="16" spans="1:22" s="12" customFormat="1" ht="30" customHeight="1" x14ac:dyDescent="0.25">
      <c r="A16" s="171"/>
      <c r="B16" s="179"/>
      <c r="C16" s="92"/>
      <c r="D16" s="14" t="s">
        <v>15</v>
      </c>
      <c r="E16" s="29" t="s">
        <v>22</v>
      </c>
      <c r="F16" s="51" t="s">
        <v>620</v>
      </c>
      <c r="G16" s="29" t="s">
        <v>16</v>
      </c>
      <c r="H16" s="29">
        <v>10000</v>
      </c>
      <c r="I16" s="155">
        <v>438120</v>
      </c>
      <c r="J16" s="44">
        <f t="shared" si="4"/>
        <v>0.58887096774193548</v>
      </c>
      <c r="K16" s="42">
        <f t="shared" si="0"/>
        <v>10267200</v>
      </c>
      <c r="L16" s="44">
        <f t="shared" si="1"/>
        <v>13.8</v>
      </c>
      <c r="M16" s="59">
        <f t="shared" si="2"/>
        <v>4.2671809256661986</v>
      </c>
      <c r="N16" s="52">
        <f t="shared" si="3"/>
        <v>7.4111290322580645</v>
      </c>
    </row>
    <row r="17" spans="1:14" s="12" customFormat="1" ht="30" customHeight="1" x14ac:dyDescent="0.25">
      <c r="A17" s="170">
        <v>5</v>
      </c>
      <c r="B17" s="178" t="s">
        <v>23</v>
      </c>
      <c r="C17" s="91"/>
      <c r="D17" s="14" t="s">
        <v>269</v>
      </c>
      <c r="E17" s="51" t="s">
        <v>24</v>
      </c>
      <c r="F17" s="51" t="s">
        <v>620</v>
      </c>
      <c r="G17" s="29" t="s">
        <v>16</v>
      </c>
      <c r="H17" s="29">
        <v>4000</v>
      </c>
      <c r="I17" s="155">
        <v>1439760</v>
      </c>
      <c r="J17" s="44">
        <f t="shared" si="4"/>
        <v>1.9351612903225808</v>
      </c>
      <c r="K17" s="42">
        <f t="shared" si="0"/>
        <v>4106879.9999999995</v>
      </c>
      <c r="L17" s="44">
        <f>K17/744/1000</f>
        <v>5.5199999999999987</v>
      </c>
      <c r="M17" s="59">
        <f t="shared" si="2"/>
        <v>35.057269752220662</v>
      </c>
      <c r="N17" s="52">
        <f>H17/1000*0.8-J17</f>
        <v>1.2648387096774194</v>
      </c>
    </row>
    <row r="18" spans="1:14" s="12" customFormat="1" ht="30" customHeight="1" x14ac:dyDescent="0.25">
      <c r="A18" s="171"/>
      <c r="B18" s="179"/>
      <c r="C18" s="92"/>
      <c r="D18" s="14" t="s">
        <v>270</v>
      </c>
      <c r="E18" s="51" t="s">
        <v>24</v>
      </c>
      <c r="F18" s="51" t="s">
        <v>620</v>
      </c>
      <c r="G18" s="29" t="s">
        <v>16</v>
      </c>
      <c r="H18" s="29">
        <v>4000</v>
      </c>
      <c r="I18" s="155">
        <v>345870</v>
      </c>
      <c r="J18" s="44">
        <f t="shared" si="4"/>
        <v>0.46487903225806454</v>
      </c>
      <c r="K18" s="42">
        <f t="shared" si="0"/>
        <v>4106879.9999999995</v>
      </c>
      <c r="L18" s="44">
        <f>K18/744/1000</f>
        <v>5.5199999999999987</v>
      </c>
      <c r="M18" s="59">
        <f t="shared" si="2"/>
        <v>8.4217215988779817</v>
      </c>
      <c r="N18" s="52">
        <f t="shared" si="3"/>
        <v>2.7351209677419357</v>
      </c>
    </row>
    <row r="19" spans="1:14" s="12" customFormat="1" ht="30" customHeight="1" x14ac:dyDescent="0.25">
      <c r="A19" s="170">
        <v>6</v>
      </c>
      <c r="B19" s="178" t="s">
        <v>25</v>
      </c>
      <c r="C19" s="91"/>
      <c r="D19" s="14" t="s">
        <v>12</v>
      </c>
      <c r="E19" s="51" t="s">
        <v>26</v>
      </c>
      <c r="F19" s="51" t="s">
        <v>620</v>
      </c>
      <c r="G19" s="29" t="s">
        <v>16</v>
      </c>
      <c r="H19" s="45">
        <v>1600</v>
      </c>
      <c r="I19" s="155">
        <v>72312</v>
      </c>
      <c r="J19" s="44">
        <f t="shared" si="4"/>
        <v>9.7193548387096762E-2</v>
      </c>
      <c r="K19" s="42">
        <f t="shared" si="0"/>
        <v>1642751.9999999998</v>
      </c>
      <c r="L19" s="44">
        <f t="shared" si="1"/>
        <v>2.2079999999999997</v>
      </c>
      <c r="M19" s="59">
        <f t="shared" si="2"/>
        <v>4.4018817204301088</v>
      </c>
      <c r="N19" s="52">
        <f t="shared" si="3"/>
        <v>1.1828064516129035</v>
      </c>
    </row>
    <row r="20" spans="1:14" s="12" customFormat="1" ht="30" customHeight="1" x14ac:dyDescent="0.25">
      <c r="A20" s="171"/>
      <c r="B20" s="179"/>
      <c r="C20" s="92"/>
      <c r="D20" s="14" t="s">
        <v>15</v>
      </c>
      <c r="E20" s="51" t="s">
        <v>26</v>
      </c>
      <c r="F20" s="51" t="s">
        <v>620</v>
      </c>
      <c r="G20" s="29" t="s">
        <v>16</v>
      </c>
      <c r="H20" s="45">
        <v>1000</v>
      </c>
      <c r="I20" s="155">
        <v>347112</v>
      </c>
      <c r="J20" s="44">
        <f t="shared" si="4"/>
        <v>0.46654838709677421</v>
      </c>
      <c r="K20" s="42">
        <f t="shared" si="0"/>
        <v>1026719.9999999999</v>
      </c>
      <c r="L20" s="44">
        <f>K20/744/1000</f>
        <v>1.3799999999999997</v>
      </c>
      <c r="M20" s="59">
        <f t="shared" si="2"/>
        <v>33.807854137447407</v>
      </c>
      <c r="N20" s="52">
        <f t="shared" si="3"/>
        <v>0.33345161290322584</v>
      </c>
    </row>
    <row r="21" spans="1:14" s="12" customFormat="1" ht="30" customHeight="1" x14ac:dyDescent="0.25">
      <c r="A21" s="170">
        <v>7</v>
      </c>
      <c r="B21" s="178" t="s">
        <v>27</v>
      </c>
      <c r="C21" s="91"/>
      <c r="D21" s="14" t="s">
        <v>12</v>
      </c>
      <c r="E21" s="51" t="s">
        <v>28</v>
      </c>
      <c r="F21" s="51" t="s">
        <v>620</v>
      </c>
      <c r="G21" s="29" t="s">
        <v>16</v>
      </c>
      <c r="H21" s="29">
        <v>2500</v>
      </c>
      <c r="I21" s="155">
        <v>53280</v>
      </c>
      <c r="J21" s="44">
        <f t="shared" si="4"/>
        <v>7.1612903225806449E-2</v>
      </c>
      <c r="K21" s="42">
        <f t="shared" si="0"/>
        <v>2566800</v>
      </c>
      <c r="L21" s="44">
        <f t="shared" si="1"/>
        <v>3.45</v>
      </c>
      <c r="M21" s="59">
        <f t="shared" si="2"/>
        <v>2.0757363253856944</v>
      </c>
      <c r="N21" s="52">
        <f t="shared" si="3"/>
        <v>1.9283870967741936</v>
      </c>
    </row>
    <row r="22" spans="1:14" s="12" customFormat="1" ht="30" customHeight="1" x14ac:dyDescent="0.25">
      <c r="A22" s="171"/>
      <c r="B22" s="179"/>
      <c r="C22" s="92"/>
      <c r="D22" s="14" t="s">
        <v>15</v>
      </c>
      <c r="E22" s="51" t="s">
        <v>28</v>
      </c>
      <c r="F22" s="51" t="s">
        <v>620</v>
      </c>
      <c r="G22" s="29" t="s">
        <v>16</v>
      </c>
      <c r="H22" s="29">
        <v>2500</v>
      </c>
      <c r="I22" s="155">
        <v>31464</v>
      </c>
      <c r="J22" s="44">
        <f t="shared" si="4"/>
        <v>4.2290322580645162E-2</v>
      </c>
      <c r="K22" s="42">
        <f t="shared" si="0"/>
        <v>2566800</v>
      </c>
      <c r="L22" s="44">
        <f t="shared" si="1"/>
        <v>3.45</v>
      </c>
      <c r="M22" s="59">
        <f t="shared" si="2"/>
        <v>1.2258064516129032</v>
      </c>
      <c r="N22" s="52">
        <f t="shared" si="3"/>
        <v>1.9577096774193548</v>
      </c>
    </row>
    <row r="23" spans="1:14" s="12" customFormat="1" ht="30" customHeight="1" x14ac:dyDescent="0.25">
      <c r="A23" s="13">
        <v>8</v>
      </c>
      <c r="B23" s="70" t="s">
        <v>552</v>
      </c>
      <c r="C23" s="92"/>
      <c r="D23" s="14" t="s">
        <v>549</v>
      </c>
      <c r="E23" s="51" t="s">
        <v>28</v>
      </c>
      <c r="F23" s="51" t="s">
        <v>620</v>
      </c>
      <c r="G23" s="29">
        <v>6</v>
      </c>
      <c r="H23" s="29">
        <v>630</v>
      </c>
      <c r="I23" s="155">
        <v>118400</v>
      </c>
      <c r="J23" s="44">
        <f t="shared" si="4"/>
        <v>0.15913978494623654</v>
      </c>
      <c r="K23" s="42">
        <f t="shared" si="0"/>
        <v>646833.6</v>
      </c>
      <c r="L23" s="44">
        <f t="shared" si="1"/>
        <v>0.86939999999999995</v>
      </c>
      <c r="M23" s="59">
        <f t="shared" si="2"/>
        <v>18.304553133912648</v>
      </c>
      <c r="N23" s="52">
        <f t="shared" si="3"/>
        <v>0.34486021505376346</v>
      </c>
    </row>
    <row r="24" spans="1:14" s="12" customFormat="1" ht="30" customHeight="1" x14ac:dyDescent="0.25">
      <c r="A24" s="13">
        <v>9</v>
      </c>
      <c r="B24" s="149" t="s">
        <v>644</v>
      </c>
      <c r="C24" s="92"/>
      <c r="D24" s="14" t="s">
        <v>549</v>
      </c>
      <c r="E24" s="51" t="s">
        <v>28</v>
      </c>
      <c r="F24" s="51" t="s">
        <v>620</v>
      </c>
      <c r="G24" s="29">
        <v>6</v>
      </c>
      <c r="H24" s="29">
        <v>560</v>
      </c>
      <c r="I24" s="155">
        <v>4100</v>
      </c>
      <c r="J24" s="44">
        <f t="shared" si="4"/>
        <v>5.5107526881720426E-3</v>
      </c>
      <c r="K24" s="42">
        <f t="shared" si="0"/>
        <v>574963.19999999995</v>
      </c>
      <c r="L24" s="44">
        <f t="shared" si="1"/>
        <v>0.77279999999999993</v>
      </c>
      <c r="M24" s="59">
        <f t="shared" si="2"/>
        <v>0.71308911596429136</v>
      </c>
      <c r="N24" s="52">
        <f t="shared" si="3"/>
        <v>0.44248924731182804</v>
      </c>
    </row>
    <row r="25" spans="1:14" s="12" customFormat="1" ht="30" customHeight="1" x14ac:dyDescent="0.25">
      <c r="A25" s="13">
        <v>10</v>
      </c>
      <c r="B25" s="70" t="s">
        <v>553</v>
      </c>
      <c r="C25" s="92"/>
      <c r="D25" s="14" t="s">
        <v>550</v>
      </c>
      <c r="E25" s="51" t="s">
        <v>28</v>
      </c>
      <c r="F25" s="51" t="s">
        <v>620</v>
      </c>
      <c r="G25" s="29">
        <v>6</v>
      </c>
      <c r="H25" s="29">
        <f>560</f>
        <v>560</v>
      </c>
      <c r="I25" s="155">
        <v>0</v>
      </c>
      <c r="J25" s="44">
        <f t="shared" si="4"/>
        <v>0</v>
      </c>
      <c r="K25" s="42">
        <f>H25*744*1.38</f>
        <v>574963.19999999995</v>
      </c>
      <c r="L25" s="44">
        <f t="shared" si="1"/>
        <v>0.77279999999999993</v>
      </c>
      <c r="M25" s="59">
        <f t="shared" si="2"/>
        <v>0</v>
      </c>
      <c r="N25" s="52">
        <f t="shared" si="3"/>
        <v>0.44800000000000006</v>
      </c>
    </row>
    <row r="26" spans="1:14" s="12" customFormat="1" ht="30" customHeight="1" x14ac:dyDescent="0.25">
      <c r="A26" s="13">
        <v>11</v>
      </c>
      <c r="B26" s="70" t="s">
        <v>548</v>
      </c>
      <c r="C26" s="92"/>
      <c r="D26" s="14" t="s">
        <v>549</v>
      </c>
      <c r="E26" s="51" t="s">
        <v>28</v>
      </c>
      <c r="F26" s="51" t="s">
        <v>620</v>
      </c>
      <c r="G26" s="29">
        <v>6</v>
      </c>
      <c r="H26" s="29">
        <v>1000</v>
      </c>
      <c r="I26" s="155">
        <v>0</v>
      </c>
      <c r="J26" s="44">
        <f t="shared" si="4"/>
        <v>0</v>
      </c>
      <c r="K26" s="42">
        <f t="shared" si="0"/>
        <v>1026719.9999999999</v>
      </c>
      <c r="L26" s="44">
        <f t="shared" si="1"/>
        <v>1.3799999999999997</v>
      </c>
      <c r="M26" s="59">
        <f t="shared" si="2"/>
        <v>0</v>
      </c>
      <c r="N26" s="52">
        <f t="shared" si="3"/>
        <v>0.8</v>
      </c>
    </row>
    <row r="27" spans="1:14" ht="30" customHeight="1" x14ac:dyDescent="0.25">
      <c r="A27" s="185">
        <v>12</v>
      </c>
      <c r="B27" s="195" t="s">
        <v>29</v>
      </c>
      <c r="C27" s="94"/>
      <c r="D27" s="15" t="s">
        <v>12</v>
      </c>
      <c r="E27" s="28" t="s">
        <v>30</v>
      </c>
      <c r="F27" s="51" t="s">
        <v>620</v>
      </c>
      <c r="G27" s="28" t="s">
        <v>31</v>
      </c>
      <c r="H27" s="28">
        <v>1000</v>
      </c>
      <c r="I27" s="141">
        <v>23520</v>
      </c>
      <c r="J27" s="44">
        <f t="shared" si="4"/>
        <v>3.1612903225806455E-2</v>
      </c>
      <c r="K27" s="42">
        <f t="shared" si="0"/>
        <v>1026719.9999999999</v>
      </c>
      <c r="L27" s="44">
        <f t="shared" si="1"/>
        <v>1.3799999999999997</v>
      </c>
      <c r="M27" s="59">
        <f t="shared" si="2"/>
        <v>2.2907900888265544</v>
      </c>
      <c r="N27" s="52">
        <f t="shared" si="3"/>
        <v>0.76838709677419359</v>
      </c>
    </row>
    <row r="28" spans="1:14" ht="30" customHeight="1" x14ac:dyDescent="0.25">
      <c r="A28" s="186"/>
      <c r="B28" s="196"/>
      <c r="C28" s="95"/>
      <c r="D28" s="15" t="s">
        <v>15</v>
      </c>
      <c r="E28" s="28" t="s">
        <v>30</v>
      </c>
      <c r="F28" s="51" t="s">
        <v>620</v>
      </c>
      <c r="G28" s="28" t="s">
        <v>31</v>
      </c>
      <c r="H28" s="28">
        <v>1000</v>
      </c>
      <c r="I28" s="141">
        <v>12943</v>
      </c>
      <c r="J28" s="44">
        <f t="shared" si="4"/>
        <v>1.7396505376344087E-2</v>
      </c>
      <c r="K28" s="42">
        <f t="shared" si="0"/>
        <v>1026719.9999999999</v>
      </c>
      <c r="L28" s="44">
        <f t="shared" si="1"/>
        <v>1.3799999999999997</v>
      </c>
      <c r="M28" s="59">
        <f t="shared" si="2"/>
        <v>1.2606163316191368</v>
      </c>
      <c r="N28" s="52">
        <f t="shared" si="3"/>
        <v>0.78260349462365597</v>
      </c>
    </row>
    <row r="29" spans="1:14" ht="30" customHeight="1" x14ac:dyDescent="0.25">
      <c r="A29" s="185">
        <v>13</v>
      </c>
      <c r="B29" s="178" t="s">
        <v>263</v>
      </c>
      <c r="C29" s="91"/>
      <c r="D29" s="14" t="s">
        <v>12</v>
      </c>
      <c r="E29" s="53" t="s">
        <v>32</v>
      </c>
      <c r="F29" s="51" t="s">
        <v>620</v>
      </c>
      <c r="G29" s="28" t="s">
        <v>31</v>
      </c>
      <c r="H29" s="28">
        <v>630</v>
      </c>
      <c r="I29" s="156">
        <v>0</v>
      </c>
      <c r="J29" s="44">
        <f t="shared" si="4"/>
        <v>0</v>
      </c>
      <c r="K29" s="42">
        <f t="shared" si="0"/>
        <v>646833.6</v>
      </c>
      <c r="L29" s="44">
        <f t="shared" si="1"/>
        <v>0.86939999999999995</v>
      </c>
      <c r="M29" s="59">
        <f t="shared" si="2"/>
        <v>0</v>
      </c>
      <c r="N29" s="52">
        <f t="shared" si="3"/>
        <v>0.504</v>
      </c>
    </row>
    <row r="30" spans="1:14" ht="30" customHeight="1" x14ac:dyDescent="0.25">
      <c r="A30" s="186"/>
      <c r="B30" s="179"/>
      <c r="C30" s="92"/>
      <c r="D30" s="14" t="s">
        <v>15</v>
      </c>
      <c r="E30" s="53" t="s">
        <v>32</v>
      </c>
      <c r="F30" s="51" t="s">
        <v>620</v>
      </c>
      <c r="G30" s="28" t="s">
        <v>31</v>
      </c>
      <c r="H30" s="28">
        <v>400</v>
      </c>
      <c r="I30" s="156">
        <v>16847.999999999956</v>
      </c>
      <c r="J30" s="44">
        <f t="shared" si="4"/>
        <v>2.2645161290322523E-2</v>
      </c>
      <c r="K30" s="42">
        <f t="shared" si="0"/>
        <v>410687.99999999994</v>
      </c>
      <c r="L30" s="44">
        <f t="shared" si="1"/>
        <v>0.55199999999999994</v>
      </c>
      <c r="M30" s="59">
        <f t="shared" si="2"/>
        <v>4.1023842917250954</v>
      </c>
      <c r="N30" s="52">
        <f t="shared" si="3"/>
        <v>0.29735483870967755</v>
      </c>
    </row>
    <row r="31" spans="1:14" ht="30" customHeight="1" x14ac:dyDescent="0.25">
      <c r="A31" s="185">
        <v>14</v>
      </c>
      <c r="B31" s="178" t="s">
        <v>264</v>
      </c>
      <c r="C31" s="91"/>
      <c r="D31" s="14" t="s">
        <v>12</v>
      </c>
      <c r="E31" s="53" t="s">
        <v>32</v>
      </c>
      <c r="F31" s="51" t="s">
        <v>620</v>
      </c>
      <c r="G31" s="28" t="s">
        <v>31</v>
      </c>
      <c r="H31" s="28">
        <v>630</v>
      </c>
      <c r="I31" s="141">
        <v>76734.000000000204</v>
      </c>
      <c r="J31" s="44">
        <f t="shared" si="4"/>
        <v>0.10313709677419382</v>
      </c>
      <c r="K31" s="42">
        <f t="shared" si="0"/>
        <v>646833.6</v>
      </c>
      <c r="L31" s="44">
        <f t="shared" si="1"/>
        <v>0.86939999999999995</v>
      </c>
      <c r="M31" s="59">
        <f t="shared" si="2"/>
        <v>11.863020102851833</v>
      </c>
      <c r="N31" s="52">
        <f t="shared" si="3"/>
        <v>0.4008629032258062</v>
      </c>
    </row>
    <row r="32" spans="1:14" ht="30" customHeight="1" x14ac:dyDescent="0.25">
      <c r="A32" s="186"/>
      <c r="B32" s="179"/>
      <c r="C32" s="92"/>
      <c r="D32" s="14" t="s">
        <v>15</v>
      </c>
      <c r="E32" s="53" t="s">
        <v>32</v>
      </c>
      <c r="F32" s="51" t="s">
        <v>620</v>
      </c>
      <c r="G32" s="28" t="s">
        <v>31</v>
      </c>
      <c r="H32" s="28">
        <v>400</v>
      </c>
      <c r="I32" s="141">
        <v>15498.000000000229</v>
      </c>
      <c r="J32" s="44">
        <f t="shared" si="4"/>
        <v>2.0830645161290628E-2</v>
      </c>
      <c r="K32" s="42">
        <f t="shared" si="0"/>
        <v>410687.99999999994</v>
      </c>
      <c r="L32" s="44">
        <f t="shared" si="1"/>
        <v>0.55199999999999994</v>
      </c>
      <c r="M32" s="59">
        <f t="shared" si="2"/>
        <v>3.7736676016830861</v>
      </c>
      <c r="N32" s="52">
        <f t="shared" si="3"/>
        <v>0.29916935483870943</v>
      </c>
    </row>
    <row r="33" spans="1:14" ht="30" customHeight="1" x14ac:dyDescent="0.25">
      <c r="A33" s="185">
        <v>15</v>
      </c>
      <c r="B33" s="178" t="s">
        <v>33</v>
      </c>
      <c r="C33" s="91"/>
      <c r="D33" s="14" t="s">
        <v>12</v>
      </c>
      <c r="E33" s="28" t="s">
        <v>34</v>
      </c>
      <c r="F33" s="51" t="s">
        <v>620</v>
      </c>
      <c r="G33" s="28" t="s">
        <v>31</v>
      </c>
      <c r="H33" s="28">
        <v>250</v>
      </c>
      <c r="I33" s="141">
        <v>0</v>
      </c>
      <c r="J33" s="44">
        <f t="shared" si="4"/>
        <v>0</v>
      </c>
      <c r="K33" s="42">
        <f t="shared" si="0"/>
        <v>256679.99999999997</v>
      </c>
      <c r="L33" s="44">
        <f t="shared" si="1"/>
        <v>0.34499999999999992</v>
      </c>
      <c r="M33" s="59">
        <f t="shared" si="2"/>
        <v>0</v>
      </c>
      <c r="N33" s="52">
        <f t="shared" si="3"/>
        <v>0.2</v>
      </c>
    </row>
    <row r="34" spans="1:14" ht="30" customHeight="1" x14ac:dyDescent="0.25">
      <c r="A34" s="186"/>
      <c r="B34" s="179"/>
      <c r="C34" s="92"/>
      <c r="D34" s="14" t="s">
        <v>15</v>
      </c>
      <c r="E34" s="28" t="s">
        <v>34</v>
      </c>
      <c r="F34" s="51" t="s">
        <v>620</v>
      </c>
      <c r="G34" s="28" t="s">
        <v>31</v>
      </c>
      <c r="H34" s="28">
        <v>250</v>
      </c>
      <c r="I34" s="141">
        <v>7768</v>
      </c>
      <c r="J34" s="44">
        <f t="shared" si="4"/>
        <v>1.0440860215053764E-2</v>
      </c>
      <c r="K34" s="42">
        <f t="shared" si="0"/>
        <v>256679.99999999997</v>
      </c>
      <c r="L34" s="44">
        <f t="shared" si="1"/>
        <v>0.34499999999999992</v>
      </c>
      <c r="M34" s="59">
        <f t="shared" si="2"/>
        <v>3.0263362942184826</v>
      </c>
      <c r="N34" s="52">
        <f t="shared" si="3"/>
        <v>0.18955913978494623</v>
      </c>
    </row>
    <row r="35" spans="1:14" ht="30" customHeight="1" x14ac:dyDescent="0.25">
      <c r="A35" s="14">
        <v>16</v>
      </c>
      <c r="B35" s="23" t="s">
        <v>35</v>
      </c>
      <c r="C35" s="96"/>
      <c r="D35" s="14" t="s">
        <v>12</v>
      </c>
      <c r="E35" s="28" t="s">
        <v>36</v>
      </c>
      <c r="F35" s="51" t="s">
        <v>620</v>
      </c>
      <c r="G35" s="28" t="s">
        <v>31</v>
      </c>
      <c r="H35" s="28">
        <v>250</v>
      </c>
      <c r="I35" s="141">
        <v>2560</v>
      </c>
      <c r="J35" s="44">
        <f t="shared" si="4"/>
        <v>3.4408602150537634E-3</v>
      </c>
      <c r="K35" s="42">
        <f t="shared" si="0"/>
        <v>256679.99999999997</v>
      </c>
      <c r="L35" s="44">
        <f t="shared" si="1"/>
        <v>0.34499999999999992</v>
      </c>
      <c r="M35" s="59">
        <f t="shared" si="2"/>
        <v>0.99735078697210555</v>
      </c>
      <c r="N35" s="52">
        <f t="shared" si="3"/>
        <v>0.19655913978494624</v>
      </c>
    </row>
    <row r="36" spans="1:14" ht="30" customHeight="1" x14ac:dyDescent="0.25">
      <c r="A36" s="14">
        <v>17</v>
      </c>
      <c r="B36" s="23" t="s">
        <v>37</v>
      </c>
      <c r="C36" s="96"/>
      <c r="D36" s="14" t="s">
        <v>12</v>
      </c>
      <c r="E36" s="28" t="s">
        <v>36</v>
      </c>
      <c r="F36" s="51" t="s">
        <v>620</v>
      </c>
      <c r="G36" s="28" t="s">
        <v>31</v>
      </c>
      <c r="H36" s="28">
        <v>250</v>
      </c>
      <c r="I36" s="141">
        <v>56292.84</v>
      </c>
      <c r="J36" s="44">
        <f t="shared" si="4"/>
        <v>7.5662419354838709E-2</v>
      </c>
      <c r="K36" s="42">
        <f t="shared" si="0"/>
        <v>256679.99999999997</v>
      </c>
      <c r="L36" s="44">
        <f t="shared" si="1"/>
        <v>0.34499999999999992</v>
      </c>
      <c r="M36" s="59">
        <f t="shared" si="2"/>
        <v>21.931136044880787</v>
      </c>
      <c r="N36" s="52">
        <f t="shared" si="3"/>
        <v>0.1243375806451613</v>
      </c>
    </row>
    <row r="37" spans="1:14" ht="30" customHeight="1" x14ac:dyDescent="0.25">
      <c r="A37" s="14">
        <v>18</v>
      </c>
      <c r="B37" s="23" t="s">
        <v>38</v>
      </c>
      <c r="C37" s="96"/>
      <c r="D37" s="14" t="s">
        <v>12</v>
      </c>
      <c r="E37" s="28" t="s">
        <v>30</v>
      </c>
      <c r="F37" s="51" t="s">
        <v>620</v>
      </c>
      <c r="G37" s="28" t="s">
        <v>31</v>
      </c>
      <c r="H37" s="28">
        <v>160</v>
      </c>
      <c r="I37" s="141">
        <v>2769</v>
      </c>
      <c r="J37" s="44">
        <f t="shared" si="4"/>
        <v>3.7217741935483871E-3</v>
      </c>
      <c r="K37" s="42">
        <f t="shared" si="0"/>
        <v>164275.19999999998</v>
      </c>
      <c r="L37" s="44">
        <f t="shared" si="1"/>
        <v>0.2208</v>
      </c>
      <c r="M37" s="59">
        <f t="shared" si="2"/>
        <v>1.6855861383824218</v>
      </c>
      <c r="N37" s="52">
        <f t="shared" si="3"/>
        <v>0.12427822580645162</v>
      </c>
    </row>
    <row r="38" spans="1:14" ht="30" customHeight="1" x14ac:dyDescent="0.25">
      <c r="A38" s="14">
        <v>19</v>
      </c>
      <c r="B38" s="23" t="s">
        <v>39</v>
      </c>
      <c r="C38" s="96"/>
      <c r="D38" s="14" t="s">
        <v>12</v>
      </c>
      <c r="E38" s="28" t="s">
        <v>40</v>
      </c>
      <c r="F38" s="51" t="s">
        <v>620</v>
      </c>
      <c r="G38" s="28" t="s">
        <v>31</v>
      </c>
      <c r="H38" s="28">
        <v>63</v>
      </c>
      <c r="I38" s="141">
        <v>4512</v>
      </c>
      <c r="J38" s="44">
        <f t="shared" si="4"/>
        <v>6.0645161290322578E-3</v>
      </c>
      <c r="K38" s="42">
        <f t="shared" si="0"/>
        <v>64683.359999999993</v>
      </c>
      <c r="L38" s="44">
        <f t="shared" si="1"/>
        <v>8.6940000000000003E-2</v>
      </c>
      <c r="M38" s="59">
        <f t="shared" si="2"/>
        <v>6.9755188969775226</v>
      </c>
      <c r="N38" s="52">
        <f t="shared" si="3"/>
        <v>4.4335483870967744E-2</v>
      </c>
    </row>
    <row r="39" spans="1:14" ht="30" customHeight="1" x14ac:dyDescent="0.25">
      <c r="A39" s="14">
        <v>20</v>
      </c>
      <c r="B39" s="23" t="s">
        <v>41</v>
      </c>
      <c r="C39" s="96"/>
      <c r="D39" s="14" t="s">
        <v>12</v>
      </c>
      <c r="E39" s="28" t="s">
        <v>40</v>
      </c>
      <c r="F39" s="51" t="s">
        <v>620</v>
      </c>
      <c r="G39" s="28" t="s">
        <v>42</v>
      </c>
      <c r="H39" s="28">
        <v>160</v>
      </c>
      <c r="I39" s="141">
        <v>1867</v>
      </c>
      <c r="J39" s="44">
        <f t="shared" si="4"/>
        <v>2.5094086021505376E-3</v>
      </c>
      <c r="K39" s="42">
        <f t="shared" si="0"/>
        <v>164275.19999999998</v>
      </c>
      <c r="L39" s="44">
        <f t="shared" si="1"/>
        <v>0.2208</v>
      </c>
      <c r="M39" s="59">
        <f t="shared" si="2"/>
        <v>1.1365075190899177</v>
      </c>
      <c r="N39" s="52">
        <f t="shared" si="3"/>
        <v>0.12549059139784946</v>
      </c>
    </row>
    <row r="40" spans="1:14" ht="30" customHeight="1" x14ac:dyDescent="0.25">
      <c r="A40" s="14">
        <v>21</v>
      </c>
      <c r="B40" s="23" t="s">
        <v>43</v>
      </c>
      <c r="C40" s="96"/>
      <c r="D40" s="14" t="s">
        <v>12</v>
      </c>
      <c r="E40" s="53" t="s">
        <v>44</v>
      </c>
      <c r="F40" s="51" t="s">
        <v>620</v>
      </c>
      <c r="G40" s="28" t="s">
        <v>31</v>
      </c>
      <c r="H40" s="28">
        <v>63</v>
      </c>
      <c r="I40" s="141">
        <v>23266</v>
      </c>
      <c r="J40" s="44">
        <f t="shared" si="4"/>
        <v>3.1271505376344086E-2</v>
      </c>
      <c r="K40" s="42">
        <f t="shared" si="0"/>
        <v>64683.359999999993</v>
      </c>
      <c r="L40" s="44">
        <f t="shared" si="1"/>
        <v>8.6940000000000003E-2</v>
      </c>
      <c r="M40" s="59">
        <f t="shared" si="2"/>
        <v>35.969065305203692</v>
      </c>
      <c r="N40" s="52">
        <f t="shared" si="3"/>
        <v>1.9128494623655914E-2</v>
      </c>
    </row>
    <row r="41" spans="1:14" ht="30" customHeight="1" x14ac:dyDescent="0.25">
      <c r="A41" s="14">
        <v>22</v>
      </c>
      <c r="B41" s="23" t="s">
        <v>45</v>
      </c>
      <c r="C41" s="96"/>
      <c r="D41" s="14" t="s">
        <v>12</v>
      </c>
      <c r="E41" s="28" t="s">
        <v>46</v>
      </c>
      <c r="F41" s="51" t="s">
        <v>620</v>
      </c>
      <c r="G41" s="28" t="s">
        <v>31</v>
      </c>
      <c r="H41" s="28">
        <v>40</v>
      </c>
      <c r="I41" s="141">
        <v>2349</v>
      </c>
      <c r="J41" s="44">
        <f t="shared" si="4"/>
        <v>3.157258064516129E-3</v>
      </c>
      <c r="K41" s="42">
        <f t="shared" si="0"/>
        <v>41068.799999999996</v>
      </c>
      <c r="L41" s="44">
        <f t="shared" si="1"/>
        <v>5.5199999999999999E-2</v>
      </c>
      <c r="M41" s="59">
        <f t="shared" si="2"/>
        <v>5.719670406732118</v>
      </c>
      <c r="N41" s="52">
        <f t="shared" si="3"/>
        <v>2.8842741935483873E-2</v>
      </c>
    </row>
    <row r="42" spans="1:14" ht="30" customHeight="1" x14ac:dyDescent="0.25">
      <c r="A42" s="14">
        <v>23</v>
      </c>
      <c r="B42" s="23" t="s">
        <v>47</v>
      </c>
      <c r="C42" s="96"/>
      <c r="D42" s="14" t="s">
        <v>12</v>
      </c>
      <c r="E42" s="28" t="s">
        <v>46</v>
      </c>
      <c r="F42" s="51" t="s">
        <v>620</v>
      </c>
      <c r="G42" s="28" t="s">
        <v>31</v>
      </c>
      <c r="H42" s="28">
        <v>100</v>
      </c>
      <c r="I42" s="141">
        <v>0</v>
      </c>
      <c r="J42" s="44">
        <f t="shared" si="4"/>
        <v>0</v>
      </c>
      <c r="K42" s="42">
        <f t="shared" si="0"/>
        <v>102671.99999999999</v>
      </c>
      <c r="L42" s="44">
        <f t="shared" si="1"/>
        <v>0.13799999999999998</v>
      </c>
      <c r="M42" s="59">
        <f t="shared" si="2"/>
        <v>0</v>
      </c>
      <c r="N42" s="52">
        <f t="shared" si="3"/>
        <v>8.0000000000000016E-2</v>
      </c>
    </row>
    <row r="43" spans="1:14" ht="30" customHeight="1" x14ac:dyDescent="0.25">
      <c r="A43" s="14">
        <v>24</v>
      </c>
      <c r="B43" s="23" t="s">
        <v>48</v>
      </c>
      <c r="C43" s="96"/>
      <c r="D43" s="14" t="s">
        <v>12</v>
      </c>
      <c r="E43" s="28" t="s">
        <v>49</v>
      </c>
      <c r="F43" s="51" t="s">
        <v>620</v>
      </c>
      <c r="G43" s="28" t="s">
        <v>31</v>
      </c>
      <c r="H43" s="28">
        <v>400</v>
      </c>
      <c r="I43" s="141">
        <v>4510</v>
      </c>
      <c r="J43" s="44">
        <f t="shared" si="4"/>
        <v>6.0618279569892471E-3</v>
      </c>
      <c r="K43" s="42">
        <f t="shared" si="0"/>
        <v>410687.99999999994</v>
      </c>
      <c r="L43" s="44">
        <f t="shared" si="1"/>
        <v>0.55199999999999994</v>
      </c>
      <c r="M43" s="59">
        <f t="shared" si="2"/>
        <v>1.0981572385850087</v>
      </c>
      <c r="N43" s="52">
        <f t="shared" si="3"/>
        <v>0.31393817204301083</v>
      </c>
    </row>
    <row r="44" spans="1:14" ht="30" customHeight="1" x14ac:dyDescent="0.25">
      <c r="A44" s="185">
        <v>25</v>
      </c>
      <c r="B44" s="195" t="s">
        <v>50</v>
      </c>
      <c r="C44" s="94"/>
      <c r="D44" s="14" t="s">
        <v>12</v>
      </c>
      <c r="E44" s="28" t="s">
        <v>49</v>
      </c>
      <c r="F44" s="51" t="s">
        <v>620</v>
      </c>
      <c r="G44" s="28" t="s">
        <v>31</v>
      </c>
      <c r="H44" s="28">
        <v>100</v>
      </c>
      <c r="I44" s="141">
        <v>859.99999999985448</v>
      </c>
      <c r="J44" s="44">
        <f t="shared" si="4"/>
        <v>1.155913978494428E-3</v>
      </c>
      <c r="K44" s="42">
        <f t="shared" si="0"/>
        <v>102671.99999999999</v>
      </c>
      <c r="L44" s="44">
        <f t="shared" si="1"/>
        <v>0.13799999999999998</v>
      </c>
      <c r="M44" s="59">
        <f t="shared" si="2"/>
        <v>0.83761882499596252</v>
      </c>
      <c r="N44" s="52">
        <f t="shared" si="3"/>
        <v>7.8844086021505583E-2</v>
      </c>
    </row>
    <row r="45" spans="1:14" ht="30" customHeight="1" x14ac:dyDescent="0.25">
      <c r="A45" s="186"/>
      <c r="B45" s="196"/>
      <c r="C45" s="95"/>
      <c r="D45" s="14" t="s">
        <v>15</v>
      </c>
      <c r="E45" s="28" t="s">
        <v>49</v>
      </c>
      <c r="F45" s="51" t="s">
        <v>620</v>
      </c>
      <c r="G45" s="28" t="s">
        <v>31</v>
      </c>
      <c r="H45" s="28">
        <v>630</v>
      </c>
      <c r="I45" s="141">
        <v>719.99999999998181</v>
      </c>
      <c r="J45" s="44">
        <f t="shared" si="4"/>
        <v>9.6774193548384657E-4</v>
      </c>
      <c r="K45" s="42">
        <f t="shared" si="0"/>
        <v>646833.6</v>
      </c>
      <c r="L45" s="44">
        <f t="shared" si="1"/>
        <v>0.86939999999999995</v>
      </c>
      <c r="M45" s="59">
        <f t="shared" si="2"/>
        <v>0.11131147176027681</v>
      </c>
      <c r="N45" s="52">
        <f t="shared" si="3"/>
        <v>0.50303225806451612</v>
      </c>
    </row>
    <row r="46" spans="1:14" ht="30" customHeight="1" x14ac:dyDescent="0.25">
      <c r="A46" s="14">
        <v>26</v>
      </c>
      <c r="B46" s="23" t="s">
        <v>51</v>
      </c>
      <c r="C46" s="96"/>
      <c r="D46" s="14" t="s">
        <v>12</v>
      </c>
      <c r="E46" s="53" t="s">
        <v>52</v>
      </c>
      <c r="F46" s="51" t="s">
        <v>620</v>
      </c>
      <c r="G46" s="28" t="s">
        <v>31</v>
      </c>
      <c r="H46" s="28">
        <v>250</v>
      </c>
      <c r="I46" s="141">
        <v>25800</v>
      </c>
      <c r="J46" s="44">
        <f t="shared" si="4"/>
        <v>3.4677419354838715E-2</v>
      </c>
      <c r="K46" s="42">
        <f t="shared" si="0"/>
        <v>256679.99999999997</v>
      </c>
      <c r="L46" s="44">
        <f t="shared" si="1"/>
        <v>0.34499999999999992</v>
      </c>
      <c r="M46" s="59">
        <f t="shared" si="2"/>
        <v>10.051425899953252</v>
      </c>
      <c r="N46" s="52">
        <f t="shared" si="3"/>
        <v>0.16532258064516131</v>
      </c>
    </row>
    <row r="47" spans="1:14" ht="30" customHeight="1" x14ac:dyDescent="0.25">
      <c r="A47" s="14">
        <v>27</v>
      </c>
      <c r="B47" s="23" t="s">
        <v>53</v>
      </c>
      <c r="C47" s="96"/>
      <c r="D47" s="14" t="s">
        <v>12</v>
      </c>
      <c r="E47" s="53" t="s">
        <v>54</v>
      </c>
      <c r="F47" s="51" t="s">
        <v>620</v>
      </c>
      <c r="G47" s="28" t="s">
        <v>31</v>
      </c>
      <c r="H47" s="28">
        <v>630</v>
      </c>
      <c r="I47" s="141">
        <v>6262.8000000000065</v>
      </c>
      <c r="J47" s="44">
        <f t="shared" si="4"/>
        <v>8.4177419354838807E-3</v>
      </c>
      <c r="K47" s="42">
        <f t="shared" si="0"/>
        <v>646833.6</v>
      </c>
      <c r="L47" s="44">
        <f t="shared" si="1"/>
        <v>0.86939999999999995</v>
      </c>
      <c r="M47" s="59">
        <f t="shared" si="2"/>
        <v>0.96822428519483317</v>
      </c>
      <c r="N47" s="52">
        <f t="shared" si="3"/>
        <v>0.49558225806451611</v>
      </c>
    </row>
    <row r="48" spans="1:14" ht="30" customHeight="1" x14ac:dyDescent="0.25">
      <c r="A48" s="14">
        <v>28</v>
      </c>
      <c r="B48" s="23" t="s">
        <v>55</v>
      </c>
      <c r="C48" s="96"/>
      <c r="D48" s="14" t="s">
        <v>12</v>
      </c>
      <c r="E48" s="53" t="s">
        <v>44</v>
      </c>
      <c r="F48" s="51" t="s">
        <v>620</v>
      </c>
      <c r="G48" s="28" t="s">
        <v>31</v>
      </c>
      <c r="H48" s="28">
        <v>320</v>
      </c>
      <c r="I48" s="141">
        <v>12335</v>
      </c>
      <c r="J48" s="44">
        <f t="shared" si="4"/>
        <v>1.6579301075268817E-2</v>
      </c>
      <c r="K48" s="42">
        <f t="shared" si="0"/>
        <v>328550.39999999997</v>
      </c>
      <c r="L48" s="44">
        <f t="shared" si="1"/>
        <v>0.44159999999999999</v>
      </c>
      <c r="M48" s="59">
        <f t="shared" si="2"/>
        <v>3.754370714508338</v>
      </c>
      <c r="N48" s="52">
        <f t="shared" si="3"/>
        <v>0.2394206989247312</v>
      </c>
    </row>
    <row r="49" spans="1:14" ht="30" customHeight="1" x14ac:dyDescent="0.25">
      <c r="A49" s="14">
        <v>29</v>
      </c>
      <c r="B49" s="23" t="s">
        <v>56</v>
      </c>
      <c r="C49" s="96"/>
      <c r="D49" s="14" t="s">
        <v>12</v>
      </c>
      <c r="E49" s="28" t="s">
        <v>57</v>
      </c>
      <c r="F49" s="51" t="s">
        <v>620</v>
      </c>
      <c r="G49" s="28" t="s">
        <v>31</v>
      </c>
      <c r="H49" s="28">
        <v>250</v>
      </c>
      <c r="I49" s="141">
        <v>8832</v>
      </c>
      <c r="J49" s="44">
        <f t="shared" si="4"/>
        <v>1.1870967741935483E-2</v>
      </c>
      <c r="K49" s="42">
        <f t="shared" si="0"/>
        <v>256679.99999999997</v>
      </c>
      <c r="L49" s="44">
        <f t="shared" si="1"/>
        <v>0.34499999999999992</v>
      </c>
      <c r="M49" s="59">
        <f t="shared" si="2"/>
        <v>3.4408602150537639</v>
      </c>
      <c r="N49" s="52">
        <f t="shared" si="3"/>
        <v>0.18812903225806452</v>
      </c>
    </row>
    <row r="50" spans="1:14" ht="30" customHeight="1" x14ac:dyDescent="0.25">
      <c r="A50" s="14">
        <v>30</v>
      </c>
      <c r="B50" s="23" t="s">
        <v>58</v>
      </c>
      <c r="C50" s="96"/>
      <c r="D50" s="14" t="s">
        <v>12</v>
      </c>
      <c r="E50" s="53" t="s">
        <v>59</v>
      </c>
      <c r="F50" s="51" t="s">
        <v>620</v>
      </c>
      <c r="G50" s="28" t="s">
        <v>31</v>
      </c>
      <c r="H50" s="28">
        <v>100</v>
      </c>
      <c r="I50" s="141">
        <v>779</v>
      </c>
      <c r="J50" s="44">
        <f t="shared" si="4"/>
        <v>1.0470430107526883E-3</v>
      </c>
      <c r="K50" s="42">
        <f t="shared" si="0"/>
        <v>102671.99999999999</v>
      </c>
      <c r="L50" s="44">
        <f t="shared" si="1"/>
        <v>0.13799999999999998</v>
      </c>
      <c r="M50" s="59">
        <f t="shared" si="2"/>
        <v>0.75872681938600606</v>
      </c>
      <c r="N50" s="52">
        <f t="shared" si="3"/>
        <v>7.8952956989247328E-2</v>
      </c>
    </row>
    <row r="51" spans="1:14" ht="30" customHeight="1" x14ac:dyDescent="0.25">
      <c r="A51" s="14">
        <v>31</v>
      </c>
      <c r="B51" s="23" t="s">
        <v>271</v>
      </c>
      <c r="C51" s="96"/>
      <c r="D51" s="14" t="s">
        <v>12</v>
      </c>
      <c r="E51" s="53" t="s">
        <v>28</v>
      </c>
      <c r="F51" s="51" t="s">
        <v>620</v>
      </c>
      <c r="G51" s="28" t="s">
        <v>31</v>
      </c>
      <c r="H51" s="28">
        <v>250</v>
      </c>
      <c r="I51" s="141">
        <v>39276</v>
      </c>
      <c r="J51" s="44">
        <f t="shared" si="4"/>
        <v>5.2790322580645158E-2</v>
      </c>
      <c r="K51" s="42">
        <f t="shared" si="0"/>
        <v>256679.99999999997</v>
      </c>
      <c r="L51" s="44">
        <f t="shared" si="1"/>
        <v>0.34499999999999992</v>
      </c>
      <c r="M51" s="59">
        <f t="shared" si="2"/>
        <v>15.3015427769986</v>
      </c>
      <c r="N51" s="52">
        <f t="shared" si="3"/>
        <v>0.14720967741935487</v>
      </c>
    </row>
    <row r="52" spans="1:14" ht="30" customHeight="1" x14ac:dyDescent="0.25">
      <c r="A52" s="14">
        <v>32</v>
      </c>
      <c r="B52" s="23" t="s">
        <v>60</v>
      </c>
      <c r="C52" s="96"/>
      <c r="D52" s="14" t="s">
        <v>12</v>
      </c>
      <c r="E52" s="53" t="s">
        <v>61</v>
      </c>
      <c r="F52" s="51" t="s">
        <v>620</v>
      </c>
      <c r="G52" s="28" t="s">
        <v>31</v>
      </c>
      <c r="H52" s="28">
        <v>630</v>
      </c>
      <c r="I52" s="141">
        <v>78556.800000000148</v>
      </c>
      <c r="J52" s="44">
        <f t="shared" si="4"/>
        <v>0.10558709677419376</v>
      </c>
      <c r="K52" s="42">
        <f t="shared" si="0"/>
        <v>646833.6</v>
      </c>
      <c r="L52" s="44">
        <f t="shared" si="1"/>
        <v>0.86939999999999995</v>
      </c>
      <c r="M52" s="59">
        <f t="shared" si="2"/>
        <v>12.144823645524932</v>
      </c>
      <c r="N52" s="52">
        <f t="shared" si="3"/>
        <v>0.39841290322580625</v>
      </c>
    </row>
    <row r="53" spans="1:14" ht="30" customHeight="1" x14ac:dyDescent="0.25">
      <c r="A53" s="14">
        <v>33</v>
      </c>
      <c r="B53" s="23" t="s">
        <v>62</v>
      </c>
      <c r="C53" s="96"/>
      <c r="D53" s="14" t="s">
        <v>12</v>
      </c>
      <c r="E53" s="53" t="s">
        <v>63</v>
      </c>
      <c r="F53" s="51" t="s">
        <v>620</v>
      </c>
      <c r="G53" s="28" t="s">
        <v>31</v>
      </c>
      <c r="H53" s="28">
        <v>250</v>
      </c>
      <c r="I53" s="141">
        <v>10433.600000000006</v>
      </c>
      <c r="J53" s="44">
        <f t="shared" si="4"/>
        <v>1.4023655913978503E-2</v>
      </c>
      <c r="K53" s="42">
        <f t="shared" si="0"/>
        <v>256679.99999999997</v>
      </c>
      <c r="L53" s="44">
        <f t="shared" si="1"/>
        <v>0.34499999999999992</v>
      </c>
      <c r="M53" s="59">
        <f t="shared" si="2"/>
        <v>4.0648278011531893</v>
      </c>
      <c r="N53" s="52">
        <f t="shared" si="3"/>
        <v>0.18597634408602151</v>
      </c>
    </row>
    <row r="54" spans="1:14" ht="30" customHeight="1" x14ac:dyDescent="0.25">
      <c r="A54" s="14">
        <v>34</v>
      </c>
      <c r="B54" s="133" t="s">
        <v>622</v>
      </c>
      <c r="C54" s="97"/>
      <c r="D54" s="14" t="s">
        <v>12</v>
      </c>
      <c r="E54" s="53" t="s">
        <v>28</v>
      </c>
      <c r="F54" s="51" t="s">
        <v>620</v>
      </c>
      <c r="G54" s="28" t="s">
        <v>31</v>
      </c>
      <c r="H54" s="28">
        <v>250</v>
      </c>
      <c r="I54" s="141">
        <v>9941</v>
      </c>
      <c r="J54" s="44">
        <f t="shared" si="4"/>
        <v>1.3361559139784946E-2</v>
      </c>
      <c r="K54" s="42">
        <f t="shared" si="0"/>
        <v>256679.99999999997</v>
      </c>
      <c r="L54" s="44">
        <f t="shared" si="1"/>
        <v>0.34499999999999992</v>
      </c>
      <c r="M54" s="59">
        <f t="shared" si="2"/>
        <v>3.8729156926912895</v>
      </c>
      <c r="N54" s="52">
        <f t="shared" si="3"/>
        <v>0.18663844086021505</v>
      </c>
    </row>
    <row r="55" spans="1:14" ht="30" customHeight="1" x14ac:dyDescent="0.25">
      <c r="A55" s="14">
        <v>35</v>
      </c>
      <c r="B55" s="133" t="s">
        <v>623</v>
      </c>
      <c r="C55" s="97"/>
      <c r="D55" s="14" t="s">
        <v>12</v>
      </c>
      <c r="E55" s="53" t="s">
        <v>624</v>
      </c>
      <c r="F55" s="51" t="s">
        <v>620</v>
      </c>
      <c r="G55" s="28" t="s">
        <v>31</v>
      </c>
      <c r="H55" s="28">
        <v>320</v>
      </c>
      <c r="I55" s="141">
        <v>25111</v>
      </c>
      <c r="J55" s="44">
        <f t="shared" si="4"/>
        <v>3.3751344086021505E-2</v>
      </c>
      <c r="K55" s="42">
        <f t="shared" si="0"/>
        <v>328550.39999999997</v>
      </c>
      <c r="L55" s="44">
        <f t="shared" si="1"/>
        <v>0.44159999999999999</v>
      </c>
      <c r="M55" s="59"/>
      <c r="N55" s="52">
        <f t="shared" si="3"/>
        <v>0.22224865591397849</v>
      </c>
    </row>
    <row r="56" spans="1:14" ht="30" customHeight="1" x14ac:dyDescent="0.25">
      <c r="A56" s="185">
        <v>36</v>
      </c>
      <c r="B56" s="178" t="s">
        <v>159</v>
      </c>
      <c r="C56" s="97"/>
      <c r="D56" s="14" t="s">
        <v>12</v>
      </c>
      <c r="E56" s="53" t="s">
        <v>545</v>
      </c>
      <c r="F56" s="53" t="s">
        <v>621</v>
      </c>
      <c r="G56" s="28" t="s">
        <v>16</v>
      </c>
      <c r="H56" s="28">
        <v>6300</v>
      </c>
      <c r="I56" s="141">
        <v>842255.99999999686</v>
      </c>
      <c r="J56" s="44">
        <f t="shared" si="4"/>
        <v>1.1320645161290281</v>
      </c>
      <c r="K56" s="42">
        <f t="shared" si="0"/>
        <v>6468335.9999999991</v>
      </c>
      <c r="L56" s="44">
        <f t="shared" si="1"/>
        <v>8.6939999999999991</v>
      </c>
      <c r="M56" s="59">
        <f t="shared" si="2"/>
        <v>13.021215966517463</v>
      </c>
      <c r="N56" s="52">
        <f t="shared" si="3"/>
        <v>3.9079354838709719</v>
      </c>
    </row>
    <row r="57" spans="1:14" ht="30" customHeight="1" x14ac:dyDescent="0.25">
      <c r="A57" s="186"/>
      <c r="B57" s="179"/>
      <c r="C57" s="97"/>
      <c r="D57" s="14" t="s">
        <v>15</v>
      </c>
      <c r="E57" s="53" t="s">
        <v>545</v>
      </c>
      <c r="F57" s="53" t="s">
        <v>621</v>
      </c>
      <c r="G57" s="28" t="s">
        <v>16</v>
      </c>
      <c r="H57" s="28">
        <v>5600</v>
      </c>
      <c r="I57" s="141">
        <v>241560.00000000131</v>
      </c>
      <c r="J57" s="44">
        <f t="shared" si="4"/>
        <v>0.32467741935484046</v>
      </c>
      <c r="K57" s="42">
        <f t="shared" si="0"/>
        <v>5749632</v>
      </c>
      <c r="L57" s="44">
        <f t="shared" si="1"/>
        <v>7.7279999999999998</v>
      </c>
      <c r="M57" s="59">
        <f t="shared" si="2"/>
        <v>4.201312362252076</v>
      </c>
      <c r="N57" s="52">
        <f t="shared" si="3"/>
        <v>4.1553225806451595</v>
      </c>
    </row>
    <row r="58" spans="1:14" s="12" customFormat="1" ht="30" customHeight="1" x14ac:dyDescent="0.25">
      <c r="A58" s="14">
        <v>37</v>
      </c>
      <c r="B58" s="24" t="s">
        <v>64</v>
      </c>
      <c r="C58" s="98"/>
      <c r="D58" s="14" t="s">
        <v>12</v>
      </c>
      <c r="E58" s="51" t="s">
        <v>540</v>
      </c>
      <c r="F58" s="53" t="s">
        <v>621</v>
      </c>
      <c r="G58" s="29" t="s">
        <v>16</v>
      </c>
      <c r="H58" s="29">
        <v>5600</v>
      </c>
      <c r="I58" s="155">
        <v>1392696</v>
      </c>
      <c r="J58" s="44">
        <f t="shared" si="4"/>
        <v>1.8719032258064516</v>
      </c>
      <c r="K58" s="42">
        <f t="shared" si="0"/>
        <v>5749632</v>
      </c>
      <c r="L58" s="44">
        <f t="shared" si="1"/>
        <v>7.7279999999999998</v>
      </c>
      <c r="M58" s="59">
        <f t="shared" si="2"/>
        <v>24.222350230414747</v>
      </c>
      <c r="N58" s="52">
        <f t="shared" si="3"/>
        <v>2.6080967741935481</v>
      </c>
    </row>
    <row r="59" spans="1:14" s="12" customFormat="1" ht="30" customHeight="1" x14ac:dyDescent="0.25">
      <c r="A59" s="170">
        <v>38</v>
      </c>
      <c r="B59" s="178" t="s">
        <v>65</v>
      </c>
      <c r="C59" s="91"/>
      <c r="D59" s="14" t="s">
        <v>12</v>
      </c>
      <c r="E59" s="197" t="s">
        <v>536</v>
      </c>
      <c r="F59" s="53" t="s">
        <v>621</v>
      </c>
      <c r="G59" s="29" t="s">
        <v>16</v>
      </c>
      <c r="H59" s="29">
        <v>5600</v>
      </c>
      <c r="I59" s="155">
        <v>1793280</v>
      </c>
      <c r="J59" s="44">
        <f t="shared" si="4"/>
        <v>2.4103225806451616</v>
      </c>
      <c r="K59" s="42">
        <f t="shared" si="0"/>
        <v>5749632</v>
      </c>
      <c r="L59" s="44">
        <f t="shared" si="1"/>
        <v>7.7279999999999998</v>
      </c>
      <c r="M59" s="59">
        <f t="shared" si="2"/>
        <v>31.189474387230348</v>
      </c>
      <c r="N59" s="52">
        <f t="shared" si="3"/>
        <v>2.069677419354838</v>
      </c>
    </row>
    <row r="60" spans="1:14" s="12" customFormat="1" ht="30" customHeight="1" x14ac:dyDescent="0.25">
      <c r="A60" s="171"/>
      <c r="B60" s="179"/>
      <c r="C60" s="92"/>
      <c r="D60" s="14" t="s">
        <v>15</v>
      </c>
      <c r="E60" s="198"/>
      <c r="F60" s="53" t="s">
        <v>621</v>
      </c>
      <c r="G60" s="29" t="s">
        <v>16</v>
      </c>
      <c r="H60" s="144">
        <v>10000</v>
      </c>
      <c r="I60" s="155">
        <v>2438568</v>
      </c>
      <c r="J60" s="44">
        <f t="shared" si="4"/>
        <v>3.2776451612903226</v>
      </c>
      <c r="K60" s="42">
        <f t="shared" si="0"/>
        <v>10267200</v>
      </c>
      <c r="L60" s="44">
        <f t="shared" si="1"/>
        <v>13.8</v>
      </c>
      <c r="M60" s="59">
        <f t="shared" si="2"/>
        <v>23.751051893408135</v>
      </c>
      <c r="N60" s="52">
        <f t="shared" si="3"/>
        <v>4.722354838709677</v>
      </c>
    </row>
    <row r="61" spans="1:14" s="12" customFormat="1" ht="30" customHeight="1" x14ac:dyDescent="0.25">
      <c r="A61" s="170">
        <v>39</v>
      </c>
      <c r="B61" s="178" t="s">
        <v>66</v>
      </c>
      <c r="C61" s="91"/>
      <c r="D61" s="14" t="s">
        <v>12</v>
      </c>
      <c r="E61" s="197" t="s">
        <v>535</v>
      </c>
      <c r="F61" s="53" t="s">
        <v>621</v>
      </c>
      <c r="G61" s="29" t="s">
        <v>16</v>
      </c>
      <c r="H61" s="29">
        <v>3200</v>
      </c>
      <c r="I61" s="155">
        <v>522240</v>
      </c>
      <c r="J61" s="44">
        <f t="shared" si="4"/>
        <v>0.70193548387096771</v>
      </c>
      <c r="K61" s="42">
        <f t="shared" si="0"/>
        <v>3285503.9999999995</v>
      </c>
      <c r="L61" s="44">
        <f t="shared" si="1"/>
        <v>4.4159999999999995</v>
      </c>
      <c r="M61" s="59">
        <f t="shared" si="2"/>
        <v>15.895278167367932</v>
      </c>
      <c r="N61" s="52">
        <f t="shared" si="3"/>
        <v>1.8580645161290328</v>
      </c>
    </row>
    <row r="62" spans="1:14" s="12" customFormat="1" ht="30" customHeight="1" x14ac:dyDescent="0.25">
      <c r="A62" s="171"/>
      <c r="B62" s="179"/>
      <c r="C62" s="92"/>
      <c r="D62" s="14" t="s">
        <v>15</v>
      </c>
      <c r="E62" s="198"/>
      <c r="F62" s="53" t="s">
        <v>621</v>
      </c>
      <c r="G62" s="29" t="s">
        <v>16</v>
      </c>
      <c r="H62" s="29">
        <v>4000</v>
      </c>
      <c r="I62" s="155">
        <v>21216</v>
      </c>
      <c r="J62" s="44">
        <f t="shared" si="4"/>
        <v>2.8516129032258065E-2</v>
      </c>
      <c r="K62" s="42">
        <f t="shared" si="0"/>
        <v>4106879.9999999995</v>
      </c>
      <c r="L62" s="44">
        <f t="shared" si="1"/>
        <v>5.5199999999999987</v>
      </c>
      <c r="M62" s="59">
        <f t="shared" si="2"/>
        <v>0.5165965404394578</v>
      </c>
      <c r="N62" s="52">
        <f t="shared" si="3"/>
        <v>3.1714838709677422</v>
      </c>
    </row>
    <row r="63" spans="1:14" s="12" customFormat="1" ht="30" customHeight="1" x14ac:dyDescent="0.25">
      <c r="A63" s="170">
        <v>40</v>
      </c>
      <c r="B63" s="178" t="s">
        <v>67</v>
      </c>
      <c r="C63" s="91"/>
      <c r="D63" s="14" t="s">
        <v>12</v>
      </c>
      <c r="E63" s="197" t="s">
        <v>537</v>
      </c>
      <c r="F63" s="53" t="s">
        <v>621</v>
      </c>
      <c r="G63" s="29" t="s">
        <v>16</v>
      </c>
      <c r="H63" s="29">
        <v>6300</v>
      </c>
      <c r="I63" s="155">
        <v>1451520</v>
      </c>
      <c r="J63" s="44">
        <f t="shared" si="4"/>
        <v>1.9509677419354838</v>
      </c>
      <c r="K63" s="42">
        <f t="shared" si="0"/>
        <v>6468335.9999999991</v>
      </c>
      <c r="L63" s="44">
        <f t="shared" si="1"/>
        <v>8.6939999999999991</v>
      </c>
      <c r="M63" s="59">
        <f t="shared" si="2"/>
        <v>22.440392706872373</v>
      </c>
      <c r="N63" s="52">
        <f t="shared" si="3"/>
        <v>3.089032258064516</v>
      </c>
    </row>
    <row r="64" spans="1:14" s="12" customFormat="1" ht="30" customHeight="1" x14ac:dyDescent="0.25">
      <c r="A64" s="171"/>
      <c r="B64" s="179"/>
      <c r="C64" s="92"/>
      <c r="D64" s="14" t="s">
        <v>15</v>
      </c>
      <c r="E64" s="198"/>
      <c r="F64" s="53" t="s">
        <v>621</v>
      </c>
      <c r="G64" s="29" t="s">
        <v>16</v>
      </c>
      <c r="H64" s="29">
        <v>5600</v>
      </c>
      <c r="I64" s="155">
        <v>737760</v>
      </c>
      <c r="J64" s="44">
        <f t="shared" si="4"/>
        <v>0.99161290322580642</v>
      </c>
      <c r="K64" s="42">
        <f t="shared" si="0"/>
        <v>5749632</v>
      </c>
      <c r="L64" s="44">
        <f t="shared" si="1"/>
        <v>7.7279999999999998</v>
      </c>
      <c r="M64" s="59">
        <f t="shared" si="2"/>
        <v>12.831429907166234</v>
      </c>
      <c r="N64" s="52">
        <f t="shared" si="3"/>
        <v>3.488387096774193</v>
      </c>
    </row>
    <row r="65" spans="1:14" s="12" customFormat="1" ht="30" customHeight="1" x14ac:dyDescent="0.25">
      <c r="A65" s="170">
        <v>41</v>
      </c>
      <c r="B65" s="178" t="s">
        <v>68</v>
      </c>
      <c r="C65" s="91"/>
      <c r="D65" s="14" t="s">
        <v>12</v>
      </c>
      <c r="E65" s="197" t="s">
        <v>541</v>
      </c>
      <c r="F65" s="53" t="s">
        <v>621</v>
      </c>
      <c r="G65" s="29" t="s">
        <v>16</v>
      </c>
      <c r="H65" s="29">
        <v>6300</v>
      </c>
      <c r="I65" s="155">
        <v>806640</v>
      </c>
      <c r="J65" s="44">
        <f t="shared" si="4"/>
        <v>1.0841935483870968</v>
      </c>
      <c r="K65" s="42">
        <f t="shared" si="0"/>
        <v>6468335.9999999991</v>
      </c>
      <c r="L65" s="44">
        <f t="shared" si="1"/>
        <v>8.6939999999999991</v>
      </c>
      <c r="M65" s="59">
        <f t="shared" si="2"/>
        <v>12.470595219543327</v>
      </c>
      <c r="N65" s="52">
        <f t="shared" si="3"/>
        <v>3.9558064516129035</v>
      </c>
    </row>
    <row r="66" spans="1:14" s="12" customFormat="1" ht="30" customHeight="1" x14ac:dyDescent="0.25">
      <c r="A66" s="171"/>
      <c r="B66" s="179"/>
      <c r="C66" s="92"/>
      <c r="D66" s="14" t="s">
        <v>15</v>
      </c>
      <c r="E66" s="198"/>
      <c r="F66" s="53" t="s">
        <v>621</v>
      </c>
      <c r="G66" s="29" t="s">
        <v>16</v>
      </c>
      <c r="H66" s="29">
        <v>6300</v>
      </c>
      <c r="I66" s="155">
        <v>1496880</v>
      </c>
      <c r="J66" s="44">
        <f t="shared" si="4"/>
        <v>2.011935483870968</v>
      </c>
      <c r="K66" s="42">
        <f t="shared" si="0"/>
        <v>6468335.9999999991</v>
      </c>
      <c r="L66" s="44">
        <f t="shared" si="1"/>
        <v>8.6939999999999991</v>
      </c>
      <c r="M66" s="59">
        <f t="shared" si="2"/>
        <v>23.141654978962134</v>
      </c>
      <c r="N66" s="52">
        <f t="shared" si="3"/>
        <v>3.028064516129032</v>
      </c>
    </row>
    <row r="67" spans="1:14" s="12" customFormat="1" ht="30" customHeight="1" x14ac:dyDescent="0.25">
      <c r="A67" s="170">
        <v>42</v>
      </c>
      <c r="B67" s="178" t="s">
        <v>69</v>
      </c>
      <c r="C67" s="91"/>
      <c r="D67" s="14" t="s">
        <v>12</v>
      </c>
      <c r="E67" s="197" t="s">
        <v>543</v>
      </c>
      <c r="F67" s="53" t="s">
        <v>621</v>
      </c>
      <c r="G67" s="29" t="s">
        <v>16</v>
      </c>
      <c r="H67" s="29">
        <v>10000</v>
      </c>
      <c r="I67" s="155">
        <v>1074960</v>
      </c>
      <c r="J67" s="44">
        <f>I67/744/1000</f>
        <v>1.4448387096774193</v>
      </c>
      <c r="K67" s="42">
        <f>H67*744*1.38</f>
        <v>10267200</v>
      </c>
      <c r="L67" s="44">
        <f>K67/744/1000</f>
        <v>13.8</v>
      </c>
      <c r="M67" s="59">
        <f>(I67/K67)*100</f>
        <v>10.469845722300141</v>
      </c>
      <c r="N67" s="52">
        <f>H67/1000*0.8-J67</f>
        <v>6.5551612903225802</v>
      </c>
    </row>
    <row r="68" spans="1:14" s="12" customFormat="1" ht="30" customHeight="1" x14ac:dyDescent="0.25">
      <c r="A68" s="171"/>
      <c r="B68" s="179"/>
      <c r="C68" s="92"/>
      <c r="D68" s="14" t="s">
        <v>15</v>
      </c>
      <c r="E68" s="198"/>
      <c r="F68" s="53" t="s">
        <v>621</v>
      </c>
      <c r="G68" s="29" t="s">
        <v>16</v>
      </c>
      <c r="H68" s="29">
        <v>10000</v>
      </c>
      <c r="I68" s="155">
        <v>465120</v>
      </c>
      <c r="J68" s="44">
        <f t="shared" si="4"/>
        <v>0.62516129032258061</v>
      </c>
      <c r="K68" s="42">
        <f t="shared" si="0"/>
        <v>10267200</v>
      </c>
      <c r="L68" s="44">
        <f t="shared" si="1"/>
        <v>13.8</v>
      </c>
      <c r="M68" s="59">
        <f t="shared" si="2"/>
        <v>4.53015427769986</v>
      </c>
      <c r="N68" s="52">
        <f t="shared" si="3"/>
        <v>7.3748387096774195</v>
      </c>
    </row>
    <row r="69" spans="1:14" s="12" customFormat="1" ht="30" customHeight="1" x14ac:dyDescent="0.25">
      <c r="A69" s="170">
        <v>43</v>
      </c>
      <c r="B69" s="178" t="s">
        <v>544</v>
      </c>
      <c r="C69" s="93"/>
      <c r="D69" s="14" t="s">
        <v>12</v>
      </c>
      <c r="E69" s="51" t="s">
        <v>545</v>
      </c>
      <c r="F69" s="53" t="s">
        <v>621</v>
      </c>
      <c r="G69" s="29" t="s">
        <v>16</v>
      </c>
      <c r="H69" s="29">
        <v>4000</v>
      </c>
      <c r="I69" s="155">
        <v>820800</v>
      </c>
      <c r="J69" s="44">
        <f t="shared" si="4"/>
        <v>1.1032258064516129</v>
      </c>
      <c r="K69" s="42">
        <f t="shared" si="0"/>
        <v>4106879.9999999995</v>
      </c>
      <c r="L69" s="44">
        <f t="shared" si="1"/>
        <v>5.5199999999999987</v>
      </c>
      <c r="M69" s="59">
        <f t="shared" si="2"/>
        <v>19.985974754558207</v>
      </c>
      <c r="N69" s="52">
        <f t="shared" si="3"/>
        <v>2.096774193548387</v>
      </c>
    </row>
    <row r="70" spans="1:14" s="12" customFormat="1" ht="30" customHeight="1" x14ac:dyDescent="0.25">
      <c r="A70" s="171"/>
      <c r="B70" s="179"/>
      <c r="C70" s="93"/>
      <c r="D70" s="14" t="s">
        <v>15</v>
      </c>
      <c r="E70" s="51" t="s">
        <v>545</v>
      </c>
      <c r="F70" s="53" t="s">
        <v>621</v>
      </c>
      <c r="G70" s="29" t="s">
        <v>16</v>
      </c>
      <c r="H70" s="29">
        <v>4000</v>
      </c>
      <c r="I70" s="155">
        <v>674351.99999999022</v>
      </c>
      <c r="J70" s="44">
        <f t="shared" si="4"/>
        <v>0.90638709677418039</v>
      </c>
      <c r="K70" s="42">
        <f t="shared" si="0"/>
        <v>4106879.9999999995</v>
      </c>
      <c r="L70" s="44">
        <f t="shared" si="1"/>
        <v>5.5199999999999987</v>
      </c>
      <c r="M70" s="59">
        <f t="shared" si="2"/>
        <v>16.42005610098153</v>
      </c>
      <c r="N70" s="52">
        <f t="shared" si="3"/>
        <v>2.2936129032258199</v>
      </c>
    </row>
    <row r="71" spans="1:14" s="12" customFormat="1" ht="30" customHeight="1" x14ac:dyDescent="0.25">
      <c r="A71" s="170">
        <v>44</v>
      </c>
      <c r="B71" s="178" t="s">
        <v>70</v>
      </c>
      <c r="C71" s="91"/>
      <c r="D71" s="14" t="s">
        <v>12</v>
      </c>
      <c r="E71" s="197" t="s">
        <v>533</v>
      </c>
      <c r="F71" s="53" t="s">
        <v>621</v>
      </c>
      <c r="G71" s="29" t="s">
        <v>16</v>
      </c>
      <c r="H71" s="29">
        <v>6300</v>
      </c>
      <c r="I71" s="155">
        <v>312480</v>
      </c>
      <c r="J71" s="44">
        <f t="shared" si="4"/>
        <v>0.42</v>
      </c>
      <c r="K71" s="42">
        <f t="shared" si="0"/>
        <v>6468335.9999999991</v>
      </c>
      <c r="L71" s="44">
        <f t="shared" si="1"/>
        <v>8.6939999999999991</v>
      </c>
      <c r="M71" s="59">
        <f t="shared" si="2"/>
        <v>4.8309178743961363</v>
      </c>
      <c r="N71" s="52">
        <f t="shared" si="3"/>
        <v>4.62</v>
      </c>
    </row>
    <row r="72" spans="1:14" s="12" customFormat="1" ht="30" customHeight="1" x14ac:dyDescent="0.25">
      <c r="A72" s="171"/>
      <c r="B72" s="179"/>
      <c r="C72" s="92"/>
      <c r="D72" s="14" t="s">
        <v>15</v>
      </c>
      <c r="E72" s="198"/>
      <c r="F72" s="53" t="s">
        <v>621</v>
      </c>
      <c r="G72" s="29" t="s">
        <v>16</v>
      </c>
      <c r="H72" s="29">
        <v>6300</v>
      </c>
      <c r="I72" s="155">
        <v>384960</v>
      </c>
      <c r="J72" s="44">
        <f t="shared" si="4"/>
        <v>0.5174193548387096</v>
      </c>
      <c r="K72" s="42">
        <f t="shared" si="0"/>
        <v>6468335.9999999991</v>
      </c>
      <c r="L72" s="44">
        <f t="shared" si="1"/>
        <v>8.6939999999999991</v>
      </c>
      <c r="M72" s="59">
        <f t="shared" si="2"/>
        <v>5.9514533567829506</v>
      </c>
      <c r="N72" s="52">
        <f t="shared" si="3"/>
        <v>4.5225806451612902</v>
      </c>
    </row>
    <row r="73" spans="1:14" s="12" customFormat="1" ht="42" customHeight="1" x14ac:dyDescent="0.25">
      <c r="A73" s="25">
        <v>45</v>
      </c>
      <c r="B73" s="24" t="s">
        <v>71</v>
      </c>
      <c r="C73" s="98"/>
      <c r="D73" s="14" t="s">
        <v>12</v>
      </c>
      <c r="E73" s="51" t="s">
        <v>534</v>
      </c>
      <c r="F73" s="53" t="s">
        <v>621</v>
      </c>
      <c r="G73" s="29" t="s">
        <v>16</v>
      </c>
      <c r="H73" s="29">
        <v>3200</v>
      </c>
      <c r="I73" s="155">
        <v>277452</v>
      </c>
      <c r="J73" s="44">
        <f t="shared" si="4"/>
        <v>0.37291935483870969</v>
      </c>
      <c r="K73" s="42">
        <f t="shared" si="0"/>
        <v>3285503.9999999995</v>
      </c>
      <c r="L73" s="44">
        <f t="shared" si="1"/>
        <v>4.4159999999999995</v>
      </c>
      <c r="M73" s="59">
        <f t="shared" si="2"/>
        <v>8.4447317671809277</v>
      </c>
      <c r="N73" s="52">
        <f t="shared" si="3"/>
        <v>2.187080645161291</v>
      </c>
    </row>
    <row r="74" spans="1:14" s="12" customFormat="1" ht="30" customHeight="1" x14ac:dyDescent="0.25">
      <c r="A74" s="69">
        <v>46</v>
      </c>
      <c r="B74" s="24" t="s">
        <v>72</v>
      </c>
      <c r="C74" s="98"/>
      <c r="D74" s="14" t="s">
        <v>12</v>
      </c>
      <c r="E74" s="29" t="s">
        <v>539</v>
      </c>
      <c r="F74" s="53" t="s">
        <v>621</v>
      </c>
      <c r="G74" s="29" t="s">
        <v>16</v>
      </c>
      <c r="H74" s="29">
        <v>3200</v>
      </c>
      <c r="I74" s="155">
        <v>64512</v>
      </c>
      <c r="J74" s="44">
        <f t="shared" si="4"/>
        <v>8.6709677419354828E-2</v>
      </c>
      <c r="K74" s="42">
        <f t="shared" si="0"/>
        <v>3285503.9999999995</v>
      </c>
      <c r="L74" s="44">
        <f t="shared" si="1"/>
        <v>4.4159999999999995</v>
      </c>
      <c r="M74" s="59">
        <f t="shared" si="2"/>
        <v>1.9635343618513328</v>
      </c>
      <c r="N74" s="52">
        <f t="shared" si="3"/>
        <v>2.4732903225806457</v>
      </c>
    </row>
    <row r="75" spans="1:14" s="12" customFormat="1" ht="30" customHeight="1" x14ac:dyDescent="0.25">
      <c r="A75" s="150">
        <v>47</v>
      </c>
      <c r="B75" s="24" t="s">
        <v>73</v>
      </c>
      <c r="C75" s="98"/>
      <c r="D75" s="14" t="s">
        <v>12</v>
      </c>
      <c r="E75" s="51" t="s">
        <v>538</v>
      </c>
      <c r="F75" s="53" t="s">
        <v>621</v>
      </c>
      <c r="G75" s="29" t="s">
        <v>16</v>
      </c>
      <c r="H75" s="29">
        <v>3200</v>
      </c>
      <c r="I75" s="155">
        <v>0</v>
      </c>
      <c r="J75" s="44">
        <f t="shared" si="4"/>
        <v>0</v>
      </c>
      <c r="K75" s="42">
        <f t="shared" si="0"/>
        <v>3285503.9999999995</v>
      </c>
      <c r="L75" s="44">
        <f t="shared" si="1"/>
        <v>4.4159999999999995</v>
      </c>
      <c r="M75" s="59">
        <f t="shared" si="2"/>
        <v>0</v>
      </c>
      <c r="N75" s="52">
        <f t="shared" si="3"/>
        <v>2.5600000000000005</v>
      </c>
    </row>
    <row r="76" spans="1:14" s="12" customFormat="1" ht="42.75" customHeight="1" x14ac:dyDescent="0.25">
      <c r="A76" s="150">
        <v>48</v>
      </c>
      <c r="B76" s="24" t="s">
        <v>74</v>
      </c>
      <c r="C76" s="98"/>
      <c r="D76" s="14" t="s">
        <v>12</v>
      </c>
      <c r="E76" s="51" t="s">
        <v>542</v>
      </c>
      <c r="F76" s="53" t="s">
        <v>621</v>
      </c>
      <c r="G76" s="29" t="s">
        <v>16</v>
      </c>
      <c r="H76" s="29">
        <v>1600</v>
      </c>
      <c r="I76" s="155">
        <v>69960</v>
      </c>
      <c r="J76" s="44">
        <f t="shared" si="4"/>
        <v>9.4032258064516122E-2</v>
      </c>
      <c r="K76" s="42">
        <f t="shared" si="0"/>
        <v>1642751.9999999998</v>
      </c>
      <c r="L76" s="44">
        <f t="shared" si="1"/>
        <v>2.2079999999999997</v>
      </c>
      <c r="M76" s="59">
        <f t="shared" si="2"/>
        <v>4.2587073398784492</v>
      </c>
      <c r="N76" s="52">
        <f t="shared" si="3"/>
        <v>1.1859677419354842</v>
      </c>
    </row>
    <row r="77" spans="1:14" ht="30" customHeight="1" x14ac:dyDescent="0.25">
      <c r="A77" s="150">
        <v>49</v>
      </c>
      <c r="B77" s="23" t="s">
        <v>368</v>
      </c>
      <c r="C77" s="101">
        <v>9716087000917</v>
      </c>
      <c r="D77" s="14" t="s">
        <v>12</v>
      </c>
      <c r="E77" s="29" t="s">
        <v>75</v>
      </c>
      <c r="F77" s="53" t="s">
        <v>621</v>
      </c>
      <c r="G77" s="28" t="s">
        <v>31</v>
      </c>
      <c r="H77" s="28">
        <v>630</v>
      </c>
      <c r="I77" s="141">
        <v>27909.143999999942</v>
      </c>
      <c r="J77" s="44">
        <f>I77/744/1000</f>
        <v>3.751229032258057E-2</v>
      </c>
      <c r="K77" s="42">
        <f t="shared" si="0"/>
        <v>646833.6</v>
      </c>
      <c r="L77" s="44">
        <f t="shared" si="1"/>
        <v>0.86939999999999995</v>
      </c>
      <c r="M77" s="59">
        <f t="shared" si="2"/>
        <v>4.3147331864021821</v>
      </c>
      <c r="N77" s="52">
        <f t="shared" si="3"/>
        <v>0.46648770967741943</v>
      </c>
    </row>
    <row r="78" spans="1:14" ht="30" customHeight="1" x14ac:dyDescent="0.25">
      <c r="A78" s="150">
        <v>50</v>
      </c>
      <c r="B78" s="23" t="s">
        <v>369</v>
      </c>
      <c r="C78" s="102">
        <v>9716088000269</v>
      </c>
      <c r="D78" s="14" t="s">
        <v>12</v>
      </c>
      <c r="E78" s="29" t="s">
        <v>75</v>
      </c>
      <c r="F78" s="53" t="s">
        <v>621</v>
      </c>
      <c r="G78" s="28" t="s">
        <v>31</v>
      </c>
      <c r="H78" s="28">
        <v>630</v>
      </c>
      <c r="I78" s="141">
        <v>57481.883999998681</v>
      </c>
      <c r="J78" s="44">
        <f t="shared" si="4"/>
        <v>7.7260596774191781E-2</v>
      </c>
      <c r="K78" s="42">
        <f t="shared" si="0"/>
        <v>646833.6</v>
      </c>
      <c r="L78" s="44">
        <f t="shared" si="1"/>
        <v>0.86939999999999995</v>
      </c>
      <c r="M78" s="59">
        <f t="shared" si="2"/>
        <v>8.8866570938798919</v>
      </c>
      <c r="N78" s="52">
        <f t="shared" si="3"/>
        <v>0.42673940322580822</v>
      </c>
    </row>
    <row r="79" spans="1:14" ht="30" customHeight="1" x14ac:dyDescent="0.25">
      <c r="A79" s="150">
        <v>51</v>
      </c>
      <c r="B79" s="23" t="s">
        <v>370</v>
      </c>
      <c r="C79" s="102">
        <v>9716087000317</v>
      </c>
      <c r="D79" s="14" t="s">
        <v>12</v>
      </c>
      <c r="E79" s="29" t="s">
        <v>75</v>
      </c>
      <c r="F79" s="53" t="s">
        <v>621</v>
      </c>
      <c r="G79" s="28" t="s">
        <v>31</v>
      </c>
      <c r="H79" s="28">
        <v>630</v>
      </c>
      <c r="I79" s="141">
        <v>72810.936000000802</v>
      </c>
      <c r="J79" s="44">
        <f t="shared" si="4"/>
        <v>9.7864161290323659E-2</v>
      </c>
      <c r="K79" s="42">
        <f t="shared" si="0"/>
        <v>646833.6</v>
      </c>
      <c r="L79" s="44">
        <f t="shared" si="1"/>
        <v>0.86939999999999995</v>
      </c>
      <c r="M79" s="59">
        <f t="shared" si="2"/>
        <v>11.256517286671688</v>
      </c>
      <c r="N79" s="52">
        <f t="shared" si="3"/>
        <v>0.40613583870967634</v>
      </c>
    </row>
    <row r="80" spans="1:14" ht="30" customHeight="1" x14ac:dyDescent="0.25">
      <c r="A80" s="150">
        <v>52</v>
      </c>
      <c r="B80" s="23" t="s">
        <v>371</v>
      </c>
      <c r="C80" s="102">
        <v>9716087000174</v>
      </c>
      <c r="D80" s="14" t="s">
        <v>12</v>
      </c>
      <c r="E80" s="29" t="s">
        <v>75</v>
      </c>
      <c r="F80" s="53" t="s">
        <v>621</v>
      </c>
      <c r="G80" s="28" t="s">
        <v>31</v>
      </c>
      <c r="H80" s="28">
        <v>630</v>
      </c>
      <c r="I80" s="141">
        <v>61605.936000000802</v>
      </c>
      <c r="J80" s="44">
        <f>I80/744/1000</f>
        <v>8.2803677419355917E-2</v>
      </c>
      <c r="K80" s="42">
        <f t="shared" si="0"/>
        <v>646833.6</v>
      </c>
      <c r="L80" s="44">
        <f t="shared" si="1"/>
        <v>0.86939999999999995</v>
      </c>
      <c r="M80" s="59">
        <f>(I80/K80)*100</f>
        <v>9.5242325074023366</v>
      </c>
      <c r="N80" s="52">
        <f t="shared" si="3"/>
        <v>0.4211963225806441</v>
      </c>
    </row>
    <row r="81" spans="1:14" ht="30" customHeight="1" x14ac:dyDescent="0.25">
      <c r="A81" s="150">
        <v>53</v>
      </c>
      <c r="B81" s="23" t="s">
        <v>372</v>
      </c>
      <c r="C81" s="103">
        <v>9716088000377</v>
      </c>
      <c r="D81" s="14" t="s">
        <v>12</v>
      </c>
      <c r="E81" s="29" t="s">
        <v>76</v>
      </c>
      <c r="F81" s="53" t="s">
        <v>621</v>
      </c>
      <c r="G81" s="28" t="s">
        <v>31</v>
      </c>
      <c r="H81" s="28">
        <v>630</v>
      </c>
      <c r="I81" s="141">
        <v>71580.875999999975</v>
      </c>
      <c r="J81" s="44">
        <f t="shared" si="4"/>
        <v>9.6210854838709656E-2</v>
      </c>
      <c r="K81" s="42">
        <f t="shared" si="0"/>
        <v>646833.6</v>
      </c>
      <c r="L81" s="44">
        <f t="shared" si="1"/>
        <v>0.86939999999999995</v>
      </c>
      <c r="M81" s="59">
        <f t="shared" si="2"/>
        <v>11.066350913125103</v>
      </c>
      <c r="N81" s="52">
        <f t="shared" si="3"/>
        <v>0.40778914516129033</v>
      </c>
    </row>
    <row r="82" spans="1:14" ht="30" customHeight="1" x14ac:dyDescent="0.25">
      <c r="A82" s="150">
        <v>54</v>
      </c>
      <c r="B82" s="23" t="s">
        <v>373</v>
      </c>
      <c r="C82" s="104">
        <v>9716087000049</v>
      </c>
      <c r="D82" s="14" t="s">
        <v>12</v>
      </c>
      <c r="E82" s="29" t="s">
        <v>77</v>
      </c>
      <c r="F82" s="53" t="s">
        <v>621</v>
      </c>
      <c r="G82" s="28" t="s">
        <v>31</v>
      </c>
      <c r="H82" s="28">
        <v>630</v>
      </c>
      <c r="I82" s="141">
        <v>96255.947999999626</v>
      </c>
      <c r="J82" s="44">
        <f t="shared" si="4"/>
        <v>0.12937627419354789</v>
      </c>
      <c r="K82" s="42">
        <f t="shared" si="0"/>
        <v>646833.6</v>
      </c>
      <c r="L82" s="44">
        <f t="shared" si="1"/>
        <v>0.86939999999999995</v>
      </c>
      <c r="M82" s="59">
        <f t="shared" si="2"/>
        <v>14.881098941056809</v>
      </c>
      <c r="N82" s="52">
        <f t="shared" si="3"/>
        <v>0.37462372580645209</v>
      </c>
    </row>
    <row r="83" spans="1:14" ht="30" customHeight="1" x14ac:dyDescent="0.25">
      <c r="A83" s="150">
        <v>55</v>
      </c>
      <c r="B83" s="23" t="s">
        <v>513</v>
      </c>
      <c r="C83" s="104">
        <v>9716088000520</v>
      </c>
      <c r="D83" s="14" t="s">
        <v>12</v>
      </c>
      <c r="E83" s="29" t="s">
        <v>78</v>
      </c>
      <c r="F83" s="53" t="s">
        <v>621</v>
      </c>
      <c r="G83" s="28" t="s">
        <v>31</v>
      </c>
      <c r="H83" s="28">
        <v>630</v>
      </c>
      <c r="I83" s="141">
        <v>84079.680000000517</v>
      </c>
      <c r="J83" s="44">
        <f t="shared" si="4"/>
        <v>0.11301032258064586</v>
      </c>
      <c r="K83" s="42">
        <f t="shared" si="0"/>
        <v>646833.6</v>
      </c>
      <c r="L83" s="44">
        <f t="shared" si="1"/>
        <v>0.86939999999999995</v>
      </c>
      <c r="M83" s="59">
        <f t="shared" si="2"/>
        <v>12.998656841574174</v>
      </c>
      <c r="N83" s="52">
        <f t="shared" ref="N83:N146" si="6">H83/1000*0.8-J83</f>
        <v>0.39098967741935414</v>
      </c>
    </row>
    <row r="84" spans="1:14" ht="30" customHeight="1" x14ac:dyDescent="0.25">
      <c r="A84" s="150">
        <v>56</v>
      </c>
      <c r="B84" s="23" t="s">
        <v>642</v>
      </c>
      <c r="C84" s="145">
        <v>9716087000375</v>
      </c>
      <c r="D84" s="14" t="s">
        <v>12</v>
      </c>
      <c r="E84" s="51" t="s">
        <v>79</v>
      </c>
      <c r="F84" s="53" t="s">
        <v>621</v>
      </c>
      <c r="G84" s="28" t="s">
        <v>31</v>
      </c>
      <c r="H84" s="28">
        <v>400</v>
      </c>
      <c r="I84" s="146">
        <v>54499.212000000116</v>
      </c>
      <c r="J84" s="44">
        <f t="shared" si="4"/>
        <v>7.3251629032258223E-2</v>
      </c>
      <c r="K84" s="42">
        <f t="shared" ref="K84:K147" si="7">H84*744*1.38</f>
        <v>410687.99999999994</v>
      </c>
      <c r="L84" s="44">
        <f t="shared" ref="L84:L147" si="8">K84/744/1000</f>
        <v>0.55199999999999994</v>
      </c>
      <c r="M84" s="59">
        <f t="shared" ref="M84:M147" si="9">(I84/K84)*100</f>
        <v>13.270222650771418</v>
      </c>
      <c r="N84" s="52">
        <f t="shared" si="6"/>
        <v>0.24674837096774183</v>
      </c>
    </row>
    <row r="85" spans="1:14" ht="30" customHeight="1" x14ac:dyDescent="0.25">
      <c r="A85" s="150">
        <v>57</v>
      </c>
      <c r="B85" s="23" t="s">
        <v>80</v>
      </c>
      <c r="C85" s="104">
        <v>9716088000484</v>
      </c>
      <c r="D85" s="14" t="s">
        <v>12</v>
      </c>
      <c r="E85" s="28" t="s">
        <v>81</v>
      </c>
      <c r="F85" s="53" t="s">
        <v>621</v>
      </c>
      <c r="G85" s="28" t="s">
        <v>31</v>
      </c>
      <c r="H85" s="28">
        <v>630</v>
      </c>
      <c r="I85" s="141">
        <v>66255.935999999929</v>
      </c>
      <c r="J85" s="44">
        <f t="shared" si="4"/>
        <v>8.9053677419354743E-2</v>
      </c>
      <c r="K85" s="42">
        <f t="shared" si="7"/>
        <v>646833.6</v>
      </c>
      <c r="L85" s="44">
        <f t="shared" si="8"/>
        <v>0.86939999999999995</v>
      </c>
      <c r="M85" s="59">
        <f t="shared" si="9"/>
        <v>10.243119095854009</v>
      </c>
      <c r="N85" s="52">
        <f t="shared" si="6"/>
        <v>0.41494632258064523</v>
      </c>
    </row>
    <row r="86" spans="1:14" ht="30" customHeight="1" x14ac:dyDescent="0.25">
      <c r="A86" s="150">
        <v>58</v>
      </c>
      <c r="B86" s="23" t="s">
        <v>374</v>
      </c>
      <c r="C86" s="104">
        <v>9716087000395</v>
      </c>
      <c r="D86" s="14" t="s">
        <v>12</v>
      </c>
      <c r="E86" s="28" t="s">
        <v>81</v>
      </c>
      <c r="F86" s="53" t="s">
        <v>621</v>
      </c>
      <c r="G86" s="28" t="s">
        <v>31</v>
      </c>
      <c r="H86" s="28">
        <v>630</v>
      </c>
      <c r="I86" s="141">
        <v>64446.552000000374</v>
      </c>
      <c r="J86" s="44">
        <f t="shared" ref="J86:J149" si="10">I86/744/1000</f>
        <v>8.6621709677419861E-2</v>
      </c>
      <c r="K86" s="42">
        <f t="shared" si="7"/>
        <v>646833.6</v>
      </c>
      <c r="L86" s="44">
        <f t="shared" si="8"/>
        <v>0.86939999999999995</v>
      </c>
      <c r="M86" s="59">
        <f t="shared" si="9"/>
        <v>9.9633896569381033</v>
      </c>
      <c r="N86" s="52">
        <f t="shared" si="6"/>
        <v>0.41737829032258011</v>
      </c>
    </row>
    <row r="87" spans="1:14" ht="30" customHeight="1" x14ac:dyDescent="0.25">
      <c r="A87" s="150">
        <v>59</v>
      </c>
      <c r="B87" s="23" t="s">
        <v>354</v>
      </c>
      <c r="C87" s="102">
        <v>9716088000513</v>
      </c>
      <c r="D87" s="14" t="s">
        <v>12</v>
      </c>
      <c r="E87" s="28" t="s">
        <v>82</v>
      </c>
      <c r="F87" s="53" t="s">
        <v>621</v>
      </c>
      <c r="G87" s="28" t="s">
        <v>31</v>
      </c>
      <c r="H87" s="28">
        <v>630</v>
      </c>
      <c r="I87" s="141">
        <v>38040.935999999929</v>
      </c>
      <c r="J87" s="44">
        <f t="shared" si="10"/>
        <v>5.1130290322580547E-2</v>
      </c>
      <c r="K87" s="42">
        <f t="shared" si="7"/>
        <v>646833.6</v>
      </c>
      <c r="L87" s="44">
        <f t="shared" si="8"/>
        <v>0.86939999999999995</v>
      </c>
      <c r="M87" s="59">
        <f t="shared" si="9"/>
        <v>5.8811007962480506</v>
      </c>
      <c r="N87" s="52">
        <f t="shared" si="6"/>
        <v>0.45286970967741946</v>
      </c>
    </row>
    <row r="88" spans="1:14" ht="30" customHeight="1" x14ac:dyDescent="0.25">
      <c r="A88" s="150">
        <v>60</v>
      </c>
      <c r="B88" s="23" t="s">
        <v>375</v>
      </c>
      <c r="C88" s="104">
        <v>9716087000059</v>
      </c>
      <c r="D88" s="14" t="s">
        <v>12</v>
      </c>
      <c r="E88" s="28" t="s">
        <v>82</v>
      </c>
      <c r="F88" s="53" t="s">
        <v>621</v>
      </c>
      <c r="G88" s="28" t="s">
        <v>31</v>
      </c>
      <c r="H88" s="28">
        <v>400</v>
      </c>
      <c r="I88" s="141">
        <v>5988.9839999999822</v>
      </c>
      <c r="J88" s="44">
        <f t="shared" si="10"/>
        <v>8.0497096774193311E-3</v>
      </c>
      <c r="K88" s="42">
        <f t="shared" si="7"/>
        <v>410687.99999999994</v>
      </c>
      <c r="L88" s="44">
        <f t="shared" si="8"/>
        <v>0.55199999999999994</v>
      </c>
      <c r="M88" s="59">
        <f t="shared" si="9"/>
        <v>1.4582807386629224</v>
      </c>
      <c r="N88" s="52">
        <f t="shared" si="6"/>
        <v>0.3119502903225807</v>
      </c>
    </row>
    <row r="89" spans="1:14" ht="30" customHeight="1" x14ac:dyDescent="0.25">
      <c r="A89" s="150">
        <v>61</v>
      </c>
      <c r="B89" s="23" t="s">
        <v>376</v>
      </c>
      <c r="C89" s="102">
        <v>9716087000186</v>
      </c>
      <c r="D89" s="14" t="s">
        <v>12</v>
      </c>
      <c r="E89" s="28" t="s">
        <v>82</v>
      </c>
      <c r="F89" s="53" t="s">
        <v>621</v>
      </c>
      <c r="G89" s="28" t="s">
        <v>31</v>
      </c>
      <c r="H89" s="28">
        <v>320</v>
      </c>
      <c r="I89" s="141">
        <v>59675.159999999742</v>
      </c>
      <c r="J89" s="44">
        <f t="shared" si="10"/>
        <v>8.0208548387096429E-2</v>
      </c>
      <c r="K89" s="42">
        <f t="shared" si="7"/>
        <v>328550.39999999997</v>
      </c>
      <c r="L89" s="44">
        <f t="shared" si="8"/>
        <v>0.44159999999999999</v>
      </c>
      <c r="M89" s="59">
        <f t="shared" si="9"/>
        <v>18.163167660121477</v>
      </c>
      <c r="N89" s="52">
        <f t="shared" si="6"/>
        <v>0.17579145161290358</v>
      </c>
    </row>
    <row r="90" spans="1:14" ht="30" customHeight="1" x14ac:dyDescent="0.25">
      <c r="A90" s="150">
        <v>62</v>
      </c>
      <c r="B90" s="23" t="s">
        <v>377</v>
      </c>
      <c r="C90" s="102">
        <v>9716088000190</v>
      </c>
      <c r="D90" s="14" t="s">
        <v>12</v>
      </c>
      <c r="E90" s="28" t="s">
        <v>82</v>
      </c>
      <c r="F90" s="53" t="s">
        <v>621</v>
      </c>
      <c r="G90" s="28" t="s">
        <v>31</v>
      </c>
      <c r="H90" s="28">
        <v>400</v>
      </c>
      <c r="I90" s="141">
        <v>49451.255999999412</v>
      </c>
      <c r="J90" s="44">
        <f t="shared" si="10"/>
        <v>6.646674193548309E-2</v>
      </c>
      <c r="K90" s="42">
        <f t="shared" si="7"/>
        <v>410687.99999999994</v>
      </c>
      <c r="L90" s="44">
        <f t="shared" si="8"/>
        <v>0.55199999999999994</v>
      </c>
      <c r="M90" s="59">
        <f t="shared" si="9"/>
        <v>12.041076437587517</v>
      </c>
      <c r="N90" s="52">
        <f t="shared" si="6"/>
        <v>0.25353325806451699</v>
      </c>
    </row>
    <row r="91" spans="1:14" ht="30" customHeight="1" x14ac:dyDescent="0.25">
      <c r="A91" s="150">
        <v>63</v>
      </c>
      <c r="B91" s="23" t="s">
        <v>378</v>
      </c>
      <c r="C91" s="104">
        <v>9716088000506</v>
      </c>
      <c r="D91" s="14" t="s">
        <v>12</v>
      </c>
      <c r="E91" s="28" t="s">
        <v>82</v>
      </c>
      <c r="F91" s="53" t="s">
        <v>621</v>
      </c>
      <c r="G91" s="28" t="s">
        <v>31</v>
      </c>
      <c r="H91" s="28">
        <v>320</v>
      </c>
      <c r="I91" s="141">
        <v>21261.336000000156</v>
      </c>
      <c r="J91" s="44">
        <f t="shared" si="10"/>
        <v>2.8577064516129239E-2</v>
      </c>
      <c r="K91" s="42">
        <f t="shared" si="7"/>
        <v>328550.39999999997</v>
      </c>
      <c r="L91" s="44">
        <f t="shared" si="8"/>
        <v>0.44159999999999999</v>
      </c>
      <c r="M91" s="59">
        <f t="shared" si="9"/>
        <v>6.4712555516597021</v>
      </c>
      <c r="N91" s="52">
        <f t="shared" si="6"/>
        <v>0.22742293548387077</v>
      </c>
    </row>
    <row r="92" spans="1:14" ht="30" customHeight="1" x14ac:dyDescent="0.25">
      <c r="A92" s="150">
        <v>64</v>
      </c>
      <c r="B92" s="23" t="s">
        <v>379</v>
      </c>
      <c r="C92" s="102">
        <v>9716088000015</v>
      </c>
      <c r="D92" s="14" t="s">
        <v>12</v>
      </c>
      <c r="E92" s="28" t="s">
        <v>82</v>
      </c>
      <c r="F92" s="53" t="s">
        <v>621</v>
      </c>
      <c r="G92" s="28" t="s">
        <v>31</v>
      </c>
      <c r="H92" s="28">
        <v>400</v>
      </c>
      <c r="I92" s="141">
        <v>79349.052000000374</v>
      </c>
      <c r="J92" s="44">
        <f t="shared" si="10"/>
        <v>0.10665195161290374</v>
      </c>
      <c r="K92" s="42">
        <f t="shared" si="7"/>
        <v>410687.99999999994</v>
      </c>
      <c r="L92" s="44">
        <f t="shared" si="8"/>
        <v>0.55199999999999994</v>
      </c>
      <c r="M92" s="59">
        <f t="shared" si="9"/>
        <v>19.321005726975315</v>
      </c>
      <c r="N92" s="52">
        <f t="shared" si="6"/>
        <v>0.21334804838709631</v>
      </c>
    </row>
    <row r="93" spans="1:14" ht="30" customHeight="1" x14ac:dyDescent="0.25">
      <c r="A93" s="150">
        <v>65</v>
      </c>
      <c r="B93" s="23" t="s">
        <v>84</v>
      </c>
      <c r="C93" s="105"/>
      <c r="D93" s="14" t="s">
        <v>12</v>
      </c>
      <c r="E93" s="28" t="s">
        <v>82</v>
      </c>
      <c r="F93" s="53" t="s">
        <v>621</v>
      </c>
      <c r="G93" s="28" t="s">
        <v>31</v>
      </c>
      <c r="H93" s="28">
        <v>400</v>
      </c>
      <c r="I93" s="141">
        <v>0</v>
      </c>
      <c r="J93" s="44">
        <f t="shared" si="10"/>
        <v>0</v>
      </c>
      <c r="K93" s="42">
        <f t="shared" si="7"/>
        <v>410687.99999999994</v>
      </c>
      <c r="L93" s="44">
        <f t="shared" si="8"/>
        <v>0.55199999999999994</v>
      </c>
      <c r="M93" s="59">
        <f t="shared" si="9"/>
        <v>0</v>
      </c>
      <c r="N93" s="52">
        <f t="shared" si="6"/>
        <v>0.32000000000000006</v>
      </c>
    </row>
    <row r="94" spans="1:14" ht="30" customHeight="1" x14ac:dyDescent="0.25">
      <c r="A94" s="150">
        <v>66</v>
      </c>
      <c r="B94" s="23" t="s">
        <v>85</v>
      </c>
      <c r="C94" s="105"/>
      <c r="D94" s="14" t="s">
        <v>12</v>
      </c>
      <c r="E94" s="28" t="s">
        <v>82</v>
      </c>
      <c r="F94" s="53" t="s">
        <v>621</v>
      </c>
      <c r="G94" s="28" t="s">
        <v>31</v>
      </c>
      <c r="H94" s="28">
        <v>400</v>
      </c>
      <c r="I94" s="141">
        <v>0</v>
      </c>
      <c r="J94" s="44">
        <f t="shared" si="10"/>
        <v>0</v>
      </c>
      <c r="K94" s="42">
        <f t="shared" si="7"/>
        <v>410687.99999999994</v>
      </c>
      <c r="L94" s="44">
        <f t="shared" si="8"/>
        <v>0.55199999999999994</v>
      </c>
      <c r="M94" s="59">
        <f t="shared" si="9"/>
        <v>0</v>
      </c>
      <c r="N94" s="52">
        <f t="shared" si="6"/>
        <v>0.32000000000000006</v>
      </c>
    </row>
    <row r="95" spans="1:14" ht="30" customHeight="1" x14ac:dyDescent="0.25">
      <c r="A95" s="150">
        <v>67</v>
      </c>
      <c r="B95" s="23" t="s">
        <v>380</v>
      </c>
      <c r="C95" s="102">
        <v>9716088000529</v>
      </c>
      <c r="D95" s="14" t="s">
        <v>12</v>
      </c>
      <c r="E95" s="28" t="s">
        <v>75</v>
      </c>
      <c r="F95" s="53" t="s">
        <v>621</v>
      </c>
      <c r="G95" s="28" t="s">
        <v>31</v>
      </c>
      <c r="H95" s="28">
        <v>320</v>
      </c>
      <c r="I95" s="141">
        <v>48198.276000000187</v>
      </c>
      <c r="J95" s="44">
        <f t="shared" si="10"/>
        <v>6.4782629032258315E-2</v>
      </c>
      <c r="K95" s="42">
        <f t="shared" si="7"/>
        <v>328550.39999999997</v>
      </c>
      <c r="L95" s="44">
        <f t="shared" si="8"/>
        <v>0.44159999999999999</v>
      </c>
      <c r="M95" s="59">
        <f t="shared" si="9"/>
        <v>14.669979400420816</v>
      </c>
      <c r="N95" s="52">
        <f t="shared" si="6"/>
        <v>0.19121737096774169</v>
      </c>
    </row>
    <row r="96" spans="1:14" ht="30" customHeight="1" x14ac:dyDescent="0.25">
      <c r="A96" s="150">
        <v>68</v>
      </c>
      <c r="B96" s="23" t="s">
        <v>381</v>
      </c>
      <c r="C96" s="102">
        <v>9716087001025</v>
      </c>
      <c r="D96" s="14" t="s">
        <v>12</v>
      </c>
      <c r="E96" s="28" t="s">
        <v>75</v>
      </c>
      <c r="F96" s="53" t="s">
        <v>621</v>
      </c>
      <c r="G96" s="28" t="s">
        <v>31</v>
      </c>
      <c r="H96" s="28">
        <v>400</v>
      </c>
      <c r="I96" s="141">
        <v>44474.064000000071</v>
      </c>
      <c r="J96" s="44">
        <f t="shared" si="10"/>
        <v>5.9776967741935576E-2</v>
      </c>
      <c r="K96" s="42">
        <f t="shared" si="7"/>
        <v>410687.99999999994</v>
      </c>
      <c r="L96" s="44">
        <f t="shared" si="8"/>
        <v>0.55199999999999994</v>
      </c>
      <c r="M96" s="59">
        <f t="shared" si="9"/>
        <v>10.829160822814417</v>
      </c>
      <c r="N96" s="52">
        <f t="shared" si="6"/>
        <v>0.26022303225806448</v>
      </c>
    </row>
    <row r="97" spans="1:14" ht="30" customHeight="1" x14ac:dyDescent="0.25">
      <c r="A97" s="150">
        <v>69</v>
      </c>
      <c r="B97" s="23" t="s">
        <v>382</v>
      </c>
      <c r="C97" s="102">
        <v>9716087000923</v>
      </c>
      <c r="D97" s="14" t="s">
        <v>12</v>
      </c>
      <c r="E97" s="28" t="s">
        <v>75</v>
      </c>
      <c r="F97" s="53" t="s">
        <v>621</v>
      </c>
      <c r="G97" s="28" t="s">
        <v>31</v>
      </c>
      <c r="H97" s="28">
        <v>320</v>
      </c>
      <c r="I97" s="141">
        <v>50456.712000000116</v>
      </c>
      <c r="J97" s="44">
        <f t="shared" si="10"/>
        <v>6.781816129032274E-2</v>
      </c>
      <c r="K97" s="42">
        <f t="shared" si="7"/>
        <v>328550.39999999997</v>
      </c>
      <c r="L97" s="44">
        <f t="shared" si="8"/>
        <v>0.44159999999999999</v>
      </c>
      <c r="M97" s="59">
        <f t="shared" si="9"/>
        <v>15.357373480598447</v>
      </c>
      <c r="N97" s="52">
        <f t="shared" si="6"/>
        <v>0.18818183870967725</v>
      </c>
    </row>
    <row r="98" spans="1:14" ht="30" customHeight="1" x14ac:dyDescent="0.25">
      <c r="A98" s="150">
        <v>70</v>
      </c>
      <c r="B98" s="23" t="s">
        <v>504</v>
      </c>
      <c r="C98" s="102">
        <v>9716087000875</v>
      </c>
      <c r="D98" s="14" t="s">
        <v>12</v>
      </c>
      <c r="E98" s="28" t="s">
        <v>75</v>
      </c>
      <c r="F98" s="53" t="s">
        <v>621</v>
      </c>
      <c r="G98" s="28" t="s">
        <v>31</v>
      </c>
      <c r="H98" s="28">
        <v>320</v>
      </c>
      <c r="I98" s="141">
        <v>54148.128000000142</v>
      </c>
      <c r="J98" s="44">
        <f t="shared" si="10"/>
        <v>7.2779741935484074E-2</v>
      </c>
      <c r="K98" s="42">
        <f t="shared" si="7"/>
        <v>328550.39999999997</v>
      </c>
      <c r="L98" s="44">
        <f t="shared" si="8"/>
        <v>0.44159999999999999</v>
      </c>
      <c r="M98" s="59">
        <f t="shared" si="9"/>
        <v>16.480919822346937</v>
      </c>
      <c r="N98" s="52">
        <f t="shared" si="6"/>
        <v>0.18322025806451592</v>
      </c>
    </row>
    <row r="99" spans="1:14" ht="30" customHeight="1" x14ac:dyDescent="0.25">
      <c r="A99" s="150">
        <v>71</v>
      </c>
      <c r="B99" s="23" t="s">
        <v>383</v>
      </c>
      <c r="C99" s="102">
        <v>9716087000589</v>
      </c>
      <c r="D99" s="14" t="s">
        <v>12</v>
      </c>
      <c r="E99" s="28" t="s">
        <v>75</v>
      </c>
      <c r="F99" s="53" t="s">
        <v>621</v>
      </c>
      <c r="G99" s="28" t="s">
        <v>31</v>
      </c>
      <c r="H99" s="28">
        <v>400</v>
      </c>
      <c r="I99" s="141">
        <v>53313.756000000285</v>
      </c>
      <c r="J99" s="44">
        <f t="shared" si="10"/>
        <v>7.1658274193548768E-2</v>
      </c>
      <c r="K99" s="42">
        <f t="shared" si="7"/>
        <v>410687.99999999994</v>
      </c>
      <c r="L99" s="44">
        <f t="shared" si="8"/>
        <v>0.55199999999999994</v>
      </c>
      <c r="M99" s="59">
        <f t="shared" si="9"/>
        <v>12.981571411874778</v>
      </c>
      <c r="N99" s="52">
        <f t="shared" si="6"/>
        <v>0.24834172580645131</v>
      </c>
    </row>
    <row r="100" spans="1:14" ht="30" customHeight="1" x14ac:dyDescent="0.25">
      <c r="A100" s="150">
        <v>72</v>
      </c>
      <c r="B100" s="23" t="s">
        <v>385</v>
      </c>
      <c r="C100" s="102">
        <v>9716087000180</v>
      </c>
      <c r="D100" s="14" t="s">
        <v>12</v>
      </c>
      <c r="E100" s="28" t="s">
        <v>75</v>
      </c>
      <c r="F100" s="53" t="s">
        <v>621</v>
      </c>
      <c r="G100" s="28" t="s">
        <v>31</v>
      </c>
      <c r="H100" s="28" t="s">
        <v>83</v>
      </c>
      <c r="I100" s="141">
        <v>99341.243999999715</v>
      </c>
      <c r="J100" s="44">
        <f t="shared" si="10"/>
        <v>0.13352317741935446</v>
      </c>
      <c r="K100" s="42">
        <f t="shared" si="7"/>
        <v>646833.6</v>
      </c>
      <c r="L100" s="44">
        <f t="shared" si="8"/>
        <v>0.86939999999999995</v>
      </c>
      <c r="M100" s="59">
        <f t="shared" si="9"/>
        <v>15.358083439079188</v>
      </c>
      <c r="N100" s="52">
        <f t="shared" si="6"/>
        <v>0.37047682258064552</v>
      </c>
    </row>
    <row r="101" spans="1:14" ht="30" customHeight="1" x14ac:dyDescent="0.25">
      <c r="A101" s="150">
        <v>73</v>
      </c>
      <c r="B101" s="23" t="s">
        <v>384</v>
      </c>
      <c r="C101" s="102">
        <v>9716087000778</v>
      </c>
      <c r="D101" s="14" t="s">
        <v>12</v>
      </c>
      <c r="E101" s="28" t="s">
        <v>75</v>
      </c>
      <c r="F101" s="53" t="s">
        <v>621</v>
      </c>
      <c r="G101" s="28" t="s">
        <v>31</v>
      </c>
      <c r="H101" s="28" t="s">
        <v>83</v>
      </c>
      <c r="I101" s="141">
        <v>87284.063999999198</v>
      </c>
      <c r="J101" s="44">
        <f t="shared" si="10"/>
        <v>0.11731729032257956</v>
      </c>
      <c r="K101" s="42">
        <f t="shared" si="7"/>
        <v>646833.6</v>
      </c>
      <c r="L101" s="44">
        <f t="shared" si="8"/>
        <v>0.86939999999999995</v>
      </c>
      <c r="M101" s="59">
        <f t="shared" si="9"/>
        <v>13.494052257025485</v>
      </c>
      <c r="N101" s="52">
        <f t="shared" si="6"/>
        <v>0.38668270967742047</v>
      </c>
    </row>
    <row r="102" spans="1:14" ht="30" customHeight="1" x14ac:dyDescent="0.25">
      <c r="A102" s="150">
        <v>74</v>
      </c>
      <c r="B102" s="23" t="s">
        <v>86</v>
      </c>
      <c r="C102" s="102">
        <v>9716088000211</v>
      </c>
      <c r="D102" s="14" t="s">
        <v>12</v>
      </c>
      <c r="E102" s="28" t="s">
        <v>75</v>
      </c>
      <c r="F102" s="53" t="s">
        <v>621</v>
      </c>
      <c r="G102" s="28" t="s">
        <v>31</v>
      </c>
      <c r="H102" s="28">
        <v>400</v>
      </c>
      <c r="I102" s="141">
        <v>66915</v>
      </c>
      <c r="J102" s="44">
        <f t="shared" si="10"/>
        <v>8.9939516129032254E-2</v>
      </c>
      <c r="K102" s="42">
        <f t="shared" si="7"/>
        <v>410687.99999999994</v>
      </c>
      <c r="L102" s="44">
        <f t="shared" si="8"/>
        <v>0.55199999999999994</v>
      </c>
      <c r="M102" s="59">
        <f t="shared" si="9"/>
        <v>16.293390603085555</v>
      </c>
      <c r="N102" s="52">
        <f t="shared" si="6"/>
        <v>0.23006048387096781</v>
      </c>
    </row>
    <row r="103" spans="1:14" ht="30" customHeight="1" x14ac:dyDescent="0.25">
      <c r="A103" s="150">
        <v>75</v>
      </c>
      <c r="B103" s="23" t="s">
        <v>386</v>
      </c>
      <c r="C103" s="102">
        <v>9716088000062</v>
      </c>
      <c r="D103" s="14" t="s">
        <v>12</v>
      </c>
      <c r="E103" s="28" t="s">
        <v>87</v>
      </c>
      <c r="F103" s="53" t="s">
        <v>621</v>
      </c>
      <c r="G103" s="28" t="s">
        <v>31</v>
      </c>
      <c r="H103" s="28">
        <v>250</v>
      </c>
      <c r="I103" s="141">
        <v>37760.160000000615</v>
      </c>
      <c r="J103" s="44">
        <f t="shared" si="10"/>
        <v>5.0752903225807278E-2</v>
      </c>
      <c r="K103" s="42">
        <f t="shared" si="7"/>
        <v>256679.99999999997</v>
      </c>
      <c r="L103" s="44">
        <f t="shared" si="8"/>
        <v>0.34499999999999992</v>
      </c>
      <c r="M103" s="59">
        <f t="shared" si="9"/>
        <v>14.71098644226298</v>
      </c>
      <c r="N103" s="52">
        <f t="shared" si="6"/>
        <v>0.14924709677419273</v>
      </c>
    </row>
    <row r="104" spans="1:14" ht="30" customHeight="1" x14ac:dyDescent="0.25">
      <c r="A104" s="150">
        <v>76</v>
      </c>
      <c r="B104" s="23" t="s">
        <v>387</v>
      </c>
      <c r="C104" s="102">
        <v>9716087001031</v>
      </c>
      <c r="D104" s="14" t="s">
        <v>12</v>
      </c>
      <c r="E104" s="28" t="s">
        <v>87</v>
      </c>
      <c r="F104" s="53" t="s">
        <v>621</v>
      </c>
      <c r="G104" s="28" t="s">
        <v>31</v>
      </c>
      <c r="H104" s="28">
        <v>400</v>
      </c>
      <c r="I104" s="141">
        <v>20291.4840000002</v>
      </c>
      <c r="J104" s="44">
        <f t="shared" si="10"/>
        <v>2.727350000000027E-2</v>
      </c>
      <c r="K104" s="42">
        <f t="shared" si="7"/>
        <v>410687.99999999994</v>
      </c>
      <c r="L104" s="44">
        <f t="shared" si="8"/>
        <v>0.55199999999999994</v>
      </c>
      <c r="M104" s="59">
        <f t="shared" si="9"/>
        <v>4.9408514492754119</v>
      </c>
      <c r="N104" s="52">
        <f t="shared" si="6"/>
        <v>0.29272649999999978</v>
      </c>
    </row>
    <row r="105" spans="1:14" ht="30" customHeight="1" x14ac:dyDescent="0.25">
      <c r="A105" s="150">
        <v>77</v>
      </c>
      <c r="B105" s="23" t="s">
        <v>388</v>
      </c>
      <c r="C105" s="102">
        <v>9716088000200</v>
      </c>
      <c r="D105" s="14" t="s">
        <v>12</v>
      </c>
      <c r="E105" s="28" t="s">
        <v>87</v>
      </c>
      <c r="F105" s="53" t="s">
        <v>621</v>
      </c>
      <c r="G105" s="28" t="s">
        <v>31</v>
      </c>
      <c r="H105" s="28">
        <v>400</v>
      </c>
      <c r="I105" s="141">
        <v>69949.691999999341</v>
      </c>
      <c r="J105" s="44">
        <f t="shared" si="10"/>
        <v>9.4018403225805569E-2</v>
      </c>
      <c r="K105" s="42">
        <f t="shared" si="7"/>
        <v>410687.99999999994</v>
      </c>
      <c r="L105" s="44">
        <f t="shared" si="8"/>
        <v>0.55199999999999994</v>
      </c>
      <c r="M105" s="59">
        <f t="shared" si="9"/>
        <v>17.032319424964779</v>
      </c>
      <c r="N105" s="52">
        <f t="shared" si="6"/>
        <v>0.22598159677419449</v>
      </c>
    </row>
    <row r="106" spans="1:14" ht="30" customHeight="1" x14ac:dyDescent="0.25">
      <c r="A106" s="150">
        <v>78</v>
      </c>
      <c r="B106" s="23" t="s">
        <v>389</v>
      </c>
      <c r="C106" s="106">
        <v>9716087000046</v>
      </c>
      <c r="D106" s="14" t="s">
        <v>12</v>
      </c>
      <c r="E106" s="28" t="s">
        <v>87</v>
      </c>
      <c r="F106" s="53" t="s">
        <v>621</v>
      </c>
      <c r="G106" s="28" t="s">
        <v>31</v>
      </c>
      <c r="H106" s="28">
        <v>320</v>
      </c>
      <c r="I106" s="141">
        <v>17767.967999999964</v>
      </c>
      <c r="J106" s="44">
        <f t="shared" si="10"/>
        <v>2.3881677419354791E-2</v>
      </c>
      <c r="K106" s="42">
        <f t="shared" si="7"/>
        <v>328550.39999999997</v>
      </c>
      <c r="L106" s="44">
        <f t="shared" si="8"/>
        <v>0.44159999999999999</v>
      </c>
      <c r="M106" s="59">
        <f t="shared" si="9"/>
        <v>5.4079885460495456</v>
      </c>
      <c r="N106" s="52">
        <f t="shared" si="6"/>
        <v>0.23211832258064521</v>
      </c>
    </row>
    <row r="107" spans="1:14" ht="30" customHeight="1" x14ac:dyDescent="0.25">
      <c r="A107" s="150">
        <v>79</v>
      </c>
      <c r="B107" s="23" t="s">
        <v>390</v>
      </c>
      <c r="C107" s="102">
        <v>9716088000225</v>
      </c>
      <c r="D107" s="14" t="s">
        <v>12</v>
      </c>
      <c r="E107" s="28" t="s">
        <v>87</v>
      </c>
      <c r="F107" s="53" t="s">
        <v>621</v>
      </c>
      <c r="G107" s="28" t="s">
        <v>31</v>
      </c>
      <c r="H107" s="28">
        <v>400</v>
      </c>
      <c r="I107" s="141">
        <v>73342.51200000057</v>
      </c>
      <c r="J107" s="44">
        <f t="shared" si="10"/>
        <v>9.8578645161291098E-2</v>
      </c>
      <c r="K107" s="42">
        <f t="shared" si="7"/>
        <v>410687.99999999994</v>
      </c>
      <c r="L107" s="44">
        <f t="shared" si="8"/>
        <v>0.55199999999999994</v>
      </c>
      <c r="M107" s="59">
        <f t="shared" si="9"/>
        <v>17.858450210378823</v>
      </c>
      <c r="N107" s="52">
        <f t="shared" si="6"/>
        <v>0.22142135483870895</v>
      </c>
    </row>
    <row r="108" spans="1:14" ht="30" customHeight="1" x14ac:dyDescent="0.25">
      <c r="A108" s="150">
        <v>80</v>
      </c>
      <c r="B108" s="23" t="s">
        <v>391</v>
      </c>
      <c r="C108" s="104">
        <v>9716087000349</v>
      </c>
      <c r="D108" s="14" t="s">
        <v>12</v>
      </c>
      <c r="E108" s="28" t="s">
        <v>88</v>
      </c>
      <c r="F108" s="53" t="s">
        <v>621</v>
      </c>
      <c r="G108" s="28" t="s">
        <v>31</v>
      </c>
      <c r="H108" s="28">
        <v>630</v>
      </c>
      <c r="I108" s="141">
        <v>92703.744000001461</v>
      </c>
      <c r="J108" s="44">
        <f t="shared" si="10"/>
        <v>0.12460180645161487</v>
      </c>
      <c r="K108" s="42">
        <f t="shared" si="7"/>
        <v>646833.6</v>
      </c>
      <c r="L108" s="44">
        <f t="shared" si="8"/>
        <v>0.86939999999999995</v>
      </c>
      <c r="M108" s="59">
        <f t="shared" si="9"/>
        <v>14.33193080878938</v>
      </c>
      <c r="N108" s="52">
        <f t="shared" si="6"/>
        <v>0.37939819354838511</v>
      </c>
    </row>
    <row r="109" spans="1:14" ht="30" customHeight="1" x14ac:dyDescent="0.25">
      <c r="A109" s="150">
        <v>81</v>
      </c>
      <c r="B109" s="23" t="s">
        <v>392</v>
      </c>
      <c r="C109" s="107">
        <v>9716087000703</v>
      </c>
      <c r="D109" s="14" t="s">
        <v>12</v>
      </c>
      <c r="E109" s="28" t="s">
        <v>88</v>
      </c>
      <c r="F109" s="53" t="s">
        <v>621</v>
      </c>
      <c r="G109" s="28" t="s">
        <v>31</v>
      </c>
      <c r="H109" s="28">
        <v>400</v>
      </c>
      <c r="I109" s="141">
        <v>95940</v>
      </c>
      <c r="J109" s="44">
        <f t="shared" si="10"/>
        <v>0.12895161290322579</v>
      </c>
      <c r="K109" s="42">
        <f t="shared" si="7"/>
        <v>410687.99999999994</v>
      </c>
      <c r="L109" s="44">
        <f t="shared" si="8"/>
        <v>0.55199999999999994</v>
      </c>
      <c r="M109" s="59">
        <f t="shared" si="9"/>
        <v>23.360799438990185</v>
      </c>
      <c r="N109" s="52">
        <f t="shared" si="6"/>
        <v>0.19104838709677427</v>
      </c>
    </row>
    <row r="110" spans="1:14" ht="30" customHeight="1" x14ac:dyDescent="0.25">
      <c r="A110" s="150">
        <v>82</v>
      </c>
      <c r="B110" s="23" t="s">
        <v>393</v>
      </c>
      <c r="C110" s="201">
        <v>9716087000668</v>
      </c>
      <c r="D110" s="14" t="s">
        <v>12</v>
      </c>
      <c r="E110" s="28" t="s">
        <v>88</v>
      </c>
      <c r="F110" s="53" t="s">
        <v>621</v>
      </c>
      <c r="G110" s="28" t="s">
        <v>31</v>
      </c>
      <c r="H110" s="28">
        <v>400</v>
      </c>
      <c r="I110" s="141">
        <v>78517.968000000401</v>
      </c>
      <c r="J110" s="44">
        <f t="shared" si="10"/>
        <v>0.10553490322580698</v>
      </c>
      <c r="K110" s="42">
        <f t="shared" si="7"/>
        <v>410687.99999999994</v>
      </c>
      <c r="L110" s="44">
        <f t="shared" si="8"/>
        <v>0.55199999999999994</v>
      </c>
      <c r="M110" s="59">
        <f t="shared" si="9"/>
        <v>19.118641888733155</v>
      </c>
      <c r="N110" s="52">
        <f t="shared" si="6"/>
        <v>0.21446509677419306</v>
      </c>
    </row>
    <row r="111" spans="1:14" ht="30" customHeight="1" x14ac:dyDescent="0.25">
      <c r="A111" s="150">
        <v>83</v>
      </c>
      <c r="B111" s="23" t="s">
        <v>394</v>
      </c>
      <c r="C111" s="108">
        <v>9716087001068</v>
      </c>
      <c r="D111" s="14" t="s">
        <v>12</v>
      </c>
      <c r="E111" s="28" t="s">
        <v>88</v>
      </c>
      <c r="F111" s="53" t="s">
        <v>621</v>
      </c>
      <c r="G111" s="28" t="s">
        <v>31</v>
      </c>
      <c r="H111" s="28">
        <v>400</v>
      </c>
      <c r="I111" s="141">
        <v>90476.016000000236</v>
      </c>
      <c r="J111" s="44">
        <f t="shared" si="10"/>
        <v>0.1216075483870971</v>
      </c>
      <c r="K111" s="42">
        <f t="shared" si="7"/>
        <v>410687.99999999994</v>
      </c>
      <c r="L111" s="44">
        <f t="shared" si="8"/>
        <v>0.55199999999999994</v>
      </c>
      <c r="M111" s="59">
        <f t="shared" si="9"/>
        <v>22.030352968677011</v>
      </c>
      <c r="N111" s="52">
        <f t="shared" si="6"/>
        <v>0.19839245161290298</v>
      </c>
    </row>
    <row r="112" spans="1:14" ht="30" customHeight="1" x14ac:dyDescent="0.25">
      <c r="A112" s="150">
        <v>84</v>
      </c>
      <c r="B112" s="23" t="s">
        <v>505</v>
      </c>
      <c r="C112" s="104">
        <v>9716087001086</v>
      </c>
      <c r="D112" s="14" t="s">
        <v>12</v>
      </c>
      <c r="E112" s="28" t="s">
        <v>88</v>
      </c>
      <c r="F112" s="53" t="s">
        <v>621</v>
      </c>
      <c r="G112" s="28" t="s">
        <v>31</v>
      </c>
      <c r="H112" s="28">
        <v>400</v>
      </c>
      <c r="I112" s="141">
        <v>77384.064000000944</v>
      </c>
      <c r="J112" s="44">
        <f t="shared" si="10"/>
        <v>0.1040108387096787</v>
      </c>
      <c r="K112" s="42">
        <f t="shared" si="7"/>
        <v>410687.99999999994</v>
      </c>
      <c r="L112" s="44">
        <f t="shared" si="8"/>
        <v>0.55199999999999994</v>
      </c>
      <c r="M112" s="59">
        <f t="shared" si="9"/>
        <v>18.842543244507013</v>
      </c>
      <c r="N112" s="52">
        <f t="shared" si="6"/>
        <v>0.21598916129032136</v>
      </c>
    </row>
    <row r="113" spans="1:14" ht="30" customHeight="1" x14ac:dyDescent="0.25">
      <c r="A113" s="150">
        <v>85</v>
      </c>
      <c r="B113" s="23" t="s">
        <v>395</v>
      </c>
      <c r="C113" s="104">
        <v>9716088000421</v>
      </c>
      <c r="D113" s="14" t="s">
        <v>12</v>
      </c>
      <c r="E113" s="28" t="s">
        <v>88</v>
      </c>
      <c r="F113" s="53" t="s">
        <v>621</v>
      </c>
      <c r="G113" s="28" t="s">
        <v>31</v>
      </c>
      <c r="H113" s="28">
        <v>400</v>
      </c>
      <c r="I113" s="141">
        <v>68695.308000000659</v>
      </c>
      <c r="J113" s="44">
        <f t="shared" si="10"/>
        <v>9.2332403225807338E-2</v>
      </c>
      <c r="K113" s="42">
        <f t="shared" si="7"/>
        <v>410687.99999999994</v>
      </c>
      <c r="L113" s="44">
        <f t="shared" si="8"/>
        <v>0.55199999999999994</v>
      </c>
      <c r="M113" s="59">
        <f t="shared" si="9"/>
        <v>16.726884642356403</v>
      </c>
      <c r="N113" s="52">
        <f t="shared" si="6"/>
        <v>0.22766759677419274</v>
      </c>
    </row>
    <row r="114" spans="1:14" ht="30" customHeight="1" x14ac:dyDescent="0.25">
      <c r="A114" s="150">
        <v>86</v>
      </c>
      <c r="B114" s="23" t="s">
        <v>396</v>
      </c>
      <c r="C114" s="104">
        <v>9716088000502</v>
      </c>
      <c r="D114" s="14" t="s">
        <v>12</v>
      </c>
      <c r="E114" s="28" t="s">
        <v>88</v>
      </c>
      <c r="F114" s="53" t="s">
        <v>621</v>
      </c>
      <c r="G114" s="28" t="s">
        <v>31</v>
      </c>
      <c r="H114" s="28">
        <v>400</v>
      </c>
      <c r="I114" s="141">
        <v>17275</v>
      </c>
      <c r="J114" s="44">
        <f t="shared" si="10"/>
        <v>2.3219086021505377E-2</v>
      </c>
      <c r="K114" s="42">
        <f t="shared" si="7"/>
        <v>410687.99999999994</v>
      </c>
      <c r="L114" s="44">
        <f t="shared" si="8"/>
        <v>0.55199999999999994</v>
      </c>
      <c r="M114" s="59">
        <f t="shared" si="9"/>
        <v>4.2063561633161921</v>
      </c>
      <c r="N114" s="52">
        <f t="shared" si="6"/>
        <v>0.29678091397849471</v>
      </c>
    </row>
    <row r="115" spans="1:14" ht="30" customHeight="1" x14ac:dyDescent="0.25">
      <c r="A115" s="150">
        <v>87</v>
      </c>
      <c r="B115" s="23" t="s">
        <v>397</v>
      </c>
      <c r="C115" s="104">
        <v>9716087000658</v>
      </c>
      <c r="D115" s="14" t="s">
        <v>12</v>
      </c>
      <c r="E115" s="28" t="s">
        <v>76</v>
      </c>
      <c r="F115" s="53" t="s">
        <v>621</v>
      </c>
      <c r="G115" s="28" t="s">
        <v>31</v>
      </c>
      <c r="H115" s="28">
        <v>400</v>
      </c>
      <c r="I115" s="141">
        <v>74317.48799999943</v>
      </c>
      <c r="J115" s="44">
        <f t="shared" si="10"/>
        <v>9.9889096774192776E-2</v>
      </c>
      <c r="K115" s="42">
        <f t="shared" si="7"/>
        <v>410687.99999999994</v>
      </c>
      <c r="L115" s="44">
        <f t="shared" si="8"/>
        <v>0.55199999999999994</v>
      </c>
      <c r="M115" s="59">
        <f t="shared" si="9"/>
        <v>18.09585086489</v>
      </c>
      <c r="N115" s="52">
        <f t="shared" si="6"/>
        <v>0.22011090322580729</v>
      </c>
    </row>
    <row r="116" spans="1:14" ht="30" customHeight="1" x14ac:dyDescent="0.25">
      <c r="A116" s="150">
        <v>88</v>
      </c>
      <c r="B116" s="23" t="s">
        <v>398</v>
      </c>
      <c r="C116" s="104">
        <v>9716088000431</v>
      </c>
      <c r="D116" s="14" t="s">
        <v>12</v>
      </c>
      <c r="E116" s="28" t="s">
        <v>76</v>
      </c>
      <c r="F116" s="53" t="s">
        <v>621</v>
      </c>
      <c r="G116" s="28" t="s">
        <v>31</v>
      </c>
      <c r="H116" s="28">
        <v>400</v>
      </c>
      <c r="I116" s="141">
        <v>25501.175999999978</v>
      </c>
      <c r="J116" s="44">
        <f t="shared" si="10"/>
        <v>3.427577419354836E-2</v>
      </c>
      <c r="K116" s="42">
        <f t="shared" si="7"/>
        <v>410687.99999999994</v>
      </c>
      <c r="L116" s="44">
        <f t="shared" si="8"/>
        <v>0.55199999999999994</v>
      </c>
      <c r="M116" s="59">
        <f t="shared" si="9"/>
        <v>6.2093793828891961</v>
      </c>
      <c r="N116" s="52">
        <f t="shared" si="6"/>
        <v>0.28572422580645168</v>
      </c>
    </row>
    <row r="117" spans="1:14" ht="30" customHeight="1" x14ac:dyDescent="0.25">
      <c r="A117" s="150">
        <v>89</v>
      </c>
      <c r="B117" s="23" t="s">
        <v>399</v>
      </c>
      <c r="C117" s="104">
        <v>9716087000567</v>
      </c>
      <c r="D117" s="14" t="s">
        <v>12</v>
      </c>
      <c r="E117" s="28" t="s">
        <v>76</v>
      </c>
      <c r="F117" s="53" t="s">
        <v>621</v>
      </c>
      <c r="G117" s="28" t="s">
        <v>31</v>
      </c>
      <c r="H117" s="28">
        <v>250</v>
      </c>
      <c r="I117" s="141">
        <v>75680.280000000203</v>
      </c>
      <c r="J117" s="44">
        <f t="shared" si="10"/>
        <v>0.10172080645161317</v>
      </c>
      <c r="K117" s="42">
        <f t="shared" si="7"/>
        <v>256679.99999999997</v>
      </c>
      <c r="L117" s="44">
        <f t="shared" si="8"/>
        <v>0.34499999999999992</v>
      </c>
      <c r="M117" s="59">
        <f t="shared" si="9"/>
        <v>29.484291725105273</v>
      </c>
      <c r="N117" s="52">
        <f t="shared" si="6"/>
        <v>9.8279193548386837E-2</v>
      </c>
    </row>
    <row r="118" spans="1:14" ht="30" customHeight="1" x14ac:dyDescent="0.25">
      <c r="A118" s="150">
        <v>90</v>
      </c>
      <c r="B118" s="23" t="s">
        <v>400</v>
      </c>
      <c r="C118" s="104">
        <v>9716087000604</v>
      </c>
      <c r="D118" s="14" t="s">
        <v>12</v>
      </c>
      <c r="E118" s="28" t="s">
        <v>76</v>
      </c>
      <c r="F118" s="53" t="s">
        <v>621</v>
      </c>
      <c r="G118" s="28" t="s">
        <v>31</v>
      </c>
      <c r="H118" s="28">
        <v>250</v>
      </c>
      <c r="I118" s="141">
        <v>29003.19599999988</v>
      </c>
      <c r="J118" s="44">
        <f t="shared" si="10"/>
        <v>3.8982790322580486E-2</v>
      </c>
      <c r="K118" s="42">
        <f t="shared" si="7"/>
        <v>256679.99999999997</v>
      </c>
      <c r="L118" s="44">
        <f t="shared" si="8"/>
        <v>0.34499999999999992</v>
      </c>
      <c r="M118" s="59">
        <f t="shared" si="9"/>
        <v>11.299359513791446</v>
      </c>
      <c r="N118" s="52">
        <f t="shared" si="6"/>
        <v>0.16101720967741953</v>
      </c>
    </row>
    <row r="119" spans="1:14" ht="30" customHeight="1" x14ac:dyDescent="0.25">
      <c r="A119" s="150">
        <v>91</v>
      </c>
      <c r="B119" s="23" t="s">
        <v>402</v>
      </c>
      <c r="C119" s="104">
        <v>9716087000357</v>
      </c>
      <c r="D119" s="14" t="s">
        <v>12</v>
      </c>
      <c r="E119" s="28" t="s">
        <v>76</v>
      </c>
      <c r="F119" s="53" t="s">
        <v>621</v>
      </c>
      <c r="G119" s="28" t="s">
        <v>31</v>
      </c>
      <c r="H119" s="28">
        <v>630</v>
      </c>
      <c r="I119" s="141">
        <v>102681.25999999756</v>
      </c>
      <c r="J119" s="44">
        <f t="shared" si="10"/>
        <v>0.13801244623655587</v>
      </c>
      <c r="K119" s="42">
        <f t="shared" si="7"/>
        <v>646833.6</v>
      </c>
      <c r="L119" s="44">
        <f t="shared" si="8"/>
        <v>0.86939999999999995</v>
      </c>
      <c r="M119" s="59">
        <f t="shared" si="9"/>
        <v>15.874447462221747</v>
      </c>
      <c r="N119" s="52">
        <f t="shared" si="6"/>
        <v>0.36598755376344416</v>
      </c>
    </row>
    <row r="120" spans="1:14" ht="30" customHeight="1" x14ac:dyDescent="0.25">
      <c r="A120" s="150">
        <v>92</v>
      </c>
      <c r="B120" s="23" t="s">
        <v>506</v>
      </c>
      <c r="C120" s="104">
        <v>9716088000249</v>
      </c>
      <c r="D120" s="14" t="s">
        <v>12</v>
      </c>
      <c r="E120" s="28" t="s">
        <v>89</v>
      </c>
      <c r="F120" s="53" t="s">
        <v>621</v>
      </c>
      <c r="G120" s="28" t="s">
        <v>31</v>
      </c>
      <c r="H120" s="28">
        <v>320</v>
      </c>
      <c r="I120" s="141">
        <v>38970.467999999528</v>
      </c>
      <c r="J120" s="44">
        <f t="shared" si="10"/>
        <v>5.2379661290321948E-2</v>
      </c>
      <c r="K120" s="42">
        <f t="shared" si="7"/>
        <v>328550.39999999997</v>
      </c>
      <c r="L120" s="44">
        <f t="shared" si="8"/>
        <v>0.44159999999999999</v>
      </c>
      <c r="M120" s="59">
        <f t="shared" si="9"/>
        <v>11.861336342917109</v>
      </c>
      <c r="N120" s="52">
        <f t="shared" si="6"/>
        <v>0.20362033870967805</v>
      </c>
    </row>
    <row r="121" spans="1:14" ht="30" customHeight="1" x14ac:dyDescent="0.25">
      <c r="A121" s="150">
        <v>93</v>
      </c>
      <c r="B121" s="23" t="s">
        <v>507</v>
      </c>
      <c r="C121" s="109">
        <v>9716087000052</v>
      </c>
      <c r="D121" s="14" t="s">
        <v>12</v>
      </c>
      <c r="E121" s="28" t="s">
        <v>90</v>
      </c>
      <c r="F121" s="53" t="s">
        <v>621</v>
      </c>
      <c r="G121" s="28" t="s">
        <v>31</v>
      </c>
      <c r="H121" s="28">
        <v>400</v>
      </c>
      <c r="I121" s="141">
        <v>39320.148000000045</v>
      </c>
      <c r="J121" s="44">
        <f t="shared" si="10"/>
        <v>5.284966129032264E-2</v>
      </c>
      <c r="K121" s="42">
        <f t="shared" si="7"/>
        <v>410687.99999999994</v>
      </c>
      <c r="L121" s="44">
        <f t="shared" si="8"/>
        <v>0.55199999999999994</v>
      </c>
      <c r="M121" s="59">
        <f t="shared" si="9"/>
        <v>9.574214001870045</v>
      </c>
      <c r="N121" s="52">
        <f t="shared" si="6"/>
        <v>0.26715033870967742</v>
      </c>
    </row>
    <row r="122" spans="1:14" ht="30" customHeight="1" x14ac:dyDescent="0.25">
      <c r="A122" s="150">
        <v>94</v>
      </c>
      <c r="B122" s="23" t="s">
        <v>628</v>
      </c>
      <c r="C122" s="104">
        <v>9716087000865</v>
      </c>
      <c r="D122" s="14" t="s">
        <v>12</v>
      </c>
      <c r="E122" s="28" t="s">
        <v>91</v>
      </c>
      <c r="F122" s="53" t="s">
        <v>621</v>
      </c>
      <c r="G122" s="28" t="s">
        <v>31</v>
      </c>
      <c r="H122" s="28">
        <v>400</v>
      </c>
      <c r="I122" s="141">
        <v>100204.68000000052</v>
      </c>
      <c r="J122" s="44">
        <f t="shared" si="10"/>
        <v>0.13468370967742005</v>
      </c>
      <c r="K122" s="42">
        <f t="shared" si="7"/>
        <v>410687.99999999994</v>
      </c>
      <c r="L122" s="44">
        <f t="shared" si="8"/>
        <v>0.55199999999999994</v>
      </c>
      <c r="M122" s="59">
        <f t="shared" si="9"/>
        <v>24.399222767648563</v>
      </c>
      <c r="N122" s="52">
        <f t="shared" si="6"/>
        <v>0.18531629032258001</v>
      </c>
    </row>
    <row r="123" spans="1:14" ht="30" customHeight="1" x14ac:dyDescent="0.25">
      <c r="A123" s="150">
        <v>95</v>
      </c>
      <c r="B123" s="23" t="s">
        <v>403</v>
      </c>
      <c r="C123" s="104">
        <v>9716087000141</v>
      </c>
      <c r="D123" s="14" t="s">
        <v>12</v>
      </c>
      <c r="E123" s="28" t="s">
        <v>92</v>
      </c>
      <c r="F123" s="53" t="s">
        <v>621</v>
      </c>
      <c r="G123" s="28" t="s">
        <v>31</v>
      </c>
      <c r="H123" s="28">
        <v>400</v>
      </c>
      <c r="I123" s="141">
        <v>57769.680000000517</v>
      </c>
      <c r="J123" s="44">
        <f t="shared" si="10"/>
        <v>7.7647419354839403E-2</v>
      </c>
      <c r="K123" s="42">
        <f t="shared" si="7"/>
        <v>410687.99999999994</v>
      </c>
      <c r="L123" s="44">
        <f t="shared" si="8"/>
        <v>0.55199999999999994</v>
      </c>
      <c r="M123" s="59">
        <f t="shared" si="9"/>
        <v>14.066561477325981</v>
      </c>
      <c r="N123" s="52">
        <f t="shared" si="6"/>
        <v>0.24235258064516066</v>
      </c>
    </row>
    <row r="124" spans="1:14" ht="30" customHeight="1" x14ac:dyDescent="0.25">
      <c r="A124" s="150">
        <v>96</v>
      </c>
      <c r="B124" s="23" t="s">
        <v>404</v>
      </c>
      <c r="C124" s="107">
        <v>9716088000315</v>
      </c>
      <c r="D124" s="14" t="s">
        <v>12</v>
      </c>
      <c r="E124" s="28" t="s">
        <v>93</v>
      </c>
      <c r="F124" s="53" t="s">
        <v>621</v>
      </c>
      <c r="G124" s="28" t="s">
        <v>31</v>
      </c>
      <c r="H124" s="28">
        <v>400</v>
      </c>
      <c r="I124" s="141">
        <v>78918.756000000285</v>
      </c>
      <c r="J124" s="44">
        <f t="shared" si="10"/>
        <v>0.10607359677419394</v>
      </c>
      <c r="K124" s="42">
        <f t="shared" si="7"/>
        <v>410687.99999999994</v>
      </c>
      <c r="L124" s="44">
        <f t="shared" si="8"/>
        <v>0.55199999999999994</v>
      </c>
      <c r="M124" s="59">
        <f t="shared" si="9"/>
        <v>19.216231299672817</v>
      </c>
      <c r="N124" s="52">
        <f t="shared" si="6"/>
        <v>0.21392640322580614</v>
      </c>
    </row>
    <row r="125" spans="1:14" ht="30" customHeight="1" x14ac:dyDescent="0.25">
      <c r="A125" s="150">
        <v>97</v>
      </c>
      <c r="B125" s="23" t="s">
        <v>405</v>
      </c>
      <c r="C125" s="104">
        <v>9716087000869</v>
      </c>
      <c r="D125" s="14" t="s">
        <v>12</v>
      </c>
      <c r="E125" s="28" t="s">
        <v>94</v>
      </c>
      <c r="F125" s="53" t="s">
        <v>621</v>
      </c>
      <c r="G125" s="28" t="s">
        <v>31</v>
      </c>
      <c r="H125" s="28">
        <v>250</v>
      </c>
      <c r="I125" s="141">
        <v>45601.871999999858</v>
      </c>
      <c r="J125" s="44">
        <f t="shared" si="10"/>
        <v>6.1292838709677229E-2</v>
      </c>
      <c r="K125" s="42">
        <f t="shared" si="7"/>
        <v>256679.99999999997</v>
      </c>
      <c r="L125" s="44">
        <f t="shared" si="8"/>
        <v>0.34499999999999992</v>
      </c>
      <c r="M125" s="59">
        <f t="shared" si="9"/>
        <v>17.766040205703547</v>
      </c>
      <c r="N125" s="52">
        <f t="shared" si="6"/>
        <v>0.13870716129032279</v>
      </c>
    </row>
    <row r="126" spans="1:14" ht="30" customHeight="1" x14ac:dyDescent="0.25">
      <c r="A126" s="150">
        <v>98</v>
      </c>
      <c r="B126" s="23" t="s">
        <v>406</v>
      </c>
      <c r="C126" s="104">
        <v>9716087001157</v>
      </c>
      <c r="D126" s="14" t="s">
        <v>12</v>
      </c>
      <c r="E126" s="28" t="s">
        <v>95</v>
      </c>
      <c r="F126" s="53" t="s">
        <v>621</v>
      </c>
      <c r="G126" s="28" t="s">
        <v>31</v>
      </c>
      <c r="H126" s="28">
        <v>250</v>
      </c>
      <c r="I126" s="141">
        <v>14399.532000000036</v>
      </c>
      <c r="J126" s="44">
        <f t="shared" si="10"/>
        <v>1.9354209677419403E-2</v>
      </c>
      <c r="K126" s="42">
        <f t="shared" si="7"/>
        <v>256679.99999999997</v>
      </c>
      <c r="L126" s="44">
        <f t="shared" si="8"/>
        <v>0.34499999999999992</v>
      </c>
      <c r="M126" s="59">
        <f t="shared" si="9"/>
        <v>5.6099158485273639</v>
      </c>
      <c r="N126" s="52">
        <f t="shared" si="6"/>
        <v>0.1806457903225806</v>
      </c>
    </row>
    <row r="127" spans="1:14" ht="30" customHeight="1" x14ac:dyDescent="0.25">
      <c r="A127" s="150">
        <v>99</v>
      </c>
      <c r="B127" s="23" t="s">
        <v>407</v>
      </c>
      <c r="C127" s="101">
        <v>9716088000307</v>
      </c>
      <c r="D127" s="14" t="s">
        <v>12</v>
      </c>
      <c r="E127" s="28" t="s">
        <v>96</v>
      </c>
      <c r="F127" s="53" t="s">
        <v>621</v>
      </c>
      <c r="G127" s="28" t="s">
        <v>31</v>
      </c>
      <c r="H127" s="28">
        <v>250</v>
      </c>
      <c r="I127" s="141">
        <v>33638.90400000033</v>
      </c>
      <c r="J127" s="44">
        <f t="shared" si="10"/>
        <v>4.5213580645161733E-2</v>
      </c>
      <c r="K127" s="42">
        <f t="shared" si="7"/>
        <v>256679.99999999997</v>
      </c>
      <c r="L127" s="44">
        <f t="shared" si="8"/>
        <v>0.34499999999999992</v>
      </c>
      <c r="M127" s="59">
        <f t="shared" si="9"/>
        <v>13.10538569424978</v>
      </c>
      <c r="N127" s="52">
        <f t="shared" si="6"/>
        <v>0.15478641935483828</v>
      </c>
    </row>
    <row r="128" spans="1:14" ht="30" customHeight="1" x14ac:dyDescent="0.25">
      <c r="A128" s="150">
        <v>100</v>
      </c>
      <c r="B128" s="23" t="s">
        <v>408</v>
      </c>
      <c r="C128" s="104">
        <v>9716088000108</v>
      </c>
      <c r="D128" s="14" t="s">
        <v>12</v>
      </c>
      <c r="E128" s="28" t="s">
        <v>97</v>
      </c>
      <c r="F128" s="53" t="s">
        <v>621</v>
      </c>
      <c r="G128" s="28" t="s">
        <v>31</v>
      </c>
      <c r="H128" s="28">
        <v>400</v>
      </c>
      <c r="I128" s="141">
        <v>66858.276000000187</v>
      </c>
      <c r="J128" s="44">
        <f t="shared" si="10"/>
        <v>8.9863274193548628E-2</v>
      </c>
      <c r="K128" s="42">
        <f t="shared" si="7"/>
        <v>410687.99999999994</v>
      </c>
      <c r="L128" s="44">
        <f t="shared" si="8"/>
        <v>0.55199999999999994</v>
      </c>
      <c r="M128" s="59">
        <f t="shared" si="9"/>
        <v>16.279578658251566</v>
      </c>
      <c r="N128" s="52">
        <f t="shared" si="6"/>
        <v>0.23013672580645145</v>
      </c>
    </row>
    <row r="129" spans="1:14" ht="30" customHeight="1" x14ac:dyDescent="0.25">
      <c r="A129" s="150">
        <v>101</v>
      </c>
      <c r="B129" s="23" t="s">
        <v>409</v>
      </c>
      <c r="C129" s="104">
        <v>9716088000045</v>
      </c>
      <c r="D129" s="14" t="s">
        <v>12</v>
      </c>
      <c r="E129" s="28" t="s">
        <v>98</v>
      </c>
      <c r="F129" s="53" t="s">
        <v>621</v>
      </c>
      <c r="G129" s="28" t="s">
        <v>31</v>
      </c>
      <c r="H129" s="28">
        <v>250</v>
      </c>
      <c r="I129" s="141">
        <v>29504.291999999987</v>
      </c>
      <c r="J129" s="44">
        <f t="shared" si="10"/>
        <v>3.9656306451612881E-2</v>
      </c>
      <c r="K129" s="42">
        <f t="shared" si="7"/>
        <v>256679.99999999997</v>
      </c>
      <c r="L129" s="44">
        <f t="shared" si="8"/>
        <v>0.34499999999999992</v>
      </c>
      <c r="M129" s="59">
        <f t="shared" si="9"/>
        <v>11.49458158017765</v>
      </c>
      <c r="N129" s="52">
        <f t="shared" si="6"/>
        <v>0.16034369354838712</v>
      </c>
    </row>
    <row r="130" spans="1:14" ht="30" customHeight="1" x14ac:dyDescent="0.25">
      <c r="A130" s="150">
        <v>102</v>
      </c>
      <c r="B130" s="23" t="s">
        <v>410</v>
      </c>
      <c r="C130" s="104">
        <v>9716087000298</v>
      </c>
      <c r="D130" s="14" t="s">
        <v>12</v>
      </c>
      <c r="E130" s="28" t="s">
        <v>99</v>
      </c>
      <c r="F130" s="53" t="s">
        <v>621</v>
      </c>
      <c r="G130" s="28" t="s">
        <v>31</v>
      </c>
      <c r="H130" s="28">
        <v>320</v>
      </c>
      <c r="I130" s="141">
        <v>53073.276000000187</v>
      </c>
      <c r="J130" s="44">
        <f t="shared" si="10"/>
        <v>7.1335048387097033E-2</v>
      </c>
      <c r="K130" s="42">
        <f t="shared" si="7"/>
        <v>328550.39999999997</v>
      </c>
      <c r="L130" s="44">
        <f t="shared" si="8"/>
        <v>0.44159999999999999</v>
      </c>
      <c r="M130" s="59">
        <f t="shared" si="9"/>
        <v>16.153770015194073</v>
      </c>
      <c r="N130" s="52">
        <f t="shared" si="6"/>
        <v>0.18466495161290297</v>
      </c>
    </row>
    <row r="131" spans="1:14" ht="30" customHeight="1" x14ac:dyDescent="0.25">
      <c r="A131" s="150">
        <v>103</v>
      </c>
      <c r="B131" s="23" t="s">
        <v>411</v>
      </c>
      <c r="C131" s="104">
        <v>9716088000290</v>
      </c>
      <c r="D131" s="14" t="s">
        <v>12</v>
      </c>
      <c r="E131" s="28" t="s">
        <v>100</v>
      </c>
      <c r="F131" s="53" t="s">
        <v>621</v>
      </c>
      <c r="G131" s="28" t="s">
        <v>31</v>
      </c>
      <c r="H131" s="28">
        <v>250</v>
      </c>
      <c r="I131" s="141">
        <v>93139.680000000517</v>
      </c>
      <c r="J131" s="44">
        <f t="shared" si="10"/>
        <v>0.12518774193548457</v>
      </c>
      <c r="K131" s="42">
        <f t="shared" si="7"/>
        <v>256679.99999999997</v>
      </c>
      <c r="L131" s="44">
        <f t="shared" si="8"/>
        <v>0.34499999999999992</v>
      </c>
      <c r="M131" s="59">
        <f t="shared" si="9"/>
        <v>36.286302010285389</v>
      </c>
      <c r="N131" s="52">
        <f t="shared" si="6"/>
        <v>7.4812258064515441E-2</v>
      </c>
    </row>
    <row r="132" spans="1:14" ht="30" customHeight="1" x14ac:dyDescent="0.25">
      <c r="A132" s="150">
        <v>104</v>
      </c>
      <c r="B132" s="23" t="s">
        <v>412</v>
      </c>
      <c r="C132" s="104">
        <v>9716088000417</v>
      </c>
      <c r="D132" s="14" t="s">
        <v>12</v>
      </c>
      <c r="E132" s="28" t="s">
        <v>101</v>
      </c>
      <c r="F132" s="53" t="s">
        <v>621</v>
      </c>
      <c r="G132" s="28" t="s">
        <v>31</v>
      </c>
      <c r="H132" s="28">
        <v>400</v>
      </c>
      <c r="I132" s="141">
        <v>51339.840000000258</v>
      </c>
      <c r="J132" s="44">
        <f t="shared" si="10"/>
        <v>6.9005161290322928E-2</v>
      </c>
      <c r="K132" s="42">
        <f t="shared" si="7"/>
        <v>410687.99999999994</v>
      </c>
      <c r="L132" s="44">
        <f t="shared" si="8"/>
        <v>0.55199999999999994</v>
      </c>
      <c r="M132" s="59">
        <f t="shared" si="9"/>
        <v>12.500935016362853</v>
      </c>
      <c r="N132" s="52">
        <f t="shared" si="6"/>
        <v>0.25099483870967715</v>
      </c>
    </row>
    <row r="133" spans="1:14" ht="30" customHeight="1" x14ac:dyDescent="0.25">
      <c r="A133" s="150">
        <v>105</v>
      </c>
      <c r="B133" s="23" t="s">
        <v>413</v>
      </c>
      <c r="C133" s="104">
        <v>9716088000491</v>
      </c>
      <c r="D133" s="14" t="s">
        <v>12</v>
      </c>
      <c r="E133" s="28" t="s">
        <v>101</v>
      </c>
      <c r="F133" s="53" t="s">
        <v>621</v>
      </c>
      <c r="G133" s="28" t="s">
        <v>31</v>
      </c>
      <c r="H133" s="28">
        <v>250</v>
      </c>
      <c r="I133" s="141">
        <v>49383.756000000285</v>
      </c>
      <c r="J133" s="44">
        <f t="shared" si="10"/>
        <v>6.6376016129032642E-2</v>
      </c>
      <c r="K133" s="42">
        <f t="shared" si="7"/>
        <v>256679.99999999997</v>
      </c>
      <c r="L133" s="44">
        <f t="shared" si="8"/>
        <v>0.34499999999999992</v>
      </c>
      <c r="M133" s="59">
        <f t="shared" si="9"/>
        <v>19.239424964936997</v>
      </c>
      <c r="N133" s="52">
        <f t="shared" si="6"/>
        <v>0.13362398387096736</v>
      </c>
    </row>
    <row r="134" spans="1:14" ht="30" customHeight="1" x14ac:dyDescent="0.25">
      <c r="A134" s="150">
        <v>106</v>
      </c>
      <c r="B134" s="23" t="s">
        <v>414</v>
      </c>
      <c r="C134" s="104">
        <v>9716087000315</v>
      </c>
      <c r="D134" s="14" t="s">
        <v>12</v>
      </c>
      <c r="E134" s="28" t="s">
        <v>102</v>
      </c>
      <c r="F134" s="53" t="s">
        <v>621</v>
      </c>
      <c r="G134" s="28" t="s">
        <v>31</v>
      </c>
      <c r="H134" s="28">
        <v>320</v>
      </c>
      <c r="I134" s="141">
        <v>62829.840000000258</v>
      </c>
      <c r="J134" s="44">
        <f t="shared" si="10"/>
        <v>8.44487096774197E-2</v>
      </c>
      <c r="K134" s="42">
        <f t="shared" si="7"/>
        <v>328550.39999999997</v>
      </c>
      <c r="L134" s="44">
        <f t="shared" si="8"/>
        <v>0.44159999999999999</v>
      </c>
      <c r="M134" s="59">
        <f t="shared" si="9"/>
        <v>19.123349111734537</v>
      </c>
      <c r="N134" s="52">
        <f t="shared" si="6"/>
        <v>0.17155129032258032</v>
      </c>
    </row>
    <row r="135" spans="1:14" ht="30" customHeight="1" x14ac:dyDescent="0.25">
      <c r="A135" s="150">
        <v>107</v>
      </c>
      <c r="B135" s="23" t="s">
        <v>415</v>
      </c>
      <c r="C135" s="104">
        <v>9716087000556</v>
      </c>
      <c r="D135" s="14" t="s">
        <v>12</v>
      </c>
      <c r="E135" s="28" t="s">
        <v>102</v>
      </c>
      <c r="F135" s="53" t="s">
        <v>621</v>
      </c>
      <c r="G135" s="28" t="s">
        <v>31</v>
      </c>
      <c r="H135" s="28">
        <v>400</v>
      </c>
      <c r="I135" s="141">
        <v>76209.371999999858</v>
      </c>
      <c r="J135" s="44">
        <f t="shared" si="10"/>
        <v>0.10243195161290304</v>
      </c>
      <c r="K135" s="42">
        <f t="shared" si="7"/>
        <v>410687.99999999994</v>
      </c>
      <c r="L135" s="44">
        <f t="shared" si="8"/>
        <v>0.55199999999999994</v>
      </c>
      <c r="M135" s="59">
        <f t="shared" si="9"/>
        <v>18.556512973352003</v>
      </c>
      <c r="N135" s="52">
        <f t="shared" si="6"/>
        <v>0.21756804838709703</v>
      </c>
    </row>
    <row r="136" spans="1:14" ht="30" customHeight="1" x14ac:dyDescent="0.25">
      <c r="A136" s="150">
        <v>108</v>
      </c>
      <c r="B136" s="23" t="s">
        <v>416</v>
      </c>
      <c r="C136" s="104">
        <v>9716088000418</v>
      </c>
      <c r="D136" s="14" t="s">
        <v>12</v>
      </c>
      <c r="E136" s="28" t="s">
        <v>103</v>
      </c>
      <c r="F136" s="53" t="s">
        <v>621</v>
      </c>
      <c r="G136" s="28" t="s">
        <v>31</v>
      </c>
      <c r="H136" s="28">
        <v>630</v>
      </c>
      <c r="I136" s="141">
        <v>89403.755999998539</v>
      </c>
      <c r="J136" s="44">
        <f t="shared" si="10"/>
        <v>0.12016633870967545</v>
      </c>
      <c r="K136" s="42">
        <f t="shared" si="7"/>
        <v>646833.6</v>
      </c>
      <c r="L136" s="44">
        <f t="shared" si="8"/>
        <v>0.86939999999999995</v>
      </c>
      <c r="M136" s="59">
        <f t="shared" si="9"/>
        <v>13.821755085078843</v>
      </c>
      <c r="N136" s="52">
        <f t="shared" si="6"/>
        <v>0.38383366129032453</v>
      </c>
    </row>
    <row r="137" spans="1:14" ht="30" customHeight="1" x14ac:dyDescent="0.25">
      <c r="A137" s="150">
        <v>109</v>
      </c>
      <c r="B137" s="23" t="s">
        <v>417</v>
      </c>
      <c r="C137" s="104">
        <v>9716087000305</v>
      </c>
      <c r="D137" s="14" t="s">
        <v>12</v>
      </c>
      <c r="E137" s="28" t="s">
        <v>104</v>
      </c>
      <c r="F137" s="53" t="s">
        <v>621</v>
      </c>
      <c r="G137" s="28" t="s">
        <v>31</v>
      </c>
      <c r="H137" s="28">
        <v>400</v>
      </c>
      <c r="I137" s="141">
        <v>61462.031999999599</v>
      </c>
      <c r="J137" s="44">
        <f t="shared" si="10"/>
        <v>8.2610258064515593E-2</v>
      </c>
      <c r="K137" s="42">
        <f t="shared" si="7"/>
        <v>410687.99999999994</v>
      </c>
      <c r="L137" s="44">
        <f t="shared" si="8"/>
        <v>0.55199999999999994</v>
      </c>
      <c r="M137" s="59">
        <f t="shared" si="9"/>
        <v>14.965626460962971</v>
      </c>
      <c r="N137" s="52">
        <f t="shared" si="6"/>
        <v>0.23738974193548446</v>
      </c>
    </row>
    <row r="138" spans="1:14" ht="30" customHeight="1" x14ac:dyDescent="0.25">
      <c r="A138" s="150">
        <v>110</v>
      </c>
      <c r="B138" s="23" t="s">
        <v>641</v>
      </c>
      <c r="C138" s="145">
        <v>9716087000929</v>
      </c>
      <c r="D138" s="14" t="s">
        <v>12</v>
      </c>
      <c r="E138" s="28" t="s">
        <v>105</v>
      </c>
      <c r="F138" s="53" t="s">
        <v>621</v>
      </c>
      <c r="G138" s="28" t="s">
        <v>31</v>
      </c>
      <c r="H138" s="28">
        <v>400</v>
      </c>
      <c r="I138" s="146">
        <v>31061.724000000686</v>
      </c>
      <c r="J138" s="44">
        <f t="shared" si="10"/>
        <v>4.1749629032258991E-2</v>
      </c>
      <c r="K138" s="42">
        <f t="shared" si="7"/>
        <v>410687.99999999994</v>
      </c>
      <c r="L138" s="44">
        <f t="shared" si="8"/>
        <v>0.55199999999999994</v>
      </c>
      <c r="M138" s="59">
        <f t="shared" si="9"/>
        <v>7.5633385928005419</v>
      </c>
      <c r="N138" s="52">
        <f t="shared" si="6"/>
        <v>0.27825037096774108</v>
      </c>
    </row>
    <row r="139" spans="1:14" ht="30" customHeight="1" x14ac:dyDescent="0.25">
      <c r="A139" s="150">
        <v>111</v>
      </c>
      <c r="B139" s="23" t="s">
        <v>418</v>
      </c>
      <c r="C139" s="104">
        <v>9716087000963</v>
      </c>
      <c r="D139" s="14" t="s">
        <v>12</v>
      </c>
      <c r="E139" s="28" t="s">
        <v>105</v>
      </c>
      <c r="F139" s="53" t="s">
        <v>621</v>
      </c>
      <c r="G139" s="28" t="s">
        <v>31</v>
      </c>
      <c r="H139" s="28" t="s">
        <v>106</v>
      </c>
      <c r="I139" s="141">
        <v>86609.531999999599</v>
      </c>
      <c r="J139" s="44">
        <f t="shared" si="10"/>
        <v>0.11641066129032204</v>
      </c>
      <c r="K139" s="42">
        <f t="shared" si="7"/>
        <v>574963.19999999995</v>
      </c>
      <c r="L139" s="44">
        <f t="shared" si="8"/>
        <v>0.77279999999999993</v>
      </c>
      <c r="M139" s="59">
        <f t="shared" si="9"/>
        <v>15.063491367795296</v>
      </c>
      <c r="N139" s="52">
        <f t="shared" si="6"/>
        <v>0.33158933870967799</v>
      </c>
    </row>
    <row r="140" spans="1:14" ht="30" customHeight="1" x14ac:dyDescent="0.25">
      <c r="A140" s="150">
        <v>112</v>
      </c>
      <c r="B140" s="56" t="s">
        <v>419</v>
      </c>
      <c r="C140" s="104">
        <v>9716088000512</v>
      </c>
      <c r="D140" s="14" t="s">
        <v>12</v>
      </c>
      <c r="E140" s="21" t="s">
        <v>107</v>
      </c>
      <c r="F140" s="53" t="s">
        <v>621</v>
      </c>
      <c r="G140" s="21" t="s">
        <v>31</v>
      </c>
      <c r="H140" s="21">
        <v>400</v>
      </c>
      <c r="I140" s="141">
        <v>49738.128000000142</v>
      </c>
      <c r="J140" s="17">
        <f t="shared" si="10"/>
        <v>6.6852322580645343E-2</v>
      </c>
      <c r="K140" s="16">
        <f t="shared" si="7"/>
        <v>410687.99999999994</v>
      </c>
      <c r="L140" s="17">
        <f t="shared" si="8"/>
        <v>0.55199999999999994</v>
      </c>
      <c r="M140" s="59">
        <f t="shared" si="9"/>
        <v>12.110928003740101</v>
      </c>
      <c r="N140" s="18">
        <f t="shared" si="6"/>
        <v>0.25314767741935473</v>
      </c>
    </row>
    <row r="141" spans="1:14" ht="30" customHeight="1" x14ac:dyDescent="0.25">
      <c r="A141" s="150">
        <v>113</v>
      </c>
      <c r="B141" s="23" t="s">
        <v>420</v>
      </c>
      <c r="C141" s="104">
        <v>9716087000424</v>
      </c>
      <c r="D141" s="14" t="s">
        <v>12</v>
      </c>
      <c r="E141" s="28" t="s">
        <v>107</v>
      </c>
      <c r="F141" s="53" t="s">
        <v>621</v>
      </c>
      <c r="G141" s="28" t="s">
        <v>31</v>
      </c>
      <c r="H141" s="28">
        <v>400</v>
      </c>
      <c r="I141" s="141">
        <v>74131.871999999858</v>
      </c>
      <c r="J141" s="44">
        <f t="shared" si="10"/>
        <v>9.9639612903225608E-2</v>
      </c>
      <c r="K141" s="42">
        <f t="shared" si="7"/>
        <v>410687.99999999994</v>
      </c>
      <c r="L141" s="44">
        <f t="shared" si="8"/>
        <v>0.55199999999999994</v>
      </c>
      <c r="M141" s="59">
        <f t="shared" si="9"/>
        <v>18.050654511453917</v>
      </c>
      <c r="N141" s="52">
        <f t="shared" si="6"/>
        <v>0.22036038709677447</v>
      </c>
    </row>
    <row r="142" spans="1:14" ht="30" customHeight="1" x14ac:dyDescent="0.25">
      <c r="A142" s="185">
        <v>114</v>
      </c>
      <c r="B142" s="178" t="s">
        <v>421</v>
      </c>
      <c r="C142" s="104">
        <v>9716088000078</v>
      </c>
      <c r="D142" s="14" t="s">
        <v>12</v>
      </c>
      <c r="E142" s="28" t="s">
        <v>108</v>
      </c>
      <c r="F142" s="53" t="s">
        <v>621</v>
      </c>
      <c r="G142" s="28" t="s">
        <v>31</v>
      </c>
      <c r="H142" s="28">
        <v>250</v>
      </c>
      <c r="I142" s="142">
        <v>33617.179999999644</v>
      </c>
      <c r="J142" s="44">
        <f t="shared" si="10"/>
        <v>4.5184381720429628E-2</v>
      </c>
      <c r="K142" s="42">
        <f t="shared" si="7"/>
        <v>256679.99999999997</v>
      </c>
      <c r="L142" s="44">
        <f t="shared" si="8"/>
        <v>0.34499999999999992</v>
      </c>
      <c r="M142" s="59">
        <f t="shared" si="9"/>
        <v>13.096922237805691</v>
      </c>
      <c r="N142" s="52">
        <f t="shared" si="6"/>
        <v>0.15481561827957038</v>
      </c>
    </row>
    <row r="143" spans="1:14" ht="30" customHeight="1" x14ac:dyDescent="0.25">
      <c r="A143" s="186"/>
      <c r="B143" s="179"/>
      <c r="C143" s="104">
        <v>9716088000386</v>
      </c>
      <c r="D143" s="14" t="s">
        <v>15</v>
      </c>
      <c r="E143" s="28" t="s">
        <v>108</v>
      </c>
      <c r="F143" s="53" t="s">
        <v>621</v>
      </c>
      <c r="G143" s="28" t="s">
        <v>31</v>
      </c>
      <c r="H143" s="28">
        <v>250</v>
      </c>
      <c r="I143" s="142">
        <v>11551.360000000204</v>
      </c>
      <c r="J143" s="44">
        <f t="shared" si="10"/>
        <v>1.5526021505376618E-2</v>
      </c>
      <c r="K143" s="42">
        <f t="shared" si="7"/>
        <v>256679.99999999997</v>
      </c>
      <c r="L143" s="44">
        <f t="shared" si="8"/>
        <v>0.34499999999999992</v>
      </c>
      <c r="M143" s="59">
        <f t="shared" si="9"/>
        <v>4.5002960885149621</v>
      </c>
      <c r="N143" s="52">
        <f t="shared" si="6"/>
        <v>0.18447397849462338</v>
      </c>
    </row>
    <row r="144" spans="1:14" ht="30" customHeight="1" x14ac:dyDescent="0.25">
      <c r="A144" s="14">
        <v>115</v>
      </c>
      <c r="B144" s="23" t="s">
        <v>422</v>
      </c>
      <c r="C144" s="104">
        <v>9716087000175</v>
      </c>
      <c r="D144" s="14" t="s">
        <v>12</v>
      </c>
      <c r="E144" s="28" t="s">
        <v>94</v>
      </c>
      <c r="F144" s="53" t="s">
        <v>621</v>
      </c>
      <c r="G144" s="28" t="s">
        <v>31</v>
      </c>
      <c r="H144" s="28">
        <v>400</v>
      </c>
      <c r="I144" s="141">
        <v>33653.663999999844</v>
      </c>
      <c r="J144" s="44">
        <f t="shared" si="10"/>
        <v>4.5233419354838503E-2</v>
      </c>
      <c r="K144" s="42">
        <f t="shared" si="7"/>
        <v>410687.99999999994</v>
      </c>
      <c r="L144" s="44">
        <f t="shared" si="8"/>
        <v>0.55199999999999994</v>
      </c>
      <c r="M144" s="59">
        <f t="shared" si="9"/>
        <v>8.1944600280504538</v>
      </c>
      <c r="N144" s="52">
        <f t="shared" si="6"/>
        <v>0.27476658064516157</v>
      </c>
    </row>
    <row r="145" spans="1:14" ht="30" customHeight="1" x14ac:dyDescent="0.25">
      <c r="A145" s="14">
        <v>116</v>
      </c>
      <c r="B145" s="61" t="s">
        <v>423</v>
      </c>
      <c r="C145" s="107">
        <v>9716088000466</v>
      </c>
      <c r="D145" s="14" t="s">
        <v>12</v>
      </c>
      <c r="E145" s="28" t="s">
        <v>109</v>
      </c>
      <c r="F145" s="53" t="s">
        <v>621</v>
      </c>
      <c r="G145" s="28" t="s">
        <v>31</v>
      </c>
      <c r="H145" s="28">
        <v>400</v>
      </c>
      <c r="I145" s="141">
        <v>17174.599999999919</v>
      </c>
      <c r="J145" s="44">
        <f t="shared" si="10"/>
        <v>2.3084139784946129E-2</v>
      </c>
      <c r="K145" s="42">
        <f t="shared" si="7"/>
        <v>410687.99999999994</v>
      </c>
      <c r="L145" s="44">
        <f t="shared" si="8"/>
        <v>0.55199999999999994</v>
      </c>
      <c r="M145" s="59">
        <f t="shared" si="9"/>
        <v>4.1819093813308204</v>
      </c>
      <c r="N145" s="52">
        <f t="shared" si="6"/>
        <v>0.29691586021505395</v>
      </c>
    </row>
    <row r="146" spans="1:14" ht="30" customHeight="1" x14ac:dyDescent="0.25">
      <c r="A146" s="14">
        <v>117</v>
      </c>
      <c r="B146" s="23" t="s">
        <v>424</v>
      </c>
      <c r="C146" s="104">
        <v>9716087000484</v>
      </c>
      <c r="D146" s="14" t="s">
        <v>12</v>
      </c>
      <c r="E146" s="28" t="s">
        <v>109</v>
      </c>
      <c r="F146" s="53" t="s">
        <v>621</v>
      </c>
      <c r="G146" s="28" t="s">
        <v>31</v>
      </c>
      <c r="H146" s="28">
        <v>250</v>
      </c>
      <c r="I146" s="141">
        <v>13809.839999999822</v>
      </c>
      <c r="J146" s="44">
        <f t="shared" si="10"/>
        <v>1.8561612903225565E-2</v>
      </c>
      <c r="K146" s="42">
        <f t="shared" si="7"/>
        <v>256679.99999999997</v>
      </c>
      <c r="L146" s="44">
        <f t="shared" si="8"/>
        <v>0.34499999999999992</v>
      </c>
      <c r="M146" s="59">
        <f t="shared" si="9"/>
        <v>5.380177653108861</v>
      </c>
      <c r="N146" s="52">
        <f t="shared" si="6"/>
        <v>0.18143838709677446</v>
      </c>
    </row>
    <row r="147" spans="1:14" ht="30" customHeight="1" x14ac:dyDescent="0.25">
      <c r="A147" s="14">
        <v>118</v>
      </c>
      <c r="B147" s="23" t="s">
        <v>425</v>
      </c>
      <c r="C147" s="104">
        <v>9716088000161</v>
      </c>
      <c r="D147" s="14" t="s">
        <v>12</v>
      </c>
      <c r="E147" s="28" t="s">
        <v>619</v>
      </c>
      <c r="F147" s="53" t="s">
        <v>621</v>
      </c>
      <c r="G147" s="28" t="s">
        <v>31</v>
      </c>
      <c r="H147" s="28">
        <v>400</v>
      </c>
      <c r="I147" s="141">
        <v>120754.68000000052</v>
      </c>
      <c r="J147" s="44">
        <f t="shared" si="10"/>
        <v>0.16230467741935553</v>
      </c>
      <c r="K147" s="42">
        <f t="shared" si="7"/>
        <v>410687.99999999994</v>
      </c>
      <c r="L147" s="44">
        <f t="shared" si="8"/>
        <v>0.55199999999999994</v>
      </c>
      <c r="M147" s="59">
        <f t="shared" si="9"/>
        <v>29.403021271622382</v>
      </c>
      <c r="N147" s="52">
        <f t="shared" ref="N147:N210" si="11">H147/1000*0.8-J147</f>
        <v>0.15769532258064453</v>
      </c>
    </row>
    <row r="148" spans="1:14" ht="30" customHeight="1" x14ac:dyDescent="0.25">
      <c r="A148" s="14">
        <v>119</v>
      </c>
      <c r="B148" s="23" t="s">
        <v>426</v>
      </c>
      <c r="C148" s="104">
        <v>9716087000304</v>
      </c>
      <c r="D148" s="14" t="s">
        <v>12</v>
      </c>
      <c r="E148" s="28" t="s">
        <v>110</v>
      </c>
      <c r="F148" s="53" t="s">
        <v>621</v>
      </c>
      <c r="G148" s="28" t="s">
        <v>31</v>
      </c>
      <c r="H148" s="28">
        <v>250</v>
      </c>
      <c r="I148" s="141">
        <v>14231.724000000249</v>
      </c>
      <c r="J148" s="44">
        <f t="shared" si="10"/>
        <v>1.9128661290322917E-2</v>
      </c>
      <c r="K148" s="42">
        <f t="shared" ref="K148:K211" si="12">H148*744*1.38</f>
        <v>256679.99999999997</v>
      </c>
      <c r="L148" s="44">
        <f t="shared" ref="L148:L211" si="13">K148/744/1000</f>
        <v>0.34499999999999992</v>
      </c>
      <c r="M148" s="59">
        <f t="shared" ref="M148:M211" si="14">(I148/K148)*100</f>
        <v>5.544539504441425</v>
      </c>
      <c r="N148" s="52">
        <f t="shared" si="11"/>
        <v>0.18087133870967709</v>
      </c>
    </row>
    <row r="149" spans="1:14" ht="30" customHeight="1" x14ac:dyDescent="0.25">
      <c r="A149" s="14">
        <v>120</v>
      </c>
      <c r="B149" s="23" t="s">
        <v>508</v>
      </c>
      <c r="C149" s="104">
        <v>9716087000465</v>
      </c>
      <c r="D149" s="14" t="s">
        <v>12</v>
      </c>
      <c r="E149" s="28" t="s">
        <v>111</v>
      </c>
      <c r="F149" s="53" t="s">
        <v>621</v>
      </c>
      <c r="G149" s="28" t="s">
        <v>31</v>
      </c>
      <c r="H149" s="28">
        <v>400</v>
      </c>
      <c r="I149" s="141">
        <v>49731.09599999967</v>
      </c>
      <c r="J149" s="44">
        <f t="shared" si="10"/>
        <v>6.6842870967741497E-2</v>
      </c>
      <c r="K149" s="42">
        <f t="shared" si="12"/>
        <v>410687.99999999994</v>
      </c>
      <c r="L149" s="44">
        <f t="shared" si="13"/>
        <v>0.55199999999999994</v>
      </c>
      <c r="M149" s="59">
        <f t="shared" si="14"/>
        <v>12.109215755025634</v>
      </c>
      <c r="N149" s="52">
        <f t="shared" si="11"/>
        <v>0.25315712903225857</v>
      </c>
    </row>
    <row r="150" spans="1:14" ht="30" customHeight="1" x14ac:dyDescent="0.25">
      <c r="A150" s="14">
        <v>121</v>
      </c>
      <c r="B150" s="23" t="s">
        <v>509</v>
      </c>
      <c r="C150" s="104">
        <v>9716088000030</v>
      </c>
      <c r="D150" s="14" t="s">
        <v>12</v>
      </c>
      <c r="E150" s="28" t="s">
        <v>111</v>
      </c>
      <c r="F150" s="53" t="s">
        <v>621</v>
      </c>
      <c r="G150" s="28" t="s">
        <v>31</v>
      </c>
      <c r="H150" s="28">
        <v>630</v>
      </c>
      <c r="I150" s="141">
        <v>102417.19199999934</v>
      </c>
      <c r="J150" s="44">
        <f t="shared" ref="J150:J212" si="15">I150/744/1000</f>
        <v>0.13765751612903138</v>
      </c>
      <c r="K150" s="42">
        <f t="shared" si="12"/>
        <v>646833.6</v>
      </c>
      <c r="L150" s="44">
        <f t="shared" si="13"/>
        <v>0.86939999999999995</v>
      </c>
      <c r="M150" s="59">
        <f t="shared" si="14"/>
        <v>15.833622743159809</v>
      </c>
      <c r="N150" s="52">
        <f t="shared" si="11"/>
        <v>0.36634248387096863</v>
      </c>
    </row>
    <row r="151" spans="1:14" ht="30" customHeight="1" x14ac:dyDescent="0.25">
      <c r="A151" s="14">
        <v>122</v>
      </c>
      <c r="B151" s="23" t="s">
        <v>627</v>
      </c>
      <c r="C151" s="104">
        <v>9716087001039</v>
      </c>
      <c r="D151" s="14" t="s">
        <v>12</v>
      </c>
      <c r="E151" s="28" t="s">
        <v>111</v>
      </c>
      <c r="F151" s="53" t="s">
        <v>621</v>
      </c>
      <c r="G151" s="28" t="s">
        <v>31</v>
      </c>
      <c r="H151" s="28">
        <v>400</v>
      </c>
      <c r="I151" s="141">
        <v>45811.872000000731</v>
      </c>
      <c r="J151" s="44">
        <f t="shared" si="15"/>
        <v>6.1575096774194531E-2</v>
      </c>
      <c r="K151" s="42">
        <f t="shared" si="12"/>
        <v>410687.99999999994</v>
      </c>
      <c r="L151" s="44">
        <f t="shared" si="13"/>
        <v>0.55199999999999994</v>
      </c>
      <c r="M151" s="59">
        <f t="shared" si="14"/>
        <v>11.154908835904807</v>
      </c>
      <c r="N151" s="52">
        <f t="shared" si="11"/>
        <v>0.25842490322580552</v>
      </c>
    </row>
    <row r="152" spans="1:14" ht="30" customHeight="1" x14ac:dyDescent="0.25">
      <c r="A152" s="14">
        <v>123</v>
      </c>
      <c r="B152" s="23" t="s">
        <v>427</v>
      </c>
      <c r="C152" s="105">
        <v>26004971</v>
      </c>
      <c r="D152" s="14" t="s">
        <v>12</v>
      </c>
      <c r="E152" s="28" t="s">
        <v>112</v>
      </c>
      <c r="F152" s="53" t="s">
        <v>621</v>
      </c>
      <c r="G152" s="28" t="s">
        <v>31</v>
      </c>
      <c r="H152" s="28">
        <v>250</v>
      </c>
      <c r="I152" s="141">
        <v>6760</v>
      </c>
      <c r="J152" s="44">
        <f t="shared" si="15"/>
        <v>9.0860215053763446E-3</v>
      </c>
      <c r="K152" s="42">
        <f t="shared" si="12"/>
        <v>256679.99999999997</v>
      </c>
      <c r="L152" s="44">
        <f t="shared" si="13"/>
        <v>0.34499999999999992</v>
      </c>
      <c r="M152" s="59">
        <f t="shared" si="14"/>
        <v>2.6336294218482159</v>
      </c>
      <c r="N152" s="52">
        <f t="shared" si="11"/>
        <v>0.19091397849462366</v>
      </c>
    </row>
    <row r="153" spans="1:14" ht="30" customHeight="1" x14ac:dyDescent="0.25">
      <c r="A153" s="14">
        <v>124</v>
      </c>
      <c r="B153" s="23" t="s">
        <v>428</v>
      </c>
      <c r="C153" s="104">
        <v>9716087000084</v>
      </c>
      <c r="D153" s="14" t="s">
        <v>12</v>
      </c>
      <c r="E153" s="28" t="s">
        <v>81</v>
      </c>
      <c r="F153" s="53" t="s">
        <v>621</v>
      </c>
      <c r="G153" s="28" t="s">
        <v>31</v>
      </c>
      <c r="H153" s="28">
        <v>320</v>
      </c>
      <c r="I153" s="141">
        <v>19992.343999999866</v>
      </c>
      <c r="J153" s="44">
        <f t="shared" si="15"/>
        <v>2.6871430107526701E-2</v>
      </c>
      <c r="K153" s="42">
        <f t="shared" si="12"/>
        <v>328550.39999999997</v>
      </c>
      <c r="L153" s="44">
        <f t="shared" si="13"/>
        <v>0.44159999999999999</v>
      </c>
      <c r="M153" s="59">
        <f t="shared" si="14"/>
        <v>6.0850158757986197</v>
      </c>
      <c r="N153" s="52">
        <f t="shared" si="11"/>
        <v>0.22912856989247329</v>
      </c>
    </row>
    <row r="154" spans="1:14" ht="30" customHeight="1" x14ac:dyDescent="0.25">
      <c r="A154" s="14">
        <v>125</v>
      </c>
      <c r="B154" s="23" t="s">
        <v>429</v>
      </c>
      <c r="C154" s="104">
        <v>9716087000513</v>
      </c>
      <c r="D154" s="14" t="s">
        <v>12</v>
      </c>
      <c r="E154" s="28" t="s">
        <v>113</v>
      </c>
      <c r="F154" s="53" t="s">
        <v>621</v>
      </c>
      <c r="G154" s="28" t="s">
        <v>31</v>
      </c>
      <c r="H154" s="28">
        <v>630</v>
      </c>
      <c r="I154" s="141">
        <v>71471.880000000237</v>
      </c>
      <c r="J154" s="44">
        <f t="shared" si="15"/>
        <v>9.6064354838710009E-2</v>
      </c>
      <c r="K154" s="42">
        <f t="shared" si="12"/>
        <v>646833.6</v>
      </c>
      <c r="L154" s="44">
        <f t="shared" si="13"/>
        <v>0.86939999999999995</v>
      </c>
      <c r="M154" s="59">
        <f t="shared" si="14"/>
        <v>11.049500211491834</v>
      </c>
      <c r="N154" s="52">
        <f t="shared" si="11"/>
        <v>0.40793564516128999</v>
      </c>
    </row>
    <row r="155" spans="1:14" ht="30" customHeight="1" x14ac:dyDescent="0.25">
      <c r="A155" s="14">
        <v>126</v>
      </c>
      <c r="B155" s="23" t="s">
        <v>510</v>
      </c>
      <c r="C155" s="110" t="s">
        <v>608</v>
      </c>
      <c r="D155" s="14" t="s">
        <v>12</v>
      </c>
      <c r="E155" s="28" t="s">
        <v>114</v>
      </c>
      <c r="F155" s="53" t="s">
        <v>621</v>
      </c>
      <c r="G155" s="28" t="s">
        <v>31</v>
      </c>
      <c r="H155" s="28">
        <v>250</v>
      </c>
      <c r="I155" s="141">
        <v>1680</v>
      </c>
      <c r="J155" s="44">
        <f t="shared" si="15"/>
        <v>2.2580645161290325E-3</v>
      </c>
      <c r="K155" s="42">
        <f t="shared" si="12"/>
        <v>256679.99999999997</v>
      </c>
      <c r="L155" s="44">
        <f t="shared" si="13"/>
        <v>0.34499999999999992</v>
      </c>
      <c r="M155" s="59">
        <f t="shared" si="14"/>
        <v>0.65451145395044419</v>
      </c>
      <c r="N155" s="52">
        <f t="shared" si="11"/>
        <v>0.19774193548387098</v>
      </c>
    </row>
    <row r="156" spans="1:14" ht="30" customHeight="1" x14ac:dyDescent="0.25">
      <c r="A156" s="14">
        <v>127</v>
      </c>
      <c r="B156" s="23" t="s">
        <v>430</v>
      </c>
      <c r="C156" s="104">
        <v>9716087000707</v>
      </c>
      <c r="D156" s="14" t="s">
        <v>12</v>
      </c>
      <c r="E156" s="28" t="s">
        <v>94</v>
      </c>
      <c r="F156" s="53" t="s">
        <v>621</v>
      </c>
      <c r="G156" s="28" t="s">
        <v>31</v>
      </c>
      <c r="H156" s="28">
        <v>400</v>
      </c>
      <c r="I156" s="141">
        <v>32436.248000000487</v>
      </c>
      <c r="J156" s="44">
        <f t="shared" si="15"/>
        <v>4.3597107526882374E-2</v>
      </c>
      <c r="K156" s="42">
        <f t="shared" si="12"/>
        <v>410687.99999999994</v>
      </c>
      <c r="L156" s="44">
        <f t="shared" si="13"/>
        <v>0.55199999999999994</v>
      </c>
      <c r="M156" s="59">
        <f t="shared" si="14"/>
        <v>7.8980267258844901</v>
      </c>
      <c r="N156" s="52">
        <f t="shared" si="11"/>
        <v>0.27640289247311767</v>
      </c>
    </row>
    <row r="157" spans="1:14" ht="30" customHeight="1" x14ac:dyDescent="0.25">
      <c r="A157" s="14">
        <v>128</v>
      </c>
      <c r="B157" s="23" t="s">
        <v>431</v>
      </c>
      <c r="C157" s="104">
        <v>9716087000463</v>
      </c>
      <c r="D157" s="14" t="s">
        <v>12</v>
      </c>
      <c r="E157" s="28" t="s">
        <v>97</v>
      </c>
      <c r="F157" s="53" t="s">
        <v>621</v>
      </c>
      <c r="G157" s="28" t="s">
        <v>31</v>
      </c>
      <c r="H157" s="28">
        <v>320</v>
      </c>
      <c r="I157" s="141">
        <v>48268.127999999269</v>
      </c>
      <c r="J157" s="44">
        <f t="shared" si="15"/>
        <v>6.4876516129031267E-2</v>
      </c>
      <c r="K157" s="42">
        <f t="shared" si="12"/>
        <v>328550.39999999997</v>
      </c>
      <c r="L157" s="44">
        <f t="shared" si="13"/>
        <v>0.44159999999999999</v>
      </c>
      <c r="M157" s="59">
        <f t="shared" si="14"/>
        <v>14.691240065450925</v>
      </c>
      <c r="N157" s="52">
        <f t="shared" si="11"/>
        <v>0.19112348387096872</v>
      </c>
    </row>
    <row r="158" spans="1:14" ht="30" customHeight="1" x14ac:dyDescent="0.25">
      <c r="A158" s="14">
        <v>129</v>
      </c>
      <c r="B158" s="61" t="s">
        <v>115</v>
      </c>
      <c r="C158" s="101">
        <v>9716087000018</v>
      </c>
      <c r="D158" s="14" t="s">
        <v>12</v>
      </c>
      <c r="E158" s="28" t="s">
        <v>116</v>
      </c>
      <c r="F158" s="53" t="s">
        <v>621</v>
      </c>
      <c r="G158" s="28" t="s">
        <v>31</v>
      </c>
      <c r="H158" s="28">
        <v>400</v>
      </c>
      <c r="I158" s="141">
        <v>9729.0240000001359</v>
      </c>
      <c r="J158" s="44">
        <f t="shared" si="15"/>
        <v>1.3076645161290505E-2</v>
      </c>
      <c r="K158" s="42">
        <f t="shared" si="12"/>
        <v>410687.99999999994</v>
      </c>
      <c r="L158" s="44">
        <f t="shared" si="13"/>
        <v>0.55199999999999994</v>
      </c>
      <c r="M158" s="59">
        <f t="shared" si="14"/>
        <v>2.3689574567555263</v>
      </c>
      <c r="N158" s="52">
        <f t="shared" si="11"/>
        <v>0.30692335483870958</v>
      </c>
    </row>
    <row r="159" spans="1:14" ht="30" customHeight="1" x14ac:dyDescent="0.25">
      <c r="A159" s="14">
        <v>130</v>
      </c>
      <c r="B159" s="23" t="s">
        <v>511</v>
      </c>
      <c r="C159" s="110" t="s">
        <v>609</v>
      </c>
      <c r="D159" s="14" t="s">
        <v>12</v>
      </c>
      <c r="E159" s="28" t="s">
        <v>90</v>
      </c>
      <c r="F159" s="53" t="s">
        <v>621</v>
      </c>
      <c r="G159" s="28" t="s">
        <v>31</v>
      </c>
      <c r="H159" s="28">
        <v>250</v>
      </c>
      <c r="I159" s="141">
        <v>14320</v>
      </c>
      <c r="J159" s="44">
        <f t="shared" si="15"/>
        <v>1.9247311827956987E-2</v>
      </c>
      <c r="K159" s="42">
        <f t="shared" si="12"/>
        <v>256679.99999999997</v>
      </c>
      <c r="L159" s="44">
        <f t="shared" si="13"/>
        <v>0.34499999999999992</v>
      </c>
      <c r="M159" s="59">
        <f t="shared" si="14"/>
        <v>5.578930964625215</v>
      </c>
      <c r="N159" s="52">
        <f t="shared" si="11"/>
        <v>0.18075268817204301</v>
      </c>
    </row>
    <row r="160" spans="1:14" ht="30" customHeight="1" x14ac:dyDescent="0.25">
      <c r="A160" s="14">
        <v>131</v>
      </c>
      <c r="B160" s="23" t="s">
        <v>432</v>
      </c>
      <c r="C160" s="104">
        <v>9716087000348</v>
      </c>
      <c r="D160" s="14" t="s">
        <v>12</v>
      </c>
      <c r="E160" s="28" t="s">
        <v>117</v>
      </c>
      <c r="F160" s="53" t="s">
        <v>621</v>
      </c>
      <c r="G160" s="28" t="s">
        <v>31</v>
      </c>
      <c r="H160" s="28">
        <v>400</v>
      </c>
      <c r="I160" s="141">
        <v>39713.664000000281</v>
      </c>
      <c r="J160" s="44">
        <f t="shared" si="15"/>
        <v>5.3378580645161669E-2</v>
      </c>
      <c r="K160" s="42">
        <f t="shared" si="12"/>
        <v>410687.99999999994</v>
      </c>
      <c r="L160" s="44">
        <f t="shared" si="13"/>
        <v>0.55199999999999994</v>
      </c>
      <c r="M160" s="59">
        <f t="shared" si="14"/>
        <v>9.6700327255727672</v>
      </c>
      <c r="N160" s="52">
        <f t="shared" si="11"/>
        <v>0.26662141935483841</v>
      </c>
    </row>
    <row r="161" spans="1:14" ht="30" customHeight="1" x14ac:dyDescent="0.25">
      <c r="A161" s="14">
        <v>132</v>
      </c>
      <c r="B161" s="23" t="s">
        <v>433</v>
      </c>
      <c r="C161" s="104">
        <v>9716088000373</v>
      </c>
      <c r="D161" s="14" t="s">
        <v>12</v>
      </c>
      <c r="E161" s="53" t="s">
        <v>118</v>
      </c>
      <c r="F161" s="53" t="s">
        <v>621</v>
      </c>
      <c r="G161" s="28" t="s">
        <v>31</v>
      </c>
      <c r="H161" s="28">
        <v>320</v>
      </c>
      <c r="I161" s="141">
        <v>83027.339999999094</v>
      </c>
      <c r="J161" s="44">
        <f t="shared" si="15"/>
        <v>0.11159588709677297</v>
      </c>
      <c r="K161" s="42">
        <f t="shared" si="12"/>
        <v>328550.39999999997</v>
      </c>
      <c r="L161" s="44">
        <f t="shared" si="13"/>
        <v>0.44159999999999999</v>
      </c>
      <c r="M161" s="59">
        <f t="shared" si="14"/>
        <v>25.270807766479393</v>
      </c>
      <c r="N161" s="52">
        <f t="shared" si="11"/>
        <v>0.14440411290322702</v>
      </c>
    </row>
    <row r="162" spans="1:14" ht="30" customHeight="1" x14ac:dyDescent="0.25">
      <c r="A162" s="14">
        <v>133</v>
      </c>
      <c r="B162" s="23" t="s">
        <v>119</v>
      </c>
      <c r="C162" s="104">
        <v>9716089000013</v>
      </c>
      <c r="D162" s="14" t="s">
        <v>12</v>
      </c>
      <c r="E162" s="53" t="s">
        <v>118</v>
      </c>
      <c r="F162" s="53" t="s">
        <v>621</v>
      </c>
      <c r="G162" s="28" t="s">
        <v>31</v>
      </c>
      <c r="H162" s="28">
        <v>400</v>
      </c>
      <c r="I162" s="141">
        <v>131020.30800000066</v>
      </c>
      <c r="J162" s="44">
        <f t="shared" si="15"/>
        <v>0.17610256451612991</v>
      </c>
      <c r="K162" s="42">
        <f t="shared" si="12"/>
        <v>410687.99999999994</v>
      </c>
      <c r="L162" s="44">
        <f t="shared" si="13"/>
        <v>0.55199999999999994</v>
      </c>
      <c r="M162" s="59">
        <f t="shared" si="14"/>
        <v>31.902638499298902</v>
      </c>
      <c r="N162" s="52">
        <f t="shared" si="11"/>
        <v>0.14389743548387016</v>
      </c>
    </row>
    <row r="163" spans="1:14" ht="30" customHeight="1" x14ac:dyDescent="0.25">
      <c r="A163" s="14">
        <v>134</v>
      </c>
      <c r="B163" s="23" t="s">
        <v>434</v>
      </c>
      <c r="C163" s="104">
        <v>9716088000276</v>
      </c>
      <c r="D163" s="14" t="s">
        <v>12</v>
      </c>
      <c r="E163" s="53" t="s">
        <v>118</v>
      </c>
      <c r="F163" s="53" t="s">
        <v>621</v>
      </c>
      <c r="G163" s="28" t="s">
        <v>31</v>
      </c>
      <c r="H163" s="28">
        <v>400</v>
      </c>
      <c r="I163" s="141">
        <v>74877.340000000549</v>
      </c>
      <c r="J163" s="44">
        <f t="shared" si="15"/>
        <v>0.10064158602150611</v>
      </c>
      <c r="K163" s="42">
        <f t="shared" si="12"/>
        <v>410687.99999999994</v>
      </c>
      <c r="L163" s="44">
        <f t="shared" si="13"/>
        <v>0.55199999999999994</v>
      </c>
      <c r="M163" s="59">
        <f t="shared" si="14"/>
        <v>18.232171380707634</v>
      </c>
      <c r="N163" s="52">
        <f t="shared" si="11"/>
        <v>0.21935841397849395</v>
      </c>
    </row>
    <row r="164" spans="1:14" ht="30" customHeight="1" x14ac:dyDescent="0.25">
      <c r="A164" s="14">
        <v>135</v>
      </c>
      <c r="B164" s="23" t="s">
        <v>512</v>
      </c>
      <c r="C164" s="104">
        <v>9716087000825</v>
      </c>
      <c r="D164" s="14" t="s">
        <v>12</v>
      </c>
      <c r="E164" s="28" t="s">
        <v>81</v>
      </c>
      <c r="F164" s="53" t="s">
        <v>621</v>
      </c>
      <c r="G164" s="28" t="s">
        <v>31</v>
      </c>
      <c r="H164" s="28">
        <v>400</v>
      </c>
      <c r="I164" s="141">
        <v>60577.340000000549</v>
      </c>
      <c r="J164" s="44">
        <f t="shared" si="15"/>
        <v>8.1421155913979235E-2</v>
      </c>
      <c r="K164" s="42">
        <f t="shared" si="12"/>
        <v>410687.99999999994</v>
      </c>
      <c r="L164" s="44">
        <f t="shared" si="13"/>
        <v>0.55199999999999994</v>
      </c>
      <c r="M164" s="59">
        <f t="shared" si="14"/>
        <v>14.750209404706386</v>
      </c>
      <c r="N164" s="52">
        <f t="shared" si="11"/>
        <v>0.23857884408602081</v>
      </c>
    </row>
    <row r="165" spans="1:14" ht="30" customHeight="1" x14ac:dyDescent="0.25">
      <c r="A165" s="14">
        <v>136</v>
      </c>
      <c r="B165" s="23" t="s">
        <v>435</v>
      </c>
      <c r="C165" s="104">
        <v>9716087000146</v>
      </c>
      <c r="D165" s="14" t="s">
        <v>12</v>
      </c>
      <c r="E165" s="28" t="s">
        <v>81</v>
      </c>
      <c r="F165" s="53" t="s">
        <v>621</v>
      </c>
      <c r="G165" s="28" t="s">
        <v>31</v>
      </c>
      <c r="H165" s="28">
        <v>400</v>
      </c>
      <c r="I165" s="141">
        <v>88545.300000000861</v>
      </c>
      <c r="J165" s="44">
        <f t="shared" si="15"/>
        <v>0.11901250000000116</v>
      </c>
      <c r="K165" s="42">
        <f t="shared" si="12"/>
        <v>410687.99999999994</v>
      </c>
      <c r="L165" s="44">
        <f t="shared" si="13"/>
        <v>0.55199999999999994</v>
      </c>
      <c r="M165" s="59">
        <f t="shared" si="14"/>
        <v>21.560235507246588</v>
      </c>
      <c r="N165" s="52">
        <f t="shared" si="11"/>
        <v>0.2009874999999989</v>
      </c>
    </row>
    <row r="166" spans="1:14" ht="30" customHeight="1" x14ac:dyDescent="0.25">
      <c r="A166" s="14">
        <v>137</v>
      </c>
      <c r="B166" s="56" t="s">
        <v>436</v>
      </c>
      <c r="C166" s="104">
        <v>9716087000156</v>
      </c>
      <c r="D166" s="14" t="s">
        <v>12</v>
      </c>
      <c r="E166" s="21" t="s">
        <v>81</v>
      </c>
      <c r="F166" s="53" t="s">
        <v>621</v>
      </c>
      <c r="G166" s="21" t="s">
        <v>31</v>
      </c>
      <c r="H166" s="21">
        <v>400</v>
      </c>
      <c r="I166" s="141">
        <v>103579.69199999934</v>
      </c>
      <c r="J166" s="17">
        <f t="shared" si="15"/>
        <v>0.13922001612903137</v>
      </c>
      <c r="K166" s="16">
        <f t="shared" si="12"/>
        <v>410687.99999999994</v>
      </c>
      <c r="L166" s="17">
        <f t="shared" si="13"/>
        <v>0.55199999999999994</v>
      </c>
      <c r="M166" s="59">
        <f t="shared" si="14"/>
        <v>25.221017414679597</v>
      </c>
      <c r="N166" s="18">
        <f t="shared" si="11"/>
        <v>0.18077998387096869</v>
      </c>
    </row>
    <row r="167" spans="1:14" ht="30" customHeight="1" x14ac:dyDescent="0.25">
      <c r="A167" s="14">
        <v>138</v>
      </c>
      <c r="B167" s="23" t="s">
        <v>437</v>
      </c>
      <c r="C167" s="103">
        <v>9716087001049</v>
      </c>
      <c r="D167" s="14" t="s">
        <v>12</v>
      </c>
      <c r="E167" s="28" t="s">
        <v>81</v>
      </c>
      <c r="F167" s="53" t="s">
        <v>621</v>
      </c>
      <c r="G167" s="28" t="s">
        <v>31</v>
      </c>
      <c r="H167" s="28">
        <v>400</v>
      </c>
      <c r="I167" s="141">
        <v>29837.340000000258</v>
      </c>
      <c r="J167" s="44">
        <f t="shared" si="15"/>
        <v>4.0103951612903574E-2</v>
      </c>
      <c r="K167" s="42">
        <f t="shared" si="12"/>
        <v>410687.99999999994</v>
      </c>
      <c r="L167" s="44">
        <f t="shared" si="13"/>
        <v>0.55199999999999994</v>
      </c>
      <c r="M167" s="59">
        <f t="shared" si="14"/>
        <v>7.2652086255260109</v>
      </c>
      <c r="N167" s="52">
        <f t="shared" si="11"/>
        <v>0.27989604838709647</v>
      </c>
    </row>
    <row r="168" spans="1:14" ht="30" customHeight="1" x14ac:dyDescent="0.25">
      <c r="A168" s="14">
        <v>139</v>
      </c>
      <c r="B168" s="23" t="s">
        <v>438</v>
      </c>
      <c r="C168" s="108">
        <v>9716087001162</v>
      </c>
      <c r="D168" s="14" t="s">
        <v>12</v>
      </c>
      <c r="E168" s="28" t="s">
        <v>120</v>
      </c>
      <c r="F168" s="53" t="s">
        <v>621</v>
      </c>
      <c r="G168" s="28" t="s">
        <v>31</v>
      </c>
      <c r="H168" s="28">
        <v>400</v>
      </c>
      <c r="I168" s="141">
        <v>61321.880000000237</v>
      </c>
      <c r="J168" s="44">
        <f t="shared" si="15"/>
        <v>8.2421881720430426E-2</v>
      </c>
      <c r="K168" s="42">
        <f t="shared" si="12"/>
        <v>410687.99999999994</v>
      </c>
      <c r="L168" s="44">
        <f t="shared" si="13"/>
        <v>0.55199999999999994</v>
      </c>
      <c r="M168" s="59">
        <f t="shared" si="14"/>
        <v>14.931500311672179</v>
      </c>
      <c r="N168" s="52">
        <f t="shared" si="11"/>
        <v>0.23757811827956965</v>
      </c>
    </row>
    <row r="169" spans="1:14" ht="30" customHeight="1" x14ac:dyDescent="0.25">
      <c r="A169" s="14">
        <v>140</v>
      </c>
      <c r="B169" s="23" t="s">
        <v>439</v>
      </c>
      <c r="C169" s="111">
        <v>9716087000139</v>
      </c>
      <c r="D169" s="14" t="s">
        <v>12</v>
      </c>
      <c r="E169" s="28" t="s">
        <v>121</v>
      </c>
      <c r="F169" s="53" t="s">
        <v>621</v>
      </c>
      <c r="G169" s="28" t="s">
        <v>31</v>
      </c>
      <c r="H169" s="28">
        <v>250</v>
      </c>
      <c r="I169" s="141">
        <v>24091.400000000067</v>
      </c>
      <c r="J169" s="44">
        <f t="shared" si="15"/>
        <v>3.2380913978494713E-2</v>
      </c>
      <c r="K169" s="42">
        <f t="shared" si="12"/>
        <v>256679.99999999997</v>
      </c>
      <c r="L169" s="44">
        <f t="shared" si="13"/>
        <v>0.34499999999999992</v>
      </c>
      <c r="M169" s="59">
        <f t="shared" si="14"/>
        <v>9.3857721676796277</v>
      </c>
      <c r="N169" s="52">
        <f t="shared" si="11"/>
        <v>0.1676190860215053</v>
      </c>
    </row>
    <row r="170" spans="1:14" ht="30" customHeight="1" x14ac:dyDescent="0.25">
      <c r="A170" s="14">
        <v>141</v>
      </c>
      <c r="B170" s="23" t="s">
        <v>440</v>
      </c>
      <c r="C170" s="104">
        <v>9716088000329</v>
      </c>
      <c r="D170" s="14" t="s">
        <v>12</v>
      </c>
      <c r="E170" s="28" t="s">
        <v>121</v>
      </c>
      <c r="F170" s="53" t="s">
        <v>621</v>
      </c>
      <c r="G170" s="28" t="s">
        <v>31</v>
      </c>
      <c r="H170" s="28">
        <v>250</v>
      </c>
      <c r="I170" s="141">
        <v>23386.140000000159</v>
      </c>
      <c r="J170" s="44">
        <f t="shared" si="15"/>
        <v>3.1432983870967955E-2</v>
      </c>
      <c r="K170" s="42">
        <f t="shared" si="12"/>
        <v>256679.99999999997</v>
      </c>
      <c r="L170" s="44">
        <f t="shared" si="13"/>
        <v>0.34499999999999992</v>
      </c>
      <c r="M170" s="59">
        <f t="shared" si="14"/>
        <v>9.1110098176718726</v>
      </c>
      <c r="N170" s="52">
        <f t="shared" si="11"/>
        <v>0.16856701612903205</v>
      </c>
    </row>
    <row r="171" spans="1:14" ht="30" customHeight="1" x14ac:dyDescent="0.25">
      <c r="A171" s="14">
        <v>142</v>
      </c>
      <c r="B171" s="23" t="s">
        <v>441</v>
      </c>
      <c r="C171" s="104">
        <v>9716088000532</v>
      </c>
      <c r="D171" s="14" t="s">
        <v>12</v>
      </c>
      <c r="E171" s="28" t="s">
        <v>122</v>
      </c>
      <c r="F171" s="53" t="s">
        <v>621</v>
      </c>
      <c r="G171" s="28" t="s">
        <v>31</v>
      </c>
      <c r="H171" s="28">
        <v>630</v>
      </c>
      <c r="I171" s="141">
        <v>110218.12800000014</v>
      </c>
      <c r="J171" s="44">
        <f t="shared" si="15"/>
        <v>0.14814264516129053</v>
      </c>
      <c r="K171" s="42">
        <f t="shared" si="12"/>
        <v>646833.6</v>
      </c>
      <c r="L171" s="44">
        <f t="shared" si="13"/>
        <v>0.86939999999999995</v>
      </c>
      <c r="M171" s="59">
        <f t="shared" si="14"/>
        <v>17.039641725476251</v>
      </c>
      <c r="N171" s="52">
        <f t="shared" si="11"/>
        <v>0.35585735483870951</v>
      </c>
    </row>
    <row r="172" spans="1:14" ht="30" customHeight="1" x14ac:dyDescent="0.25">
      <c r="A172" s="14">
        <v>143</v>
      </c>
      <c r="B172" s="23" t="s">
        <v>638</v>
      </c>
      <c r="C172" s="104">
        <v>9716088000198</v>
      </c>
      <c r="D172" s="14" t="s">
        <v>12</v>
      </c>
      <c r="E172" s="28" t="s">
        <v>81</v>
      </c>
      <c r="F172" s="53" t="s">
        <v>621</v>
      </c>
      <c r="G172" s="28" t="s">
        <v>31</v>
      </c>
      <c r="H172" s="28">
        <v>400</v>
      </c>
      <c r="I172" s="141">
        <v>66265.319999999483</v>
      </c>
      <c r="J172" s="44">
        <f t="shared" si="15"/>
        <v>8.9066290322579941E-2</v>
      </c>
      <c r="K172" s="42">
        <f t="shared" si="12"/>
        <v>410687.99999999994</v>
      </c>
      <c r="L172" s="44">
        <f t="shared" si="13"/>
        <v>0.55199999999999994</v>
      </c>
      <c r="M172" s="59">
        <f t="shared" si="14"/>
        <v>16.135197522206514</v>
      </c>
      <c r="N172" s="52">
        <f t="shared" si="11"/>
        <v>0.23093370967742011</v>
      </c>
    </row>
    <row r="173" spans="1:14" ht="30" customHeight="1" x14ac:dyDescent="0.25">
      <c r="A173" s="14">
        <v>144</v>
      </c>
      <c r="B173" s="23" t="s">
        <v>442</v>
      </c>
      <c r="C173" s="104">
        <v>9716088000382</v>
      </c>
      <c r="D173" s="14" t="s">
        <v>12</v>
      </c>
      <c r="E173" s="73" t="s">
        <v>123</v>
      </c>
      <c r="F173" s="53" t="s">
        <v>621</v>
      </c>
      <c r="G173" s="74" t="s">
        <v>31</v>
      </c>
      <c r="H173" s="74">
        <v>400</v>
      </c>
      <c r="I173" s="141">
        <v>27526.871999999858</v>
      </c>
      <c r="J173" s="44">
        <f t="shared" si="15"/>
        <v>3.6998483870967547E-2</v>
      </c>
      <c r="K173" s="42">
        <f t="shared" si="12"/>
        <v>410687.99999999994</v>
      </c>
      <c r="L173" s="44">
        <f t="shared" si="13"/>
        <v>0.55199999999999994</v>
      </c>
      <c r="M173" s="59">
        <f t="shared" si="14"/>
        <v>6.7026238896680361</v>
      </c>
      <c r="N173" s="52">
        <f t="shared" si="11"/>
        <v>0.28300151612903252</v>
      </c>
    </row>
    <row r="174" spans="1:14" ht="30" customHeight="1" x14ac:dyDescent="0.25">
      <c r="A174" s="14">
        <v>145</v>
      </c>
      <c r="B174" s="23" t="s">
        <v>443</v>
      </c>
      <c r="C174" s="104">
        <v>9716088000364</v>
      </c>
      <c r="D174" s="14" t="s">
        <v>12</v>
      </c>
      <c r="E174" s="73" t="s">
        <v>123</v>
      </c>
      <c r="F174" s="53" t="s">
        <v>621</v>
      </c>
      <c r="G174" s="74" t="s">
        <v>31</v>
      </c>
      <c r="H174" s="74">
        <v>400</v>
      </c>
      <c r="I174" s="141">
        <v>31869.840000000258</v>
      </c>
      <c r="J174" s="44">
        <f t="shared" si="15"/>
        <v>4.2835806451613251E-2</v>
      </c>
      <c r="K174" s="42">
        <f t="shared" si="12"/>
        <v>410687.99999999994</v>
      </c>
      <c r="L174" s="44">
        <f t="shared" si="13"/>
        <v>0.55199999999999994</v>
      </c>
      <c r="M174" s="59">
        <f t="shared" si="14"/>
        <v>7.7601098644226916</v>
      </c>
      <c r="N174" s="52">
        <f t="shared" si="11"/>
        <v>0.27716419354838684</v>
      </c>
    </row>
    <row r="175" spans="1:14" ht="30" customHeight="1" x14ac:dyDescent="0.25">
      <c r="A175" s="14">
        <v>146</v>
      </c>
      <c r="B175" s="23" t="s">
        <v>444</v>
      </c>
      <c r="C175" s="104">
        <v>9716088000027</v>
      </c>
      <c r="D175" s="14" t="s">
        <v>12</v>
      </c>
      <c r="E175" s="73" t="s">
        <v>123</v>
      </c>
      <c r="F175" s="53" t="s">
        <v>621</v>
      </c>
      <c r="G175" s="74" t="s">
        <v>31</v>
      </c>
      <c r="H175" s="74">
        <v>400</v>
      </c>
      <c r="I175" s="141">
        <v>51888.680000000022</v>
      </c>
      <c r="J175" s="44">
        <f t="shared" si="15"/>
        <v>6.9742849462365628E-2</v>
      </c>
      <c r="K175" s="42">
        <f t="shared" si="12"/>
        <v>410687.99999999994</v>
      </c>
      <c r="L175" s="44">
        <f t="shared" si="13"/>
        <v>0.55199999999999994</v>
      </c>
      <c r="M175" s="59">
        <f t="shared" si="14"/>
        <v>12.634574177964788</v>
      </c>
      <c r="N175" s="52">
        <f t="shared" si="11"/>
        <v>0.25025715053763442</v>
      </c>
    </row>
    <row r="176" spans="1:14" ht="30" customHeight="1" x14ac:dyDescent="0.25">
      <c r="A176" s="14">
        <v>147</v>
      </c>
      <c r="B176" s="23" t="s">
        <v>445</v>
      </c>
      <c r="C176" s="112">
        <v>9716087000481</v>
      </c>
      <c r="D176" s="14" t="s">
        <v>12</v>
      </c>
      <c r="E176" s="73" t="s">
        <v>123</v>
      </c>
      <c r="F176" s="53" t="s">
        <v>621</v>
      </c>
      <c r="G176" s="74" t="s">
        <v>31</v>
      </c>
      <c r="H176" s="74">
        <v>400</v>
      </c>
      <c r="I176" s="141">
        <v>49777.720000000409</v>
      </c>
      <c r="J176" s="44">
        <f t="shared" si="15"/>
        <v>6.6905537634409151E-2</v>
      </c>
      <c r="K176" s="42">
        <f t="shared" si="12"/>
        <v>410687.99999999994</v>
      </c>
      <c r="L176" s="44">
        <f t="shared" si="13"/>
        <v>0.55199999999999994</v>
      </c>
      <c r="M176" s="59">
        <f t="shared" si="14"/>
        <v>12.120568412030645</v>
      </c>
      <c r="N176" s="52">
        <f t="shared" si="11"/>
        <v>0.25309446236559091</v>
      </c>
    </row>
    <row r="177" spans="1:14" ht="30" customHeight="1" x14ac:dyDescent="0.25">
      <c r="A177" s="14">
        <v>148</v>
      </c>
      <c r="B177" s="23" t="s">
        <v>124</v>
      </c>
      <c r="C177" s="104">
        <v>9716087000269</v>
      </c>
      <c r="D177" s="14" t="s">
        <v>12</v>
      </c>
      <c r="E177" s="53" t="s">
        <v>123</v>
      </c>
      <c r="F177" s="53" t="s">
        <v>621</v>
      </c>
      <c r="G177" s="28" t="s">
        <v>31</v>
      </c>
      <c r="H177" s="28">
        <v>400</v>
      </c>
      <c r="I177" s="141">
        <v>65955.467999999528</v>
      </c>
      <c r="J177" s="44">
        <f t="shared" si="15"/>
        <v>8.8649822580644522E-2</v>
      </c>
      <c r="K177" s="42">
        <f t="shared" si="12"/>
        <v>410687.99999999994</v>
      </c>
      <c r="L177" s="44">
        <f t="shared" si="13"/>
        <v>0.55199999999999994</v>
      </c>
      <c r="M177" s="59">
        <f t="shared" si="14"/>
        <v>16.059750467508067</v>
      </c>
      <c r="N177" s="52">
        <f t="shared" si="11"/>
        <v>0.23135017741935554</v>
      </c>
    </row>
    <row r="178" spans="1:14" ht="30" customHeight="1" x14ac:dyDescent="0.25">
      <c r="A178" s="14">
        <v>149</v>
      </c>
      <c r="B178" s="23" t="s">
        <v>514</v>
      </c>
      <c r="C178" s="104">
        <v>9716087000099</v>
      </c>
      <c r="D178" s="14" t="s">
        <v>12</v>
      </c>
      <c r="E178" s="53" t="s">
        <v>125</v>
      </c>
      <c r="F178" s="53" t="s">
        <v>621</v>
      </c>
      <c r="G178" s="28" t="s">
        <v>31</v>
      </c>
      <c r="H178" s="28">
        <v>400</v>
      </c>
      <c r="I178" s="141">
        <v>545.27999999998428</v>
      </c>
      <c r="J178" s="44">
        <f t="shared" si="15"/>
        <v>7.3290322580643055E-4</v>
      </c>
      <c r="K178" s="42">
        <f t="shared" si="12"/>
        <v>410687.99999999994</v>
      </c>
      <c r="L178" s="44">
        <f t="shared" si="13"/>
        <v>0.55199999999999994</v>
      </c>
      <c r="M178" s="59">
        <f t="shared" si="14"/>
        <v>0.13277232351565771</v>
      </c>
      <c r="N178" s="52">
        <f t="shared" si="11"/>
        <v>0.31926709677419363</v>
      </c>
    </row>
    <row r="179" spans="1:14" ht="30" customHeight="1" x14ac:dyDescent="0.25">
      <c r="A179" s="14">
        <v>150</v>
      </c>
      <c r="B179" s="23" t="s">
        <v>446</v>
      </c>
      <c r="C179" s="105" t="s">
        <v>610</v>
      </c>
      <c r="D179" s="14" t="s">
        <v>12</v>
      </c>
      <c r="E179" s="53" t="s">
        <v>126</v>
      </c>
      <c r="F179" s="53" t="s">
        <v>621</v>
      </c>
      <c r="G179" s="28" t="s">
        <v>31</v>
      </c>
      <c r="H179" s="28">
        <v>250</v>
      </c>
      <c r="I179" s="141">
        <v>35016.000000000349</v>
      </c>
      <c r="J179" s="44">
        <f t="shared" si="15"/>
        <v>4.7064516129032723E-2</v>
      </c>
      <c r="K179" s="42">
        <f t="shared" si="12"/>
        <v>256679.99999999997</v>
      </c>
      <c r="L179" s="44">
        <f t="shared" si="13"/>
        <v>0.34499999999999992</v>
      </c>
      <c r="M179" s="59">
        <f t="shared" si="14"/>
        <v>13.641888733052966</v>
      </c>
      <c r="N179" s="52">
        <f t="shared" si="11"/>
        <v>0.15293548387096728</v>
      </c>
    </row>
    <row r="180" spans="1:14" ht="30" customHeight="1" x14ac:dyDescent="0.25">
      <c r="A180" s="14">
        <v>151</v>
      </c>
      <c r="B180" s="23" t="s">
        <v>447</v>
      </c>
      <c r="C180" s="110">
        <v>29911685</v>
      </c>
      <c r="D180" s="14" t="s">
        <v>12</v>
      </c>
      <c r="E180" s="53" t="s">
        <v>126</v>
      </c>
      <c r="F180" s="53" t="s">
        <v>621</v>
      </c>
      <c r="G180" s="28" t="s">
        <v>31</v>
      </c>
      <c r="H180" s="28">
        <v>250</v>
      </c>
      <c r="I180" s="141">
        <v>8924</v>
      </c>
      <c r="J180" s="44">
        <f t="shared" si="15"/>
        <v>1.1994623655913979E-2</v>
      </c>
      <c r="K180" s="42">
        <f t="shared" si="12"/>
        <v>256679.99999999997</v>
      </c>
      <c r="L180" s="44">
        <f t="shared" si="13"/>
        <v>0.34499999999999992</v>
      </c>
      <c r="M180" s="59">
        <f t="shared" si="14"/>
        <v>3.4767025089605741</v>
      </c>
      <c r="N180" s="52">
        <f t="shared" si="11"/>
        <v>0.18800537634408604</v>
      </c>
    </row>
    <row r="181" spans="1:14" ht="30" customHeight="1" x14ac:dyDescent="0.25">
      <c r="A181" s="14">
        <v>152</v>
      </c>
      <c r="B181" s="23" t="s">
        <v>448</v>
      </c>
      <c r="C181" s="113">
        <v>9716088000247</v>
      </c>
      <c r="D181" s="14" t="s">
        <v>12</v>
      </c>
      <c r="E181" s="53" t="s">
        <v>127</v>
      </c>
      <c r="F181" s="53" t="s">
        <v>621</v>
      </c>
      <c r="G181" s="28" t="s">
        <v>31</v>
      </c>
      <c r="H181" s="28">
        <v>400</v>
      </c>
      <c r="I181" s="141">
        <v>46514.064000000071</v>
      </c>
      <c r="J181" s="44">
        <f t="shared" si="15"/>
        <v>6.2518903225806541E-2</v>
      </c>
      <c r="K181" s="42">
        <f t="shared" si="12"/>
        <v>410687.99999999994</v>
      </c>
      <c r="L181" s="44">
        <f t="shared" si="13"/>
        <v>0.55199999999999994</v>
      </c>
      <c r="M181" s="59">
        <f>(I181/K181)*100</f>
        <v>11.325888265544666</v>
      </c>
      <c r="N181" s="52">
        <f t="shared" si="11"/>
        <v>0.25748109677419351</v>
      </c>
    </row>
    <row r="182" spans="1:14" ht="30" customHeight="1" x14ac:dyDescent="0.25">
      <c r="A182" s="14">
        <v>153</v>
      </c>
      <c r="B182" s="23" t="s">
        <v>128</v>
      </c>
      <c r="C182" s="104">
        <v>9716088000411</v>
      </c>
      <c r="D182" s="14" t="s">
        <v>12</v>
      </c>
      <c r="E182" s="53" t="s">
        <v>127</v>
      </c>
      <c r="F182" s="53" t="s">
        <v>621</v>
      </c>
      <c r="G182" s="28" t="s">
        <v>31</v>
      </c>
      <c r="H182" s="28">
        <v>400</v>
      </c>
      <c r="I182" s="141">
        <v>100681.87199999986</v>
      </c>
      <c r="J182" s="44">
        <f t="shared" si="15"/>
        <v>0.13532509677419335</v>
      </c>
      <c r="K182" s="42">
        <f t="shared" si="12"/>
        <v>410687.99999999994</v>
      </c>
      <c r="L182" s="44">
        <f t="shared" si="13"/>
        <v>0.55199999999999994</v>
      </c>
      <c r="M182" s="59">
        <f t="shared" si="14"/>
        <v>24.515416082281408</v>
      </c>
      <c r="N182" s="52">
        <f t="shared" si="11"/>
        <v>0.18467490322580671</v>
      </c>
    </row>
    <row r="183" spans="1:14" ht="30" customHeight="1" x14ac:dyDescent="0.25">
      <c r="A183" s="14">
        <v>154</v>
      </c>
      <c r="B183" s="23" t="s">
        <v>515</v>
      </c>
      <c r="C183" s="104">
        <v>9716087000524</v>
      </c>
      <c r="D183" s="14" t="s">
        <v>12</v>
      </c>
      <c r="E183" s="28" t="s">
        <v>129</v>
      </c>
      <c r="F183" s="53" t="s">
        <v>621</v>
      </c>
      <c r="G183" s="28" t="s">
        <v>31</v>
      </c>
      <c r="H183" s="28">
        <v>400</v>
      </c>
      <c r="I183" s="141">
        <v>47825</v>
      </c>
      <c r="J183" s="44">
        <f t="shared" si="15"/>
        <v>6.4280913978494628E-2</v>
      </c>
      <c r="K183" s="42">
        <f t="shared" si="12"/>
        <v>410687.99999999994</v>
      </c>
      <c r="L183" s="44">
        <f t="shared" si="13"/>
        <v>0.55199999999999994</v>
      </c>
      <c r="M183" s="59">
        <f t="shared" si="14"/>
        <v>11.645093112046128</v>
      </c>
      <c r="N183" s="52">
        <f t="shared" si="11"/>
        <v>0.25571908602150545</v>
      </c>
    </row>
    <row r="184" spans="1:14" ht="30" customHeight="1" x14ac:dyDescent="0.25">
      <c r="A184" s="14">
        <v>155</v>
      </c>
      <c r="B184" s="23" t="s">
        <v>130</v>
      </c>
      <c r="C184" s="104">
        <v>9716087000680</v>
      </c>
      <c r="D184" s="14" t="s">
        <v>12</v>
      </c>
      <c r="E184" s="53" t="s">
        <v>118</v>
      </c>
      <c r="F184" s="53" t="s">
        <v>621</v>
      </c>
      <c r="G184" s="28" t="s">
        <v>31</v>
      </c>
      <c r="H184" s="28">
        <v>250</v>
      </c>
      <c r="I184" s="141">
        <v>94849.691999999341</v>
      </c>
      <c r="J184" s="44">
        <f t="shared" si="15"/>
        <v>0.12748614516128945</v>
      </c>
      <c r="K184" s="42">
        <f t="shared" si="12"/>
        <v>256679.99999999997</v>
      </c>
      <c r="L184" s="44">
        <f t="shared" si="13"/>
        <v>0.34499999999999992</v>
      </c>
      <c r="M184" s="59">
        <f t="shared" si="14"/>
        <v>36.952505843852009</v>
      </c>
      <c r="N184" s="52">
        <f t="shared" si="11"/>
        <v>7.2513854838710562E-2</v>
      </c>
    </row>
    <row r="185" spans="1:14" ht="30" customHeight="1" x14ac:dyDescent="0.25">
      <c r="A185" s="14">
        <v>156</v>
      </c>
      <c r="B185" s="23" t="s">
        <v>449</v>
      </c>
      <c r="C185" s="108">
        <v>9716088000286</v>
      </c>
      <c r="D185" s="14" t="s">
        <v>12</v>
      </c>
      <c r="E185" s="53" t="s">
        <v>118</v>
      </c>
      <c r="F185" s="53" t="s">
        <v>621</v>
      </c>
      <c r="G185" s="28" t="s">
        <v>31</v>
      </c>
      <c r="H185" s="28">
        <v>400</v>
      </c>
      <c r="I185" s="141">
        <v>25278.048000000272</v>
      </c>
      <c r="J185" s="44">
        <f t="shared" si="15"/>
        <v>3.3975870967742301E-2</v>
      </c>
      <c r="K185" s="42">
        <f t="shared" si="12"/>
        <v>410687.99999999994</v>
      </c>
      <c r="L185" s="44">
        <f t="shared" si="13"/>
        <v>0.55199999999999994</v>
      </c>
      <c r="M185" s="59">
        <f t="shared" si="14"/>
        <v>6.1550490883591129</v>
      </c>
      <c r="N185" s="52">
        <f t="shared" si="11"/>
        <v>0.28602412903225777</v>
      </c>
    </row>
    <row r="186" spans="1:14" ht="30" customHeight="1" x14ac:dyDescent="0.25">
      <c r="A186" s="14">
        <v>157</v>
      </c>
      <c r="B186" s="23" t="s">
        <v>640</v>
      </c>
      <c r="C186" s="104">
        <v>9716087000884</v>
      </c>
      <c r="D186" s="14" t="s">
        <v>12</v>
      </c>
      <c r="E186" s="53" t="s">
        <v>123</v>
      </c>
      <c r="F186" s="53" t="s">
        <v>621</v>
      </c>
      <c r="G186" s="28" t="s">
        <v>31</v>
      </c>
      <c r="H186" s="28">
        <v>400</v>
      </c>
      <c r="I186" s="141">
        <v>84474.372000000731</v>
      </c>
      <c r="J186" s="44">
        <f t="shared" si="15"/>
        <v>0.11354082258064616</v>
      </c>
      <c r="K186" s="42">
        <f t="shared" si="12"/>
        <v>410687.99999999994</v>
      </c>
      <c r="L186" s="44">
        <f t="shared" si="13"/>
        <v>0.55199999999999994</v>
      </c>
      <c r="M186" s="59">
        <f t="shared" si="14"/>
        <v>20.568989597943144</v>
      </c>
      <c r="N186" s="52">
        <f t="shared" si="11"/>
        <v>0.20645917741935391</v>
      </c>
    </row>
    <row r="187" spans="1:14" ht="30" customHeight="1" x14ac:dyDescent="0.25">
      <c r="A187" s="14">
        <v>158</v>
      </c>
      <c r="B187" s="23" t="s">
        <v>450</v>
      </c>
      <c r="C187" s="104">
        <v>9716087000434</v>
      </c>
      <c r="D187" s="14" t="s">
        <v>12</v>
      </c>
      <c r="E187" s="53" t="s">
        <v>530</v>
      </c>
      <c r="F187" s="53" t="s">
        <v>621</v>
      </c>
      <c r="G187" s="28" t="s">
        <v>31</v>
      </c>
      <c r="H187" s="28">
        <v>400</v>
      </c>
      <c r="I187" s="141">
        <v>37504.212000000116</v>
      </c>
      <c r="J187" s="44">
        <f t="shared" si="15"/>
        <v>5.0408887096774352E-2</v>
      </c>
      <c r="K187" s="42">
        <f t="shared" si="12"/>
        <v>410687.99999999994</v>
      </c>
      <c r="L187" s="44">
        <f t="shared" si="13"/>
        <v>0.55199999999999994</v>
      </c>
      <c r="M187" s="59">
        <f t="shared" si="14"/>
        <v>9.1320447639083984</v>
      </c>
      <c r="N187" s="52">
        <f t="shared" si="11"/>
        <v>0.26959111290322568</v>
      </c>
    </row>
    <row r="188" spans="1:14" ht="30" customHeight="1" x14ac:dyDescent="0.25">
      <c r="A188" s="14">
        <v>159</v>
      </c>
      <c r="B188" s="23" t="s">
        <v>451</v>
      </c>
      <c r="C188" s="104">
        <v>9716088000235</v>
      </c>
      <c r="D188" s="14" t="s">
        <v>12</v>
      </c>
      <c r="E188" s="28" t="s">
        <v>131</v>
      </c>
      <c r="F188" s="53" t="s">
        <v>621</v>
      </c>
      <c r="G188" s="28" t="s">
        <v>31</v>
      </c>
      <c r="H188" s="28">
        <v>250</v>
      </c>
      <c r="I188" s="141">
        <v>80493.752000000095</v>
      </c>
      <c r="J188" s="44">
        <f t="shared" si="15"/>
        <v>0.10819052688172055</v>
      </c>
      <c r="K188" s="42">
        <f t="shared" si="12"/>
        <v>256679.99999999997</v>
      </c>
      <c r="L188" s="44">
        <f t="shared" si="13"/>
        <v>0.34499999999999992</v>
      </c>
      <c r="M188" s="59">
        <f t="shared" si="14"/>
        <v>31.359573009194371</v>
      </c>
      <c r="N188" s="52">
        <f t="shared" si="11"/>
        <v>9.1809473118279458E-2</v>
      </c>
    </row>
    <row r="189" spans="1:14" ht="30" customHeight="1" x14ac:dyDescent="0.25">
      <c r="A189" s="14">
        <v>160</v>
      </c>
      <c r="B189" s="23" t="s">
        <v>452</v>
      </c>
      <c r="C189" s="104">
        <v>9716087000133</v>
      </c>
      <c r="D189" s="14" t="s">
        <v>12</v>
      </c>
      <c r="E189" s="28" t="s">
        <v>131</v>
      </c>
      <c r="F189" s="53" t="s">
        <v>621</v>
      </c>
      <c r="G189" s="28" t="s">
        <v>31</v>
      </c>
      <c r="H189" s="28">
        <v>560</v>
      </c>
      <c r="I189" s="141">
        <v>168728.11999999976</v>
      </c>
      <c r="J189" s="44">
        <f t="shared" si="15"/>
        <v>0.22678510752688141</v>
      </c>
      <c r="K189" s="42">
        <f t="shared" si="12"/>
        <v>574963.19999999995</v>
      </c>
      <c r="L189" s="44">
        <f t="shared" si="13"/>
        <v>0.77279999999999993</v>
      </c>
      <c r="M189" s="59">
        <f t="shared" si="14"/>
        <v>29.345899007101632</v>
      </c>
      <c r="N189" s="52">
        <f t="shared" si="11"/>
        <v>0.22121489247311865</v>
      </c>
    </row>
    <row r="190" spans="1:14" ht="30" customHeight="1" x14ac:dyDescent="0.25">
      <c r="A190" s="14">
        <v>161</v>
      </c>
      <c r="B190" s="23" t="s">
        <v>453</v>
      </c>
      <c r="C190" s="114">
        <v>9716087001106</v>
      </c>
      <c r="D190" s="14" t="s">
        <v>12</v>
      </c>
      <c r="E190" s="28" t="s">
        <v>132</v>
      </c>
      <c r="F190" s="53" t="s">
        <v>621</v>
      </c>
      <c r="G190" s="28" t="s">
        <v>31</v>
      </c>
      <c r="H190" s="28">
        <v>400</v>
      </c>
      <c r="I190" s="141">
        <v>42668.436000000802</v>
      </c>
      <c r="J190" s="44">
        <f t="shared" si="15"/>
        <v>5.7350048387097848E-2</v>
      </c>
      <c r="K190" s="42">
        <f t="shared" si="12"/>
        <v>410687.99999999994</v>
      </c>
      <c r="L190" s="44">
        <f t="shared" si="13"/>
        <v>0.55199999999999994</v>
      </c>
      <c r="M190" s="59">
        <f t="shared" si="14"/>
        <v>10.389501519401787</v>
      </c>
      <c r="N190" s="52">
        <f t="shared" si="11"/>
        <v>0.26264995161290222</v>
      </c>
    </row>
    <row r="191" spans="1:14" ht="30" customHeight="1" x14ac:dyDescent="0.25">
      <c r="A191" s="14">
        <v>162</v>
      </c>
      <c r="B191" s="23" t="s">
        <v>454</v>
      </c>
      <c r="C191" s="110">
        <v>30208</v>
      </c>
      <c r="D191" s="14" t="s">
        <v>12</v>
      </c>
      <c r="E191" s="28" t="s">
        <v>131</v>
      </c>
      <c r="F191" s="53" t="s">
        <v>621</v>
      </c>
      <c r="G191" s="28" t="s">
        <v>31</v>
      </c>
      <c r="H191" s="28">
        <v>100</v>
      </c>
      <c r="I191" s="141">
        <v>3560</v>
      </c>
      <c r="J191" s="44">
        <f t="shared" si="15"/>
        <v>4.7849462365591403E-3</v>
      </c>
      <c r="K191" s="42">
        <f t="shared" si="12"/>
        <v>102671.99999999999</v>
      </c>
      <c r="L191" s="44">
        <f t="shared" si="13"/>
        <v>0.13799999999999998</v>
      </c>
      <c r="M191" s="59">
        <f t="shared" si="14"/>
        <v>3.4673523453327104</v>
      </c>
      <c r="N191" s="52">
        <f t="shared" si="11"/>
        <v>7.521505376344087E-2</v>
      </c>
    </row>
    <row r="192" spans="1:14" ht="30" customHeight="1" x14ac:dyDescent="0.25">
      <c r="A192" s="14">
        <v>163</v>
      </c>
      <c r="B192" s="23" t="s">
        <v>455</v>
      </c>
      <c r="C192" s="115">
        <v>9716087000712</v>
      </c>
      <c r="D192" s="14" t="s">
        <v>12</v>
      </c>
      <c r="E192" s="28" t="s">
        <v>131</v>
      </c>
      <c r="F192" s="53" t="s">
        <v>621</v>
      </c>
      <c r="G192" s="28" t="s">
        <v>31</v>
      </c>
      <c r="H192" s="28">
        <v>630</v>
      </c>
      <c r="I192" s="141">
        <v>117263.90399999946</v>
      </c>
      <c r="J192" s="44">
        <f t="shared" si="15"/>
        <v>0.15761277419354766</v>
      </c>
      <c r="K192" s="42">
        <f t="shared" si="12"/>
        <v>646833.6</v>
      </c>
      <c r="L192" s="44">
        <f t="shared" si="13"/>
        <v>0.86939999999999995</v>
      </c>
      <c r="M192" s="59">
        <f t="shared" si="14"/>
        <v>18.12891352582789</v>
      </c>
      <c r="N192" s="52">
        <f t="shared" si="11"/>
        <v>0.34638722580645231</v>
      </c>
    </row>
    <row r="193" spans="1:14" ht="30" customHeight="1" x14ac:dyDescent="0.25">
      <c r="A193" s="14">
        <v>164</v>
      </c>
      <c r="B193" s="23" t="s">
        <v>133</v>
      </c>
      <c r="C193" s="116">
        <v>9716087001120</v>
      </c>
      <c r="D193" s="14" t="s">
        <v>12</v>
      </c>
      <c r="E193" s="53" t="s">
        <v>127</v>
      </c>
      <c r="F193" s="53" t="s">
        <v>621</v>
      </c>
      <c r="G193" s="28" t="s">
        <v>31</v>
      </c>
      <c r="H193" s="28">
        <v>400</v>
      </c>
      <c r="I193" s="141">
        <v>0</v>
      </c>
      <c r="J193" s="44">
        <f t="shared" si="15"/>
        <v>0</v>
      </c>
      <c r="K193" s="42">
        <f t="shared" si="12"/>
        <v>410687.99999999994</v>
      </c>
      <c r="L193" s="44">
        <f t="shared" si="13"/>
        <v>0.55199999999999994</v>
      </c>
      <c r="M193" s="59">
        <f t="shared" si="14"/>
        <v>0</v>
      </c>
      <c r="N193" s="52">
        <f t="shared" si="11"/>
        <v>0.32000000000000006</v>
      </c>
    </row>
    <row r="194" spans="1:14" ht="30" customHeight="1" x14ac:dyDescent="0.25">
      <c r="A194" s="14">
        <v>165</v>
      </c>
      <c r="B194" s="23" t="s">
        <v>134</v>
      </c>
      <c r="C194" s="117" t="s">
        <v>611</v>
      </c>
      <c r="D194" s="14" t="s">
        <v>12</v>
      </c>
      <c r="E194" s="53" t="s">
        <v>127</v>
      </c>
      <c r="F194" s="53" t="s">
        <v>621</v>
      </c>
      <c r="G194" s="28" t="s">
        <v>31</v>
      </c>
      <c r="H194" s="28">
        <v>100</v>
      </c>
      <c r="I194" s="141">
        <v>0</v>
      </c>
      <c r="J194" s="44">
        <f t="shared" si="15"/>
        <v>0</v>
      </c>
      <c r="K194" s="42">
        <f t="shared" si="12"/>
        <v>102671.99999999999</v>
      </c>
      <c r="L194" s="44">
        <f t="shared" si="13"/>
        <v>0.13799999999999998</v>
      </c>
      <c r="M194" s="59">
        <f t="shared" si="14"/>
        <v>0</v>
      </c>
      <c r="N194" s="52">
        <f t="shared" si="11"/>
        <v>8.0000000000000016E-2</v>
      </c>
    </row>
    <row r="195" spans="1:14" ht="30" customHeight="1" x14ac:dyDescent="0.25">
      <c r="A195" s="14">
        <v>166</v>
      </c>
      <c r="B195" s="23" t="s">
        <v>135</v>
      </c>
      <c r="C195" s="118">
        <v>9716087000492</v>
      </c>
      <c r="D195" s="14" t="s">
        <v>12</v>
      </c>
      <c r="E195" s="53" t="s">
        <v>136</v>
      </c>
      <c r="F195" s="53" t="s">
        <v>621</v>
      </c>
      <c r="G195" s="28" t="s">
        <v>31</v>
      </c>
      <c r="H195" s="28">
        <v>400</v>
      </c>
      <c r="I195" s="141">
        <v>12249.84000000004</v>
      </c>
      <c r="J195" s="44">
        <f t="shared" si="15"/>
        <v>1.6464838709677472E-2</v>
      </c>
      <c r="K195" s="42">
        <f t="shared" si="12"/>
        <v>410687.99999999994</v>
      </c>
      <c r="L195" s="44">
        <f t="shared" si="13"/>
        <v>0.55199999999999994</v>
      </c>
      <c r="M195" s="59">
        <f t="shared" si="14"/>
        <v>2.9827606358111369</v>
      </c>
      <c r="N195" s="52">
        <f t="shared" si="11"/>
        <v>0.3035351612903226</v>
      </c>
    </row>
    <row r="196" spans="1:14" ht="30" customHeight="1" x14ac:dyDescent="0.25">
      <c r="A196" s="185">
        <v>167</v>
      </c>
      <c r="B196" s="178" t="s">
        <v>456</v>
      </c>
      <c r="C196" s="104">
        <v>9716088000254</v>
      </c>
      <c r="D196" s="14" t="s">
        <v>12</v>
      </c>
      <c r="E196" s="28" t="s">
        <v>75</v>
      </c>
      <c r="F196" s="53" t="s">
        <v>621</v>
      </c>
      <c r="G196" s="28" t="s">
        <v>31</v>
      </c>
      <c r="H196" s="28">
        <v>400</v>
      </c>
      <c r="I196" s="141">
        <v>39760.308000000659</v>
      </c>
      <c r="J196" s="44">
        <f t="shared" si="15"/>
        <v>5.3441274193549278E-2</v>
      </c>
      <c r="K196" s="42">
        <f t="shared" si="12"/>
        <v>410687.99999999994</v>
      </c>
      <c r="L196" s="44">
        <f t="shared" si="13"/>
        <v>0.55199999999999994</v>
      </c>
      <c r="M196" s="59">
        <f t="shared" si="14"/>
        <v>9.6813902524545803</v>
      </c>
      <c r="N196" s="52">
        <f t="shared" si="11"/>
        <v>0.26655872580645079</v>
      </c>
    </row>
    <row r="197" spans="1:14" ht="30" customHeight="1" x14ac:dyDescent="0.25">
      <c r="A197" s="186"/>
      <c r="B197" s="179"/>
      <c r="C197" s="104">
        <v>9716087001097</v>
      </c>
      <c r="D197" s="14" t="s">
        <v>15</v>
      </c>
      <c r="E197" s="28" t="s">
        <v>75</v>
      </c>
      <c r="F197" s="53" t="s">
        <v>621</v>
      </c>
      <c r="G197" s="28" t="s">
        <v>31</v>
      </c>
      <c r="H197" s="28">
        <v>250</v>
      </c>
      <c r="I197" s="141">
        <v>43040.628000000142</v>
      </c>
      <c r="J197" s="44">
        <f t="shared" si="15"/>
        <v>5.7850306451613091E-2</v>
      </c>
      <c r="K197" s="42">
        <f t="shared" si="12"/>
        <v>256679.99999999997</v>
      </c>
      <c r="L197" s="44">
        <f t="shared" si="13"/>
        <v>0.34499999999999992</v>
      </c>
      <c r="M197" s="59">
        <f t="shared" si="14"/>
        <v>16.768204768583509</v>
      </c>
      <c r="N197" s="52">
        <f t="shared" si="11"/>
        <v>0.14214969354838691</v>
      </c>
    </row>
    <row r="198" spans="1:14" ht="30" customHeight="1" x14ac:dyDescent="0.25">
      <c r="A198" s="20">
        <v>168</v>
      </c>
      <c r="B198" s="26" t="s">
        <v>457</v>
      </c>
      <c r="C198" s="102">
        <v>9716088000012</v>
      </c>
      <c r="D198" s="20" t="s">
        <v>12</v>
      </c>
      <c r="E198" s="46" t="s">
        <v>87</v>
      </c>
      <c r="F198" s="53" t="s">
        <v>621</v>
      </c>
      <c r="G198" s="46" t="s">
        <v>31</v>
      </c>
      <c r="H198" s="46">
        <v>400</v>
      </c>
      <c r="I198" s="143">
        <v>48903.755999998539</v>
      </c>
      <c r="J198" s="44">
        <f t="shared" si="15"/>
        <v>6.573085483870772E-2</v>
      </c>
      <c r="K198" s="42">
        <f t="shared" si="12"/>
        <v>410687.99999999994</v>
      </c>
      <c r="L198" s="44">
        <f t="shared" si="13"/>
        <v>0.55199999999999994</v>
      </c>
      <c r="M198" s="59">
        <f t="shared" si="14"/>
        <v>11.907763557736907</v>
      </c>
      <c r="N198" s="52">
        <f t="shared" si="11"/>
        <v>0.25426914516129234</v>
      </c>
    </row>
    <row r="199" spans="1:14" ht="30" customHeight="1" x14ac:dyDescent="0.25">
      <c r="A199" s="151">
        <v>169</v>
      </c>
      <c r="B199" s="26" t="s">
        <v>458</v>
      </c>
      <c r="C199" s="102">
        <v>9716087001006</v>
      </c>
      <c r="D199" s="132" t="s">
        <v>12</v>
      </c>
      <c r="E199" s="28" t="s">
        <v>87</v>
      </c>
      <c r="F199" s="53" t="s">
        <v>621</v>
      </c>
      <c r="G199" s="28" t="s">
        <v>31</v>
      </c>
      <c r="H199" s="28">
        <v>320</v>
      </c>
      <c r="I199" s="141">
        <v>90076.871999999858</v>
      </c>
      <c r="J199" s="44">
        <f t="shared" si="15"/>
        <v>0.12107106451612884</v>
      </c>
      <c r="K199" s="42">
        <f t="shared" si="12"/>
        <v>328550.39999999997</v>
      </c>
      <c r="L199" s="44">
        <f t="shared" si="13"/>
        <v>0.44159999999999999</v>
      </c>
      <c r="M199" s="59">
        <f t="shared" si="14"/>
        <v>27.41645482702193</v>
      </c>
      <c r="N199" s="52">
        <f t="shared" si="11"/>
        <v>0.13492893548387117</v>
      </c>
    </row>
    <row r="200" spans="1:14" ht="30" customHeight="1" x14ac:dyDescent="0.25">
      <c r="A200" s="151">
        <v>170</v>
      </c>
      <c r="B200" s="26" t="s">
        <v>459</v>
      </c>
      <c r="C200" s="102">
        <v>9716087000066</v>
      </c>
      <c r="D200" s="132" t="s">
        <v>12</v>
      </c>
      <c r="E200" s="28" t="s">
        <v>87</v>
      </c>
      <c r="F200" s="53" t="s">
        <v>621</v>
      </c>
      <c r="G200" s="28" t="s">
        <v>31</v>
      </c>
      <c r="H200" s="28">
        <v>250</v>
      </c>
      <c r="I200" s="141">
        <v>49978.59599999967</v>
      </c>
      <c r="J200" s="44">
        <f t="shared" si="15"/>
        <v>6.7175532258064066E-2</v>
      </c>
      <c r="K200" s="42">
        <f t="shared" si="12"/>
        <v>256679.99999999997</v>
      </c>
      <c r="L200" s="44">
        <f t="shared" si="13"/>
        <v>0.34499999999999992</v>
      </c>
      <c r="M200" s="59">
        <f t="shared" si="14"/>
        <v>19.471168770453357</v>
      </c>
      <c r="N200" s="52">
        <f t="shared" si="11"/>
        <v>0.13282446774193596</v>
      </c>
    </row>
    <row r="201" spans="1:14" ht="30" customHeight="1" x14ac:dyDescent="0.25">
      <c r="A201" s="185">
        <v>171</v>
      </c>
      <c r="B201" s="178" t="s">
        <v>460</v>
      </c>
      <c r="C201" s="104">
        <v>9716087000649</v>
      </c>
      <c r="D201" s="14" t="s">
        <v>12</v>
      </c>
      <c r="E201" s="28" t="s">
        <v>88</v>
      </c>
      <c r="F201" s="53" t="s">
        <v>621</v>
      </c>
      <c r="G201" s="28" t="s">
        <v>31</v>
      </c>
      <c r="H201" s="28">
        <v>250</v>
      </c>
      <c r="I201" s="141">
        <v>33514.223999999813</v>
      </c>
      <c r="J201" s="44">
        <f t="shared" si="15"/>
        <v>4.5045999999999753E-2</v>
      </c>
      <c r="K201" s="42">
        <f t="shared" si="12"/>
        <v>256679.99999999997</v>
      </c>
      <c r="L201" s="44">
        <f t="shared" si="13"/>
        <v>0.34499999999999992</v>
      </c>
      <c r="M201" s="59">
        <f t="shared" si="14"/>
        <v>13.056811594202827</v>
      </c>
      <c r="N201" s="52">
        <f t="shared" si="11"/>
        <v>0.15495400000000026</v>
      </c>
    </row>
    <row r="202" spans="1:14" ht="30" customHeight="1" x14ac:dyDescent="0.25">
      <c r="A202" s="186"/>
      <c r="B202" s="179"/>
      <c r="C202" s="104">
        <v>9716088000179</v>
      </c>
      <c r="D202" s="14" t="s">
        <v>15</v>
      </c>
      <c r="E202" s="28" t="s">
        <v>88</v>
      </c>
      <c r="F202" s="53" t="s">
        <v>621</v>
      </c>
      <c r="G202" s="28" t="s">
        <v>31</v>
      </c>
      <c r="H202" s="28">
        <v>250</v>
      </c>
      <c r="I202" s="141">
        <v>39290.159999999742</v>
      </c>
      <c r="J202" s="44">
        <f t="shared" si="15"/>
        <v>5.2809354838709334E-2</v>
      </c>
      <c r="K202" s="42">
        <f t="shared" si="12"/>
        <v>256679.99999999997</v>
      </c>
      <c r="L202" s="44">
        <f t="shared" si="13"/>
        <v>0.34499999999999992</v>
      </c>
      <c r="M202" s="59">
        <f t="shared" si="14"/>
        <v>15.307059373538939</v>
      </c>
      <c r="N202" s="52">
        <f t="shared" si="11"/>
        <v>0.14719064516129068</v>
      </c>
    </row>
    <row r="203" spans="1:14" ht="30" customHeight="1" x14ac:dyDescent="0.25">
      <c r="A203" s="20">
        <v>172</v>
      </c>
      <c r="B203" s="26" t="s">
        <v>461</v>
      </c>
      <c r="C203" s="108">
        <v>9716087001011</v>
      </c>
      <c r="D203" s="14" t="s">
        <v>12</v>
      </c>
      <c r="E203" s="28" t="s">
        <v>76</v>
      </c>
      <c r="F203" s="53" t="s">
        <v>621</v>
      </c>
      <c r="G203" s="28" t="s">
        <v>31</v>
      </c>
      <c r="H203" s="28">
        <v>320</v>
      </c>
      <c r="I203" s="141">
        <v>37524.851999999955</v>
      </c>
      <c r="J203" s="44">
        <f t="shared" si="15"/>
        <v>5.0436629032258005E-2</v>
      </c>
      <c r="K203" s="42">
        <f t="shared" si="12"/>
        <v>328550.39999999997</v>
      </c>
      <c r="L203" s="44">
        <f t="shared" si="13"/>
        <v>0.44159999999999999</v>
      </c>
      <c r="M203" s="59">
        <f t="shared" si="14"/>
        <v>11.421338096072919</v>
      </c>
      <c r="N203" s="52">
        <f t="shared" si="11"/>
        <v>0.20556337096774199</v>
      </c>
    </row>
    <row r="204" spans="1:14" ht="30" customHeight="1" x14ac:dyDescent="0.25">
      <c r="A204" s="151">
        <v>173</v>
      </c>
      <c r="B204" s="26" t="s">
        <v>401</v>
      </c>
      <c r="C204" s="104">
        <v>9716087001090</v>
      </c>
      <c r="D204" s="14" t="s">
        <v>12</v>
      </c>
      <c r="E204" s="28" t="s">
        <v>76</v>
      </c>
      <c r="F204" s="53" t="s">
        <v>621</v>
      </c>
      <c r="G204" s="28" t="s">
        <v>31</v>
      </c>
      <c r="H204" s="28">
        <v>250</v>
      </c>
      <c r="I204" s="141">
        <v>68682.192000000214</v>
      </c>
      <c r="J204" s="44">
        <f t="shared" si="15"/>
        <v>9.2314774193548665E-2</v>
      </c>
      <c r="K204" s="42">
        <f t="shared" si="12"/>
        <v>256679.99999999997</v>
      </c>
      <c r="L204" s="44">
        <f t="shared" si="13"/>
        <v>0.34499999999999992</v>
      </c>
      <c r="M204" s="59">
        <f t="shared" si="14"/>
        <v>26.757905563347446</v>
      </c>
      <c r="N204" s="52">
        <f t="shared" si="11"/>
        <v>0.10768522580645135</v>
      </c>
    </row>
    <row r="205" spans="1:14" ht="30" customHeight="1" x14ac:dyDescent="0.25">
      <c r="A205" s="185">
        <v>174</v>
      </c>
      <c r="B205" s="178" t="s">
        <v>462</v>
      </c>
      <c r="C205" s="104">
        <v>9716088000096</v>
      </c>
      <c r="D205" s="14" t="s">
        <v>12</v>
      </c>
      <c r="E205" s="28" t="s">
        <v>76</v>
      </c>
      <c r="F205" s="53" t="s">
        <v>621</v>
      </c>
      <c r="G205" s="28" t="s">
        <v>31</v>
      </c>
      <c r="H205" s="28">
        <v>400</v>
      </c>
      <c r="I205" s="141">
        <v>89288.447999999626</v>
      </c>
      <c r="J205" s="44">
        <f t="shared" si="15"/>
        <v>0.12001135483870919</v>
      </c>
      <c r="K205" s="42">
        <f t="shared" si="12"/>
        <v>410687.99999999994</v>
      </c>
      <c r="L205" s="44">
        <f t="shared" si="13"/>
        <v>0.55199999999999994</v>
      </c>
      <c r="M205" s="59">
        <f t="shared" si="14"/>
        <v>21.741187470780652</v>
      </c>
      <c r="N205" s="52">
        <f t="shared" si="11"/>
        <v>0.19998864516129089</v>
      </c>
    </row>
    <row r="206" spans="1:14" ht="30" customHeight="1" x14ac:dyDescent="0.25">
      <c r="A206" s="186"/>
      <c r="B206" s="179"/>
      <c r="C206" s="109">
        <v>9716088000131</v>
      </c>
      <c r="D206" s="14" t="s">
        <v>15</v>
      </c>
      <c r="E206" s="28" t="s">
        <v>76</v>
      </c>
      <c r="F206" s="53" t="s">
        <v>621</v>
      </c>
      <c r="G206" s="28" t="s">
        <v>31</v>
      </c>
      <c r="H206" s="28">
        <v>400</v>
      </c>
      <c r="I206" s="141">
        <v>52317.89999999979</v>
      </c>
      <c r="J206" s="44">
        <f t="shared" si="15"/>
        <v>7.0319758064515847E-2</v>
      </c>
      <c r="K206" s="42">
        <f t="shared" si="12"/>
        <v>410687.99999999994</v>
      </c>
      <c r="L206" s="44">
        <f t="shared" si="13"/>
        <v>0.55199999999999994</v>
      </c>
      <c r="M206" s="59">
        <f t="shared" si="14"/>
        <v>12.739086605890554</v>
      </c>
      <c r="N206" s="52">
        <f t="shared" si="11"/>
        <v>0.24968024193548422</v>
      </c>
    </row>
    <row r="207" spans="1:14" ht="30" customHeight="1" x14ac:dyDescent="0.25">
      <c r="A207" s="185">
        <v>175</v>
      </c>
      <c r="B207" s="178" t="s">
        <v>463</v>
      </c>
      <c r="C207" s="117">
        <v>9716087000497</v>
      </c>
      <c r="D207" s="14" t="s">
        <v>12</v>
      </c>
      <c r="E207" s="28" t="s">
        <v>76</v>
      </c>
      <c r="F207" s="53" t="s">
        <v>621</v>
      </c>
      <c r="G207" s="28" t="s">
        <v>31</v>
      </c>
      <c r="H207" s="28">
        <v>400</v>
      </c>
      <c r="I207" s="141">
        <v>40317.191999999341</v>
      </c>
      <c r="J207" s="44">
        <f t="shared" si="15"/>
        <v>5.4189774193547501E-2</v>
      </c>
      <c r="K207" s="42">
        <f t="shared" si="12"/>
        <v>410687.99999999994</v>
      </c>
      <c r="L207" s="44">
        <f t="shared" si="13"/>
        <v>0.55199999999999994</v>
      </c>
      <c r="M207" s="59">
        <f t="shared" si="14"/>
        <v>9.8169880785412147</v>
      </c>
      <c r="N207" s="52">
        <f t="shared" si="11"/>
        <v>0.26581022580645258</v>
      </c>
    </row>
    <row r="208" spans="1:14" ht="30" customHeight="1" x14ac:dyDescent="0.25">
      <c r="A208" s="186"/>
      <c r="B208" s="179"/>
      <c r="C208" s="111">
        <v>9716087000914</v>
      </c>
      <c r="D208" s="14" t="s">
        <v>15</v>
      </c>
      <c r="E208" s="28" t="s">
        <v>76</v>
      </c>
      <c r="F208" s="53" t="s">
        <v>621</v>
      </c>
      <c r="G208" s="28" t="s">
        <v>31</v>
      </c>
      <c r="H208" s="28">
        <v>400</v>
      </c>
      <c r="I208" s="141">
        <v>16471.679999999906</v>
      </c>
      <c r="J208" s="44">
        <f t="shared" si="15"/>
        <v>2.213935483870955E-2</v>
      </c>
      <c r="K208" s="42">
        <f t="shared" si="12"/>
        <v>410687.99999999994</v>
      </c>
      <c r="L208" s="44">
        <f t="shared" si="13"/>
        <v>0.55199999999999994</v>
      </c>
      <c r="M208" s="59">
        <f t="shared" si="14"/>
        <v>4.0107526881720208</v>
      </c>
      <c r="N208" s="52">
        <f t="shared" si="11"/>
        <v>0.29786064516129052</v>
      </c>
    </row>
    <row r="209" spans="1:14" ht="30" customHeight="1" x14ac:dyDescent="0.25">
      <c r="A209" s="185">
        <v>176</v>
      </c>
      <c r="B209" s="178" t="s">
        <v>464</v>
      </c>
      <c r="C209" s="119">
        <v>9716087000886</v>
      </c>
      <c r="D209" s="14" t="s">
        <v>12</v>
      </c>
      <c r="E209" s="28" t="s">
        <v>113</v>
      </c>
      <c r="F209" s="53" t="s">
        <v>621</v>
      </c>
      <c r="G209" s="28" t="s">
        <v>31</v>
      </c>
      <c r="H209" s="28">
        <v>400</v>
      </c>
      <c r="I209" s="141">
        <v>45916.871999999858</v>
      </c>
      <c r="J209" s="44">
        <f t="shared" si="15"/>
        <v>6.1716225806451419E-2</v>
      </c>
      <c r="K209" s="42">
        <f t="shared" si="12"/>
        <v>410687.99999999994</v>
      </c>
      <c r="L209" s="44">
        <f t="shared" si="13"/>
        <v>0.55199999999999994</v>
      </c>
      <c r="M209" s="59">
        <f t="shared" si="14"/>
        <v>11.180475689574534</v>
      </c>
      <c r="N209" s="52">
        <f t="shared" si="11"/>
        <v>0.25828377419354864</v>
      </c>
    </row>
    <row r="210" spans="1:14" ht="30" customHeight="1" x14ac:dyDescent="0.25">
      <c r="A210" s="186"/>
      <c r="B210" s="179"/>
      <c r="C210" s="119">
        <v>9716088000304</v>
      </c>
      <c r="D210" s="14" t="s">
        <v>15</v>
      </c>
      <c r="E210" s="28" t="s">
        <v>113</v>
      </c>
      <c r="F210" s="53" t="s">
        <v>621</v>
      </c>
      <c r="G210" s="28" t="s">
        <v>31</v>
      </c>
      <c r="H210" s="28">
        <v>400</v>
      </c>
      <c r="I210" s="141">
        <v>43907.340000000258</v>
      </c>
      <c r="J210" s="44">
        <f t="shared" si="15"/>
        <v>5.9015241935484221E-2</v>
      </c>
      <c r="K210" s="42">
        <f t="shared" si="12"/>
        <v>410687.99999999994</v>
      </c>
      <c r="L210" s="44">
        <f t="shared" si="13"/>
        <v>0.55199999999999994</v>
      </c>
      <c r="M210" s="59">
        <f t="shared" si="14"/>
        <v>10.691167017297868</v>
      </c>
      <c r="N210" s="52">
        <f t="shared" si="11"/>
        <v>0.26098475806451582</v>
      </c>
    </row>
    <row r="211" spans="1:14" ht="30" customHeight="1" x14ac:dyDescent="0.25">
      <c r="A211" s="20">
        <v>177</v>
      </c>
      <c r="B211" s="26" t="s">
        <v>466</v>
      </c>
      <c r="C211" s="120">
        <v>9716087000957</v>
      </c>
      <c r="D211" s="14" t="s">
        <v>12</v>
      </c>
      <c r="E211" s="28" t="s">
        <v>113</v>
      </c>
      <c r="F211" s="53" t="s">
        <v>621</v>
      </c>
      <c r="G211" s="28" t="s">
        <v>31</v>
      </c>
      <c r="H211" s="28">
        <v>250</v>
      </c>
      <c r="I211" s="141">
        <v>36347.807999999786</v>
      </c>
      <c r="J211" s="44">
        <f t="shared" si="15"/>
        <v>4.8854580645161003E-2</v>
      </c>
      <c r="K211" s="42">
        <f t="shared" si="12"/>
        <v>256679.99999999997</v>
      </c>
      <c r="L211" s="44">
        <f t="shared" si="13"/>
        <v>0.34499999999999992</v>
      </c>
      <c r="M211" s="59">
        <f t="shared" si="14"/>
        <v>14.160748013090146</v>
      </c>
      <c r="N211" s="52">
        <f t="shared" ref="N211:N271" si="16">H211/1000*0.8-J211</f>
        <v>0.15114541935483899</v>
      </c>
    </row>
    <row r="212" spans="1:14" ht="30" customHeight="1" x14ac:dyDescent="0.25">
      <c r="A212" s="151">
        <v>178</v>
      </c>
      <c r="B212" s="26" t="s">
        <v>465</v>
      </c>
      <c r="C212" s="104">
        <v>9716087001014</v>
      </c>
      <c r="D212" s="14" t="s">
        <v>12</v>
      </c>
      <c r="E212" s="28" t="s">
        <v>113</v>
      </c>
      <c r="F212" s="53" t="s">
        <v>621</v>
      </c>
      <c r="G212" s="28" t="s">
        <v>31</v>
      </c>
      <c r="H212" s="28">
        <v>250</v>
      </c>
      <c r="I212" s="141">
        <v>37670.627999999269</v>
      </c>
      <c r="J212" s="44">
        <f t="shared" si="15"/>
        <v>5.0632564516128048E-2</v>
      </c>
      <c r="K212" s="42">
        <f t="shared" ref="K212:K272" si="17">H212*744*1.38</f>
        <v>256679.99999999997</v>
      </c>
      <c r="L212" s="44">
        <f t="shared" ref="L212:L272" si="18">K212/744/1000</f>
        <v>0.34499999999999992</v>
      </c>
      <c r="M212" s="59">
        <f t="shared" ref="M212:M272" si="19">(I212/K212)*100</f>
        <v>14.676105656848712</v>
      </c>
      <c r="N212" s="52">
        <f t="shared" si="16"/>
        <v>0.14936743548387196</v>
      </c>
    </row>
    <row r="213" spans="1:14" ht="30" customHeight="1" x14ac:dyDescent="0.25">
      <c r="A213" s="185">
        <v>179</v>
      </c>
      <c r="B213" s="178" t="s">
        <v>467</v>
      </c>
      <c r="C213" s="121" t="s">
        <v>612</v>
      </c>
      <c r="D213" s="14" t="s">
        <v>12</v>
      </c>
      <c r="E213" s="28" t="s">
        <v>113</v>
      </c>
      <c r="F213" s="53" t="s">
        <v>621</v>
      </c>
      <c r="G213" s="28" t="s">
        <v>31</v>
      </c>
      <c r="H213" s="28">
        <v>250</v>
      </c>
      <c r="I213" s="141">
        <v>18000</v>
      </c>
      <c r="J213" s="44">
        <f t="shared" ref="J213:J274" si="20">I213/744/1000</f>
        <v>2.4193548387096777E-2</v>
      </c>
      <c r="K213" s="42">
        <f t="shared" si="17"/>
        <v>256679.99999999997</v>
      </c>
      <c r="L213" s="44">
        <f t="shared" si="18"/>
        <v>0.34499999999999992</v>
      </c>
      <c r="M213" s="59">
        <f t="shared" si="19"/>
        <v>7.0126227208976166</v>
      </c>
      <c r="N213" s="52">
        <f t="shared" si="16"/>
        <v>0.17580645161290323</v>
      </c>
    </row>
    <row r="214" spans="1:14" ht="30" customHeight="1" x14ac:dyDescent="0.25">
      <c r="A214" s="186"/>
      <c r="B214" s="179"/>
      <c r="C214" s="122" t="s">
        <v>613</v>
      </c>
      <c r="D214" s="14" t="s">
        <v>15</v>
      </c>
      <c r="E214" s="28" t="s">
        <v>113</v>
      </c>
      <c r="F214" s="53" t="s">
        <v>621</v>
      </c>
      <c r="G214" s="28" t="s">
        <v>31</v>
      </c>
      <c r="H214" s="28">
        <v>250</v>
      </c>
      <c r="I214" s="141">
        <v>0</v>
      </c>
      <c r="J214" s="44">
        <f t="shared" si="20"/>
        <v>0</v>
      </c>
      <c r="K214" s="42">
        <f t="shared" si="17"/>
        <v>256679.99999999997</v>
      </c>
      <c r="L214" s="44">
        <f t="shared" si="18"/>
        <v>0.34499999999999992</v>
      </c>
      <c r="M214" s="59">
        <f t="shared" si="19"/>
        <v>0</v>
      </c>
      <c r="N214" s="52">
        <f t="shared" si="16"/>
        <v>0.2</v>
      </c>
    </row>
    <row r="215" spans="1:14" ht="30" customHeight="1" x14ac:dyDescent="0.25">
      <c r="A215" s="20">
        <v>180</v>
      </c>
      <c r="B215" s="26" t="s">
        <v>468</v>
      </c>
      <c r="C215" s="123" t="s">
        <v>614</v>
      </c>
      <c r="D215" s="14" t="s">
        <v>12</v>
      </c>
      <c r="E215" s="28" t="s">
        <v>531</v>
      </c>
      <c r="F215" s="53" t="s">
        <v>621</v>
      </c>
      <c r="G215" s="28" t="s">
        <v>31</v>
      </c>
      <c r="H215" s="28">
        <v>400</v>
      </c>
      <c r="I215" s="141">
        <v>64600</v>
      </c>
      <c r="J215" s="44">
        <f t="shared" si="20"/>
        <v>8.6827956989247307E-2</v>
      </c>
      <c r="K215" s="42">
        <f t="shared" si="17"/>
        <v>410687.99999999994</v>
      </c>
      <c r="L215" s="44">
        <f t="shared" si="18"/>
        <v>0.55199999999999994</v>
      </c>
      <c r="M215" s="59">
        <f t="shared" si="19"/>
        <v>15.729702353124514</v>
      </c>
      <c r="N215" s="52">
        <f t="shared" si="16"/>
        <v>0.23317204301075276</v>
      </c>
    </row>
    <row r="216" spans="1:14" ht="30" customHeight="1" x14ac:dyDescent="0.25">
      <c r="A216" s="185">
        <v>181</v>
      </c>
      <c r="B216" s="178" t="s">
        <v>469</v>
      </c>
      <c r="C216" s="115">
        <v>9716087001009</v>
      </c>
      <c r="D216" s="14" t="s">
        <v>12</v>
      </c>
      <c r="E216" s="28" t="s">
        <v>531</v>
      </c>
      <c r="F216" s="53" t="s">
        <v>621</v>
      </c>
      <c r="G216" s="28" t="s">
        <v>31</v>
      </c>
      <c r="H216" s="28">
        <v>630</v>
      </c>
      <c r="I216" s="141">
        <v>3600</v>
      </c>
      <c r="J216" s="44">
        <f t="shared" si="20"/>
        <v>4.8387096774193551E-3</v>
      </c>
      <c r="K216" s="42">
        <f t="shared" si="17"/>
        <v>646833.6</v>
      </c>
      <c r="L216" s="44">
        <f t="shared" si="18"/>
        <v>0.86939999999999995</v>
      </c>
      <c r="M216" s="59">
        <f t="shared" si="19"/>
        <v>0.55655735880139812</v>
      </c>
      <c r="N216" s="52">
        <f t="shared" si="16"/>
        <v>0.49916129032258066</v>
      </c>
    </row>
    <row r="217" spans="1:14" ht="30" customHeight="1" x14ac:dyDescent="0.25">
      <c r="A217" s="186"/>
      <c r="B217" s="179"/>
      <c r="C217" s="124">
        <v>9716087000902</v>
      </c>
      <c r="D217" s="14" t="s">
        <v>15</v>
      </c>
      <c r="E217" s="28" t="s">
        <v>531</v>
      </c>
      <c r="F217" s="53" t="s">
        <v>621</v>
      </c>
      <c r="G217" s="28" t="s">
        <v>31</v>
      </c>
      <c r="H217" s="28">
        <v>630</v>
      </c>
      <c r="I217" s="141">
        <v>34200</v>
      </c>
      <c r="J217" s="44">
        <f t="shared" si="20"/>
        <v>4.596774193548387E-2</v>
      </c>
      <c r="K217" s="42">
        <f t="shared" si="17"/>
        <v>646833.6</v>
      </c>
      <c r="L217" s="44">
        <f t="shared" si="18"/>
        <v>0.86939999999999995</v>
      </c>
      <c r="M217" s="59">
        <f t="shared" si="19"/>
        <v>5.2872949086132817</v>
      </c>
      <c r="N217" s="52">
        <f t="shared" si="16"/>
        <v>0.45803225806451614</v>
      </c>
    </row>
    <row r="218" spans="1:14" ht="30" customHeight="1" x14ac:dyDescent="0.25">
      <c r="A218" s="20">
        <v>182</v>
      </c>
      <c r="B218" s="26" t="s">
        <v>470</v>
      </c>
      <c r="C218" s="104">
        <v>9716088000500</v>
      </c>
      <c r="D218" s="14" t="s">
        <v>12</v>
      </c>
      <c r="E218" s="53" t="s">
        <v>532</v>
      </c>
      <c r="F218" s="53" t="s">
        <v>621</v>
      </c>
      <c r="G218" s="28" t="s">
        <v>31</v>
      </c>
      <c r="H218" s="28">
        <v>400</v>
      </c>
      <c r="I218" s="141">
        <v>34775.159999999742</v>
      </c>
      <c r="J218" s="44">
        <f t="shared" si="20"/>
        <v>4.6740806451612556E-2</v>
      </c>
      <c r="K218" s="42">
        <f t="shared" si="17"/>
        <v>410687.99999999994</v>
      </c>
      <c r="L218" s="44">
        <f t="shared" si="18"/>
        <v>0.55199999999999994</v>
      </c>
      <c r="M218" s="59">
        <f t="shared" si="19"/>
        <v>8.4675374006544502</v>
      </c>
      <c r="N218" s="52">
        <f t="shared" si="16"/>
        <v>0.27325919354838751</v>
      </c>
    </row>
    <row r="219" spans="1:14" ht="30" customHeight="1" x14ac:dyDescent="0.25">
      <c r="A219" s="185">
        <v>183</v>
      </c>
      <c r="B219" s="178" t="s">
        <v>471</v>
      </c>
      <c r="C219" s="104">
        <v>9716088000188</v>
      </c>
      <c r="D219" s="14" t="s">
        <v>12</v>
      </c>
      <c r="E219" s="28" t="s">
        <v>137</v>
      </c>
      <c r="F219" s="53" t="s">
        <v>621</v>
      </c>
      <c r="G219" s="28" t="s">
        <v>31</v>
      </c>
      <c r="H219" s="28">
        <v>630</v>
      </c>
      <c r="I219" s="141">
        <v>0</v>
      </c>
      <c r="J219" s="44">
        <f t="shared" si="20"/>
        <v>0</v>
      </c>
      <c r="K219" s="42">
        <f t="shared" si="17"/>
        <v>646833.6</v>
      </c>
      <c r="L219" s="44">
        <f t="shared" si="18"/>
        <v>0.86939999999999995</v>
      </c>
      <c r="M219" s="59">
        <f t="shared" si="19"/>
        <v>0</v>
      </c>
      <c r="N219" s="52">
        <f t="shared" si="16"/>
        <v>0.504</v>
      </c>
    </row>
    <row r="220" spans="1:14" ht="30" customHeight="1" x14ac:dyDescent="0.25">
      <c r="A220" s="186"/>
      <c r="B220" s="179"/>
      <c r="C220" s="104">
        <v>9716087000318</v>
      </c>
      <c r="D220" s="14" t="s">
        <v>15</v>
      </c>
      <c r="E220" s="28" t="s">
        <v>137</v>
      </c>
      <c r="F220" s="53" t="s">
        <v>621</v>
      </c>
      <c r="G220" s="28" t="s">
        <v>31</v>
      </c>
      <c r="H220" s="28">
        <v>630</v>
      </c>
      <c r="I220" s="141">
        <v>73953.743999999715</v>
      </c>
      <c r="J220" s="44">
        <f t="shared" si="20"/>
        <v>9.9400193548386709E-2</v>
      </c>
      <c r="K220" s="42">
        <f t="shared" si="17"/>
        <v>646833.6</v>
      </c>
      <c r="L220" s="44">
        <f t="shared" si="18"/>
        <v>0.86939999999999995</v>
      </c>
      <c r="M220" s="59">
        <f t="shared" si="19"/>
        <v>11.43319456503183</v>
      </c>
      <c r="N220" s="52">
        <f t="shared" si="16"/>
        <v>0.40459980645161331</v>
      </c>
    </row>
    <row r="221" spans="1:14" ht="30" customHeight="1" x14ac:dyDescent="0.25">
      <c r="A221" s="20">
        <v>184</v>
      </c>
      <c r="B221" s="26" t="s">
        <v>516</v>
      </c>
      <c r="C221" s="104">
        <v>9716087000334</v>
      </c>
      <c r="D221" s="14" t="s">
        <v>12</v>
      </c>
      <c r="E221" s="28" t="s">
        <v>138</v>
      </c>
      <c r="F221" s="53" t="s">
        <v>621</v>
      </c>
      <c r="G221" s="28" t="s">
        <v>31</v>
      </c>
      <c r="H221" s="28">
        <v>250</v>
      </c>
      <c r="I221" s="141">
        <v>50781.564000000071</v>
      </c>
      <c r="J221" s="44">
        <f t="shared" si="20"/>
        <v>6.825479032258075E-2</v>
      </c>
      <c r="K221" s="42">
        <f t="shared" si="17"/>
        <v>256679.99999999997</v>
      </c>
      <c r="L221" s="44">
        <f t="shared" si="18"/>
        <v>0.34499999999999992</v>
      </c>
      <c r="M221" s="59">
        <f t="shared" si="19"/>
        <v>19.783997194950942</v>
      </c>
      <c r="N221" s="52">
        <f t="shared" si="16"/>
        <v>0.13174520967741926</v>
      </c>
    </row>
    <row r="222" spans="1:14" ht="30" customHeight="1" x14ac:dyDescent="0.25">
      <c r="A222" s="185">
        <v>185</v>
      </c>
      <c r="B222" s="178" t="s">
        <v>517</v>
      </c>
      <c r="C222" s="104">
        <v>9716088000350</v>
      </c>
      <c r="D222" s="14" t="s">
        <v>12</v>
      </c>
      <c r="E222" s="28" t="s">
        <v>138</v>
      </c>
      <c r="F222" s="53" t="s">
        <v>621</v>
      </c>
      <c r="G222" s="28" t="s">
        <v>31</v>
      </c>
      <c r="H222" s="28">
        <v>250</v>
      </c>
      <c r="I222" s="141">
        <v>31027.5</v>
      </c>
      <c r="J222" s="44">
        <f t="shared" si="20"/>
        <v>4.1703629032258063E-2</v>
      </c>
      <c r="K222" s="42">
        <f t="shared" si="17"/>
        <v>256679.99999999997</v>
      </c>
      <c r="L222" s="44">
        <f t="shared" si="18"/>
        <v>0.34499999999999992</v>
      </c>
      <c r="M222" s="59">
        <f t="shared" si="19"/>
        <v>12.088008415147266</v>
      </c>
      <c r="N222" s="52">
        <f t="shared" si="16"/>
        <v>0.15829637096774196</v>
      </c>
    </row>
    <row r="223" spans="1:14" ht="30" customHeight="1" x14ac:dyDescent="0.25">
      <c r="A223" s="186"/>
      <c r="B223" s="179"/>
      <c r="C223" s="104">
        <v>9716087000659</v>
      </c>
      <c r="D223" s="14" t="s">
        <v>15</v>
      </c>
      <c r="E223" s="28" t="s">
        <v>138</v>
      </c>
      <c r="F223" s="53" t="s">
        <v>621</v>
      </c>
      <c r="G223" s="28" t="s">
        <v>31</v>
      </c>
      <c r="H223" s="28">
        <v>250</v>
      </c>
      <c r="I223" s="141">
        <v>28169.063999999198</v>
      </c>
      <c r="J223" s="44">
        <f t="shared" si="20"/>
        <v>3.7861645161289245E-2</v>
      </c>
      <c r="K223" s="42">
        <f t="shared" si="17"/>
        <v>256679.99999999997</v>
      </c>
      <c r="L223" s="44">
        <f t="shared" si="18"/>
        <v>0.34499999999999992</v>
      </c>
      <c r="M223" s="59">
        <f t="shared" si="19"/>
        <v>10.97438990182297</v>
      </c>
      <c r="N223" s="52">
        <f t="shared" si="16"/>
        <v>0.16213835483871075</v>
      </c>
    </row>
    <row r="224" spans="1:14" ht="30" customHeight="1" x14ac:dyDescent="0.25">
      <c r="A224" s="185">
        <v>186</v>
      </c>
      <c r="B224" s="178" t="s">
        <v>472</v>
      </c>
      <c r="C224" s="104">
        <v>9716087000038</v>
      </c>
      <c r="D224" s="14" t="s">
        <v>12</v>
      </c>
      <c r="E224" s="28" t="s">
        <v>139</v>
      </c>
      <c r="F224" s="53" t="s">
        <v>621</v>
      </c>
      <c r="G224" s="28" t="s">
        <v>31</v>
      </c>
      <c r="H224" s="28">
        <v>400</v>
      </c>
      <c r="I224" s="141">
        <v>25578.719999999885</v>
      </c>
      <c r="J224" s="44">
        <f t="shared" si="20"/>
        <v>3.4379999999999848E-2</v>
      </c>
      <c r="K224" s="42">
        <f t="shared" si="17"/>
        <v>410687.99999999994</v>
      </c>
      <c r="L224" s="44">
        <f t="shared" si="18"/>
        <v>0.55199999999999994</v>
      </c>
      <c r="M224" s="59">
        <f t="shared" si="19"/>
        <v>6.2282608695651902</v>
      </c>
      <c r="N224" s="52">
        <f t="shared" si="16"/>
        <v>0.28562000000000021</v>
      </c>
    </row>
    <row r="225" spans="1:14" ht="30" customHeight="1" x14ac:dyDescent="0.25">
      <c r="A225" s="186"/>
      <c r="B225" s="179"/>
      <c r="C225" s="104">
        <v>9716088000476</v>
      </c>
      <c r="D225" s="14" t="s">
        <v>15</v>
      </c>
      <c r="E225" s="28" t="s">
        <v>139</v>
      </c>
      <c r="F225" s="53" t="s">
        <v>621</v>
      </c>
      <c r="G225" s="28" t="s">
        <v>31</v>
      </c>
      <c r="H225" s="28">
        <v>400</v>
      </c>
      <c r="I225" s="141">
        <v>27800</v>
      </c>
      <c r="J225" s="44">
        <f t="shared" si="20"/>
        <v>3.7365591397849465E-2</v>
      </c>
      <c r="K225" s="42">
        <f t="shared" si="17"/>
        <v>410687.99999999994</v>
      </c>
      <c r="L225" s="44">
        <f t="shared" si="18"/>
        <v>0.55199999999999994</v>
      </c>
      <c r="M225" s="59">
        <f t="shared" si="19"/>
        <v>6.7691288764220054</v>
      </c>
      <c r="N225" s="52">
        <f t="shared" si="16"/>
        <v>0.28263440860215061</v>
      </c>
    </row>
    <row r="226" spans="1:14" ht="30" customHeight="1" x14ac:dyDescent="0.25">
      <c r="A226" s="185">
        <v>187</v>
      </c>
      <c r="B226" s="178" t="s">
        <v>473</v>
      </c>
      <c r="C226" s="104">
        <v>9716088000175</v>
      </c>
      <c r="D226" s="14" t="s">
        <v>12</v>
      </c>
      <c r="E226" s="28" t="s">
        <v>139</v>
      </c>
      <c r="F226" s="53" t="s">
        <v>621</v>
      </c>
      <c r="G226" s="28" t="s">
        <v>31</v>
      </c>
      <c r="H226" s="28">
        <v>400</v>
      </c>
      <c r="I226" s="141">
        <v>30398.19599999988</v>
      </c>
      <c r="J226" s="44">
        <f t="shared" si="20"/>
        <v>4.0857790322580481E-2</v>
      </c>
      <c r="K226" s="42">
        <f t="shared" si="17"/>
        <v>410687.99999999994</v>
      </c>
      <c r="L226" s="44">
        <f t="shared" si="18"/>
        <v>0.55199999999999994</v>
      </c>
      <c r="M226" s="59">
        <f t="shared" si="19"/>
        <v>7.4017736091631328</v>
      </c>
      <c r="N226" s="52">
        <f t="shared" si="16"/>
        <v>0.27914220967741959</v>
      </c>
    </row>
    <row r="227" spans="1:14" ht="30" customHeight="1" x14ac:dyDescent="0.25">
      <c r="A227" s="186"/>
      <c r="B227" s="179"/>
      <c r="C227" s="104">
        <v>9716087001147</v>
      </c>
      <c r="D227" s="14" t="s">
        <v>15</v>
      </c>
      <c r="E227" s="28" t="s">
        <v>139</v>
      </c>
      <c r="F227" s="53" t="s">
        <v>621</v>
      </c>
      <c r="G227" s="28" t="s">
        <v>31</v>
      </c>
      <c r="H227" s="28">
        <v>400</v>
      </c>
      <c r="I227" s="141">
        <v>43366.872000000731</v>
      </c>
      <c r="J227" s="44">
        <f t="shared" si="20"/>
        <v>5.8288806451613884E-2</v>
      </c>
      <c r="K227" s="42">
        <f t="shared" si="17"/>
        <v>410687.99999999994</v>
      </c>
      <c r="L227" s="44">
        <f t="shared" si="18"/>
        <v>0.55199999999999994</v>
      </c>
      <c r="M227" s="59">
        <f t="shared" si="19"/>
        <v>10.559566386161936</v>
      </c>
      <c r="N227" s="52">
        <f t="shared" si="16"/>
        <v>0.26171119354838618</v>
      </c>
    </row>
    <row r="228" spans="1:14" ht="30" customHeight="1" x14ac:dyDescent="0.25">
      <c r="A228" s="20">
        <v>188</v>
      </c>
      <c r="B228" s="26" t="s">
        <v>474</v>
      </c>
      <c r="C228" s="104">
        <v>9716088000124</v>
      </c>
      <c r="D228" s="14" t="s">
        <v>12</v>
      </c>
      <c r="E228" s="28" t="s">
        <v>140</v>
      </c>
      <c r="F228" s="53" t="s">
        <v>621</v>
      </c>
      <c r="G228" s="28" t="s">
        <v>31</v>
      </c>
      <c r="H228" s="28">
        <v>400</v>
      </c>
      <c r="I228" s="141">
        <v>29201.244000000152</v>
      </c>
      <c r="J228" s="44">
        <f t="shared" si="20"/>
        <v>3.9248983870967945E-2</v>
      </c>
      <c r="K228" s="42">
        <f t="shared" si="17"/>
        <v>410687.99999999994</v>
      </c>
      <c r="L228" s="44">
        <f t="shared" si="18"/>
        <v>0.55199999999999994</v>
      </c>
      <c r="M228" s="59">
        <f t="shared" si="19"/>
        <v>7.1103231650304259</v>
      </c>
      <c r="N228" s="52">
        <f t="shared" si="16"/>
        <v>0.28075101612903214</v>
      </c>
    </row>
    <row r="229" spans="1:14" ht="30" customHeight="1" x14ac:dyDescent="0.25">
      <c r="A229" s="185">
        <v>189</v>
      </c>
      <c r="B229" s="178" t="s">
        <v>475</v>
      </c>
      <c r="C229" s="104">
        <v>9716087000545</v>
      </c>
      <c r="D229" s="14" t="s">
        <v>12</v>
      </c>
      <c r="E229" s="28" t="s">
        <v>141</v>
      </c>
      <c r="F229" s="53" t="s">
        <v>621</v>
      </c>
      <c r="G229" s="28" t="s">
        <v>31</v>
      </c>
      <c r="H229" s="28">
        <v>400</v>
      </c>
      <c r="I229" s="141">
        <v>26753.320000000167</v>
      </c>
      <c r="J229" s="44">
        <f t="shared" si="20"/>
        <v>3.5958763440860436E-2</v>
      </c>
      <c r="K229" s="42">
        <f t="shared" si="17"/>
        <v>410687.99999999994</v>
      </c>
      <c r="L229" s="44">
        <f t="shared" si="18"/>
        <v>0.55199999999999994</v>
      </c>
      <c r="M229" s="59">
        <f t="shared" si="19"/>
        <v>6.5142687392863126</v>
      </c>
      <c r="N229" s="52">
        <f t="shared" si="16"/>
        <v>0.2840412365591396</v>
      </c>
    </row>
    <row r="230" spans="1:14" ht="30" customHeight="1" x14ac:dyDescent="0.25">
      <c r="A230" s="186"/>
      <c r="B230" s="179"/>
      <c r="C230" s="104">
        <v>9716087000861</v>
      </c>
      <c r="D230" s="14" t="s">
        <v>15</v>
      </c>
      <c r="E230" s="28" t="s">
        <v>141</v>
      </c>
      <c r="F230" s="53" t="s">
        <v>621</v>
      </c>
      <c r="G230" s="28" t="s">
        <v>31</v>
      </c>
      <c r="H230" s="28">
        <v>400</v>
      </c>
      <c r="I230" s="141">
        <v>76923.440000000119</v>
      </c>
      <c r="J230" s="44">
        <f t="shared" si="20"/>
        <v>0.10339172043010768</v>
      </c>
      <c r="K230" s="42">
        <f t="shared" si="17"/>
        <v>410687.99999999994</v>
      </c>
      <c r="L230" s="44">
        <f t="shared" si="18"/>
        <v>0.55199999999999994</v>
      </c>
      <c r="M230" s="59">
        <f t="shared" si="19"/>
        <v>18.730384135889075</v>
      </c>
      <c r="N230" s="52">
        <f t="shared" si="16"/>
        <v>0.21660827956989237</v>
      </c>
    </row>
    <row r="231" spans="1:14" ht="30" customHeight="1" x14ac:dyDescent="0.25">
      <c r="A231" s="20">
        <v>190</v>
      </c>
      <c r="B231" s="26" t="s">
        <v>476</v>
      </c>
      <c r="C231" s="104">
        <v>9716087000502</v>
      </c>
      <c r="D231" s="14" t="s">
        <v>12</v>
      </c>
      <c r="E231" s="28" t="s">
        <v>142</v>
      </c>
      <c r="F231" s="53" t="s">
        <v>621</v>
      </c>
      <c r="G231" s="28" t="s">
        <v>31</v>
      </c>
      <c r="H231" s="28">
        <v>400</v>
      </c>
      <c r="I231" s="141">
        <v>33994.692000000214</v>
      </c>
      <c r="J231" s="44">
        <f t="shared" si="20"/>
        <v>4.5691790322580937E-2</v>
      </c>
      <c r="K231" s="42">
        <f>H231*744*1.38</f>
        <v>410687.99999999994</v>
      </c>
      <c r="L231" s="44">
        <f t="shared" si="18"/>
        <v>0.55199999999999994</v>
      </c>
      <c r="M231" s="59">
        <f t="shared" si="19"/>
        <v>8.2774982468443721</v>
      </c>
      <c r="N231" s="52">
        <f t="shared" si="16"/>
        <v>0.27430820967741915</v>
      </c>
    </row>
    <row r="232" spans="1:14" ht="30" customHeight="1" x14ac:dyDescent="0.25">
      <c r="A232" s="185">
        <v>191</v>
      </c>
      <c r="B232" s="178" t="s">
        <v>477</v>
      </c>
      <c r="C232" s="104">
        <v>9716087001101</v>
      </c>
      <c r="D232" s="14" t="s">
        <v>12</v>
      </c>
      <c r="E232" s="28" t="s">
        <v>142</v>
      </c>
      <c r="F232" s="53" t="s">
        <v>621</v>
      </c>
      <c r="G232" s="28" t="s">
        <v>31</v>
      </c>
      <c r="H232" s="28">
        <v>250</v>
      </c>
      <c r="I232" s="141">
        <v>6698.9160000000265</v>
      </c>
      <c r="J232" s="44">
        <f t="shared" si="20"/>
        <v>9.0039193548387443E-3</v>
      </c>
      <c r="K232" s="42">
        <f t="shared" si="17"/>
        <v>256679.99999999997</v>
      </c>
      <c r="L232" s="44">
        <f t="shared" si="18"/>
        <v>0.34499999999999992</v>
      </c>
      <c r="M232" s="59">
        <f t="shared" si="19"/>
        <v>2.6098316970547089</v>
      </c>
      <c r="N232" s="52">
        <f t="shared" si="16"/>
        <v>0.19099608064516127</v>
      </c>
    </row>
    <row r="233" spans="1:14" ht="30" customHeight="1" x14ac:dyDescent="0.25">
      <c r="A233" s="186"/>
      <c r="B233" s="179"/>
      <c r="C233" s="104">
        <v>9716087000075</v>
      </c>
      <c r="D233" s="14" t="s">
        <v>15</v>
      </c>
      <c r="E233" s="28" t="s">
        <v>142</v>
      </c>
      <c r="F233" s="53" t="s">
        <v>621</v>
      </c>
      <c r="G233" s="28" t="s">
        <v>31</v>
      </c>
      <c r="H233" s="28">
        <v>250</v>
      </c>
      <c r="I233" s="141">
        <v>3051.2159999999676</v>
      </c>
      <c r="J233" s="44">
        <f t="shared" si="20"/>
        <v>4.1010967741935047E-3</v>
      </c>
      <c r="K233" s="42">
        <f t="shared" si="17"/>
        <v>256679.99999999997</v>
      </c>
      <c r="L233" s="44">
        <f t="shared" si="18"/>
        <v>0.34499999999999992</v>
      </c>
      <c r="M233" s="59">
        <f t="shared" si="19"/>
        <v>1.1887237026647841</v>
      </c>
      <c r="N233" s="52">
        <f t="shared" si="16"/>
        <v>0.1958989032258065</v>
      </c>
    </row>
    <row r="234" spans="1:14" ht="30" customHeight="1" x14ac:dyDescent="0.25">
      <c r="A234" s="71">
        <v>192</v>
      </c>
      <c r="B234" s="26" t="s">
        <v>143</v>
      </c>
      <c r="C234" s="104">
        <v>9716088000385</v>
      </c>
      <c r="D234" s="14" t="s">
        <v>12</v>
      </c>
      <c r="E234" s="28" t="s">
        <v>144</v>
      </c>
      <c r="F234" s="53" t="s">
        <v>621</v>
      </c>
      <c r="G234" s="28" t="s">
        <v>31</v>
      </c>
      <c r="H234" s="28">
        <v>400</v>
      </c>
      <c r="I234" s="141">
        <v>53529.371999999858</v>
      </c>
      <c r="J234" s="44">
        <f t="shared" si="20"/>
        <v>7.1948080645161103E-2</v>
      </c>
      <c r="K234" s="42">
        <f t="shared" si="17"/>
        <v>410687.99999999994</v>
      </c>
      <c r="L234" s="44">
        <f t="shared" si="18"/>
        <v>0.55199999999999994</v>
      </c>
      <c r="M234" s="59">
        <f t="shared" si="19"/>
        <v>13.034072580645129</v>
      </c>
      <c r="N234" s="52">
        <f t="shared" si="16"/>
        <v>0.24805191935483895</v>
      </c>
    </row>
    <row r="235" spans="1:14" ht="30" customHeight="1" x14ac:dyDescent="0.25">
      <c r="A235" s="151">
        <v>193</v>
      </c>
      <c r="B235" s="26" t="s">
        <v>478</v>
      </c>
      <c r="C235" s="104">
        <v>9716087001052</v>
      </c>
      <c r="D235" s="14" t="s">
        <v>12</v>
      </c>
      <c r="E235" s="28" t="s">
        <v>145</v>
      </c>
      <c r="F235" s="53" t="s">
        <v>621</v>
      </c>
      <c r="G235" s="28" t="s">
        <v>31</v>
      </c>
      <c r="H235" s="28">
        <v>400</v>
      </c>
      <c r="I235" s="141">
        <v>70931.243999999715</v>
      </c>
      <c r="J235" s="44">
        <f t="shared" si="20"/>
        <v>9.5337693548386712E-2</v>
      </c>
      <c r="K235" s="42">
        <f t="shared" si="17"/>
        <v>410687.99999999994</v>
      </c>
      <c r="L235" s="44">
        <f t="shared" si="18"/>
        <v>0.55199999999999994</v>
      </c>
      <c r="M235" s="59">
        <f t="shared" si="19"/>
        <v>17.271321294997595</v>
      </c>
      <c r="N235" s="52">
        <f t="shared" si="16"/>
        <v>0.22466230645161334</v>
      </c>
    </row>
    <row r="236" spans="1:14" ht="30" customHeight="1" x14ac:dyDescent="0.25">
      <c r="A236" s="151">
        <v>194</v>
      </c>
      <c r="B236" s="26" t="s">
        <v>479</v>
      </c>
      <c r="C236" s="104">
        <v>9716088000311</v>
      </c>
      <c r="D236" s="14" t="s">
        <v>12</v>
      </c>
      <c r="E236" s="28" t="s">
        <v>137</v>
      </c>
      <c r="F236" s="53" t="s">
        <v>621</v>
      </c>
      <c r="G236" s="28" t="s">
        <v>31</v>
      </c>
      <c r="H236" s="28">
        <v>320</v>
      </c>
      <c r="I236" s="141">
        <v>52826.723999999813</v>
      </c>
      <c r="J236" s="44">
        <f t="shared" si="20"/>
        <v>7.1003661290322331E-2</v>
      </c>
      <c r="K236" s="42">
        <f t="shared" si="17"/>
        <v>328550.39999999997</v>
      </c>
      <c r="L236" s="44">
        <f t="shared" si="18"/>
        <v>0.44159999999999999</v>
      </c>
      <c r="M236" s="59">
        <f t="shared" si="19"/>
        <v>16.078727647265023</v>
      </c>
      <c r="N236" s="52">
        <f t="shared" si="16"/>
        <v>0.18499633870967769</v>
      </c>
    </row>
    <row r="237" spans="1:14" ht="30" customHeight="1" x14ac:dyDescent="0.25">
      <c r="A237" s="151">
        <v>195</v>
      </c>
      <c r="B237" s="26" t="s">
        <v>480</v>
      </c>
      <c r="C237" s="104">
        <v>9716088000251</v>
      </c>
      <c r="D237" s="14" t="s">
        <v>12</v>
      </c>
      <c r="E237" s="28" t="s">
        <v>145</v>
      </c>
      <c r="F237" s="53" t="s">
        <v>621</v>
      </c>
      <c r="G237" s="28" t="s">
        <v>31</v>
      </c>
      <c r="H237" s="28">
        <v>250</v>
      </c>
      <c r="I237" s="141">
        <v>24885.160000000178</v>
      </c>
      <c r="J237" s="44">
        <f t="shared" si="20"/>
        <v>3.3447795698924969E-2</v>
      </c>
      <c r="K237" s="42">
        <f t="shared" si="17"/>
        <v>256679.99999999997</v>
      </c>
      <c r="L237" s="44">
        <f t="shared" si="18"/>
        <v>0.34499999999999992</v>
      </c>
      <c r="M237" s="59">
        <f t="shared" si="19"/>
        <v>9.6950132460652085</v>
      </c>
      <c r="N237" s="52">
        <f t="shared" si="16"/>
        <v>0.16655220430107504</v>
      </c>
    </row>
    <row r="238" spans="1:14" ht="30" customHeight="1" x14ac:dyDescent="0.25">
      <c r="A238" s="185">
        <v>196</v>
      </c>
      <c r="B238" s="178" t="s">
        <v>481</v>
      </c>
      <c r="C238" s="104">
        <v>9716087000079</v>
      </c>
      <c r="D238" s="14" t="s">
        <v>12</v>
      </c>
      <c r="E238" s="28" t="s">
        <v>145</v>
      </c>
      <c r="F238" s="53" t="s">
        <v>621</v>
      </c>
      <c r="G238" s="28" t="s">
        <v>31</v>
      </c>
      <c r="H238" s="28">
        <v>400</v>
      </c>
      <c r="I238" s="141">
        <v>33756.564000000071</v>
      </c>
      <c r="J238" s="44">
        <f t="shared" si="20"/>
        <v>4.5371725806451706E-2</v>
      </c>
      <c r="K238" s="42">
        <f t="shared" si="17"/>
        <v>410687.99999999994</v>
      </c>
      <c r="L238" s="44">
        <f t="shared" si="18"/>
        <v>0.55199999999999994</v>
      </c>
      <c r="M238" s="59">
        <f t="shared" si="19"/>
        <v>8.2195155446470487</v>
      </c>
      <c r="N238" s="52">
        <f t="shared" si="16"/>
        <v>0.27462827419354835</v>
      </c>
    </row>
    <row r="239" spans="1:14" ht="30" customHeight="1" x14ac:dyDescent="0.25">
      <c r="A239" s="186"/>
      <c r="B239" s="179"/>
      <c r="C239" s="104">
        <v>9716087000517</v>
      </c>
      <c r="D239" s="14" t="s">
        <v>15</v>
      </c>
      <c r="E239" s="28" t="s">
        <v>145</v>
      </c>
      <c r="F239" s="53" t="s">
        <v>621</v>
      </c>
      <c r="G239" s="28" t="s">
        <v>31</v>
      </c>
      <c r="H239" s="28">
        <v>400</v>
      </c>
      <c r="I239" s="141">
        <v>24930.935999999929</v>
      </c>
      <c r="J239" s="44">
        <f t="shared" si="20"/>
        <v>3.3509322580645068E-2</v>
      </c>
      <c r="K239" s="42">
        <f t="shared" si="17"/>
        <v>410687.99999999994</v>
      </c>
      <c r="L239" s="44">
        <f t="shared" si="18"/>
        <v>0.55199999999999994</v>
      </c>
      <c r="M239" s="59">
        <f t="shared" si="19"/>
        <v>6.0705294530154115</v>
      </c>
      <c r="N239" s="52">
        <f t="shared" si="16"/>
        <v>0.28649067741935497</v>
      </c>
    </row>
    <row r="240" spans="1:14" ht="30" customHeight="1" x14ac:dyDescent="0.25">
      <c r="A240" s="20">
        <v>197</v>
      </c>
      <c r="B240" s="26" t="s">
        <v>482</v>
      </c>
      <c r="C240" s="104">
        <v>9716088000256</v>
      </c>
      <c r="D240" s="29" t="s">
        <v>12</v>
      </c>
      <c r="E240" s="28" t="s">
        <v>145</v>
      </c>
      <c r="F240" s="53" t="s">
        <v>621</v>
      </c>
      <c r="G240" s="28" t="s">
        <v>31</v>
      </c>
      <c r="H240" s="28">
        <v>250</v>
      </c>
      <c r="I240" s="141">
        <v>37825.776000000187</v>
      </c>
      <c r="J240" s="44">
        <f t="shared" si="20"/>
        <v>5.0841096774193802E-2</v>
      </c>
      <c r="K240" s="42">
        <f t="shared" si="17"/>
        <v>256679.99999999997</v>
      </c>
      <c r="L240" s="44">
        <f t="shared" si="18"/>
        <v>0.34499999999999992</v>
      </c>
      <c r="M240" s="59">
        <f t="shared" si="19"/>
        <v>14.736549789621392</v>
      </c>
      <c r="N240" s="52">
        <f t="shared" si="16"/>
        <v>0.14915890322580622</v>
      </c>
    </row>
    <row r="241" spans="1:14" ht="30" customHeight="1" x14ac:dyDescent="0.25">
      <c r="A241" s="185">
        <v>198</v>
      </c>
      <c r="B241" s="178" t="s">
        <v>483</v>
      </c>
      <c r="C241" s="104">
        <v>9716088000171</v>
      </c>
      <c r="D241" s="14" t="s">
        <v>12</v>
      </c>
      <c r="E241" s="28" t="s">
        <v>145</v>
      </c>
      <c r="F241" s="53" t="s">
        <v>621</v>
      </c>
      <c r="G241" s="28" t="s">
        <v>31</v>
      </c>
      <c r="H241" s="28">
        <v>400</v>
      </c>
      <c r="I241" s="141">
        <v>26910.227999999915</v>
      </c>
      <c r="J241" s="44">
        <f t="shared" si="20"/>
        <v>3.6169661290322466E-2</v>
      </c>
      <c r="K241" s="42">
        <f t="shared" si="17"/>
        <v>410687.99999999994</v>
      </c>
      <c r="L241" s="44">
        <f t="shared" si="18"/>
        <v>0.55199999999999994</v>
      </c>
      <c r="M241" s="59">
        <f t="shared" si="19"/>
        <v>6.5524748714352308</v>
      </c>
      <c r="N241" s="52">
        <f t="shared" si="16"/>
        <v>0.28383033870967761</v>
      </c>
    </row>
    <row r="242" spans="1:14" ht="30" customHeight="1" x14ac:dyDescent="0.25">
      <c r="A242" s="186"/>
      <c r="B242" s="179"/>
      <c r="C242" s="104">
        <v>9716087000697</v>
      </c>
      <c r="D242" s="14" t="s">
        <v>15</v>
      </c>
      <c r="E242" s="28" t="s">
        <v>145</v>
      </c>
      <c r="F242" s="53" t="s">
        <v>621</v>
      </c>
      <c r="G242" s="28" t="s">
        <v>31</v>
      </c>
      <c r="H242" s="28">
        <v>250</v>
      </c>
      <c r="I242" s="141">
        <v>33529.692000000214</v>
      </c>
      <c r="J242" s="44">
        <f t="shared" si="20"/>
        <v>4.5066790322580937E-2</v>
      </c>
      <c r="K242" s="42">
        <f t="shared" si="17"/>
        <v>256679.99999999997</v>
      </c>
      <c r="L242" s="44">
        <f t="shared" si="18"/>
        <v>0.34499999999999992</v>
      </c>
      <c r="M242" s="59">
        <f t="shared" si="19"/>
        <v>13.062837774661141</v>
      </c>
      <c r="N242" s="52">
        <f t="shared" si="16"/>
        <v>0.15493320967741908</v>
      </c>
    </row>
    <row r="243" spans="1:14" ht="30" customHeight="1" x14ac:dyDescent="0.25">
      <c r="A243" s="185">
        <v>199</v>
      </c>
      <c r="B243" s="178" t="s">
        <v>518</v>
      </c>
      <c r="C243" s="104">
        <v>9716087000144</v>
      </c>
      <c r="D243" s="14" t="s">
        <v>12</v>
      </c>
      <c r="E243" s="28" t="s">
        <v>146</v>
      </c>
      <c r="F243" s="53" t="s">
        <v>621</v>
      </c>
      <c r="G243" s="28" t="s">
        <v>31</v>
      </c>
      <c r="H243" s="28">
        <v>400</v>
      </c>
      <c r="I243" s="141">
        <v>39997.5</v>
      </c>
      <c r="J243" s="44">
        <f t="shared" si="20"/>
        <v>5.3760080645161287E-2</v>
      </c>
      <c r="K243" s="42">
        <f t="shared" si="17"/>
        <v>410687.99999999994</v>
      </c>
      <c r="L243" s="44">
        <f t="shared" si="18"/>
        <v>0.55199999999999994</v>
      </c>
      <c r="M243" s="59">
        <f t="shared" si="19"/>
        <v>9.739145044413279</v>
      </c>
      <c r="N243" s="52">
        <f t="shared" si="16"/>
        <v>0.26623991935483876</v>
      </c>
    </row>
    <row r="244" spans="1:14" ht="30" customHeight="1" x14ac:dyDescent="0.25">
      <c r="A244" s="186"/>
      <c r="B244" s="179"/>
      <c r="C244" s="104">
        <v>9716088000279</v>
      </c>
      <c r="D244" s="14" t="s">
        <v>15</v>
      </c>
      <c r="E244" s="28" t="s">
        <v>146</v>
      </c>
      <c r="F244" s="53" t="s">
        <v>621</v>
      </c>
      <c r="G244" s="28" t="s">
        <v>31</v>
      </c>
      <c r="H244" s="28">
        <v>400</v>
      </c>
      <c r="I244" s="141">
        <v>30190.548000000272</v>
      </c>
      <c r="J244" s="44">
        <f t="shared" si="20"/>
        <v>4.0578693548387459E-2</v>
      </c>
      <c r="K244" s="42">
        <f t="shared" si="17"/>
        <v>410687.99999999994</v>
      </c>
      <c r="L244" s="44">
        <f t="shared" si="18"/>
        <v>0.55199999999999994</v>
      </c>
      <c r="M244" s="59">
        <f t="shared" si="19"/>
        <v>7.3512125993455548</v>
      </c>
      <c r="N244" s="52">
        <f t="shared" si="16"/>
        <v>0.27942130645161262</v>
      </c>
    </row>
    <row r="245" spans="1:14" ht="30" customHeight="1" x14ac:dyDescent="0.25">
      <c r="A245" s="20">
        <v>200</v>
      </c>
      <c r="B245" s="26" t="s">
        <v>551</v>
      </c>
      <c r="C245" s="104">
        <v>9716087000687</v>
      </c>
      <c r="D245" s="14" t="s">
        <v>12</v>
      </c>
      <c r="E245" s="28" t="s">
        <v>146</v>
      </c>
      <c r="F245" s="53" t="s">
        <v>621</v>
      </c>
      <c r="G245" s="28" t="s">
        <v>31</v>
      </c>
      <c r="H245" s="28">
        <v>400</v>
      </c>
      <c r="I245" s="141">
        <v>49912.032000000472</v>
      </c>
      <c r="J245" s="44">
        <f t="shared" si="20"/>
        <v>6.7086064516129668E-2</v>
      </c>
      <c r="K245" s="42">
        <f t="shared" si="17"/>
        <v>410687.99999999994</v>
      </c>
      <c r="L245" s="44">
        <f t="shared" si="18"/>
        <v>0.55199999999999994</v>
      </c>
      <c r="M245" s="59">
        <f t="shared" si="19"/>
        <v>12.153272557269869</v>
      </c>
      <c r="N245" s="52">
        <f t="shared" si="16"/>
        <v>0.25291393548387042</v>
      </c>
    </row>
    <row r="246" spans="1:14" ht="30" customHeight="1" x14ac:dyDescent="0.25">
      <c r="A246" s="132">
        <v>201</v>
      </c>
      <c r="B246" s="26" t="s">
        <v>484</v>
      </c>
      <c r="C246" s="104">
        <v>9716088000288</v>
      </c>
      <c r="D246" s="14" t="s">
        <v>12</v>
      </c>
      <c r="E246" s="28" t="s">
        <v>147</v>
      </c>
      <c r="F246" s="53" t="s">
        <v>621</v>
      </c>
      <c r="G246" s="28" t="s">
        <v>31</v>
      </c>
      <c r="H246" s="28">
        <v>250</v>
      </c>
      <c r="I246" s="141">
        <v>50083.579999999347</v>
      </c>
      <c r="J246" s="44">
        <f t="shared" si="20"/>
        <v>6.7316639784945356E-2</v>
      </c>
      <c r="K246" s="42">
        <f t="shared" si="17"/>
        <v>256679.99999999997</v>
      </c>
      <c r="L246" s="44">
        <f t="shared" si="18"/>
        <v>0.34499999999999992</v>
      </c>
      <c r="M246" s="59">
        <f t="shared" si="19"/>
        <v>19.512069502882714</v>
      </c>
      <c r="N246" s="52">
        <f t="shared" si="16"/>
        <v>0.13268336021505467</v>
      </c>
    </row>
    <row r="247" spans="1:14" ht="30" customHeight="1" x14ac:dyDescent="0.25">
      <c r="A247" s="185">
        <v>202</v>
      </c>
      <c r="B247" s="178" t="s">
        <v>519</v>
      </c>
      <c r="C247" s="104">
        <v>9716087000949</v>
      </c>
      <c r="D247" s="14" t="s">
        <v>12</v>
      </c>
      <c r="E247" s="28" t="s">
        <v>148</v>
      </c>
      <c r="F247" s="53" t="s">
        <v>621</v>
      </c>
      <c r="G247" s="28" t="s">
        <v>31</v>
      </c>
      <c r="H247" s="28">
        <v>250</v>
      </c>
      <c r="I247" s="141">
        <v>7655.9159999999611</v>
      </c>
      <c r="J247" s="44">
        <f t="shared" si="20"/>
        <v>1.0290209677419303E-2</v>
      </c>
      <c r="K247" s="42">
        <f t="shared" si="17"/>
        <v>256679.99999999997</v>
      </c>
      <c r="L247" s="44">
        <f t="shared" si="18"/>
        <v>0.34499999999999992</v>
      </c>
      <c r="M247" s="59">
        <f t="shared" si="19"/>
        <v>2.9826694717157398</v>
      </c>
      <c r="N247" s="52">
        <f t="shared" si="16"/>
        <v>0.1897097903225807</v>
      </c>
    </row>
    <row r="248" spans="1:14" ht="30" customHeight="1" x14ac:dyDescent="0.25">
      <c r="A248" s="186"/>
      <c r="B248" s="179"/>
      <c r="C248" s="104">
        <v>9716087000034</v>
      </c>
      <c r="D248" s="14" t="s">
        <v>15</v>
      </c>
      <c r="E248" s="28" t="s">
        <v>148</v>
      </c>
      <c r="F248" s="53" t="s">
        <v>621</v>
      </c>
      <c r="G248" s="28" t="s">
        <v>31</v>
      </c>
      <c r="H248" s="28">
        <v>250</v>
      </c>
      <c r="I248" s="141">
        <v>21988.128000000142</v>
      </c>
      <c r="J248" s="44">
        <f t="shared" si="20"/>
        <v>2.9553935483871162E-2</v>
      </c>
      <c r="K248" s="42">
        <f t="shared" si="17"/>
        <v>256679.99999999997</v>
      </c>
      <c r="L248" s="44">
        <f t="shared" si="18"/>
        <v>0.34499999999999992</v>
      </c>
      <c r="M248" s="59">
        <f t="shared" si="19"/>
        <v>8.5663581112670037</v>
      </c>
      <c r="N248" s="52">
        <f t="shared" si="16"/>
        <v>0.17044606451612884</v>
      </c>
    </row>
    <row r="249" spans="1:14" ht="30" customHeight="1" x14ac:dyDescent="0.25">
      <c r="A249" s="185">
        <v>203</v>
      </c>
      <c r="B249" s="178" t="s">
        <v>485</v>
      </c>
      <c r="C249" s="104">
        <v>9716087001022</v>
      </c>
      <c r="D249" s="14" t="s">
        <v>12</v>
      </c>
      <c r="E249" s="53" t="s">
        <v>149</v>
      </c>
      <c r="F249" s="53" t="s">
        <v>621</v>
      </c>
      <c r="G249" s="28" t="s">
        <v>31</v>
      </c>
      <c r="H249" s="28">
        <v>320</v>
      </c>
      <c r="I249" s="141">
        <v>18349.331999999922</v>
      </c>
      <c r="J249" s="44">
        <f t="shared" si="20"/>
        <v>2.4663080645161185E-2</v>
      </c>
      <c r="K249" s="42">
        <f t="shared" si="17"/>
        <v>328550.39999999997</v>
      </c>
      <c r="L249" s="44">
        <f t="shared" si="18"/>
        <v>0.44159999999999999</v>
      </c>
      <c r="M249" s="59">
        <f t="shared" si="19"/>
        <v>5.5849367402991827</v>
      </c>
      <c r="N249" s="52">
        <f t="shared" si="16"/>
        <v>0.23133691935483883</v>
      </c>
    </row>
    <row r="250" spans="1:14" ht="30" customHeight="1" x14ac:dyDescent="0.25">
      <c r="A250" s="186"/>
      <c r="B250" s="179"/>
      <c r="C250" s="104">
        <v>9716087000880</v>
      </c>
      <c r="D250" s="14" t="s">
        <v>15</v>
      </c>
      <c r="E250" s="53" t="s">
        <v>149</v>
      </c>
      <c r="F250" s="53" t="s">
        <v>621</v>
      </c>
      <c r="G250" s="28" t="s">
        <v>31</v>
      </c>
      <c r="H250" s="28">
        <v>250</v>
      </c>
      <c r="I250" s="141">
        <v>31117.967999999964</v>
      </c>
      <c r="J250" s="44">
        <f t="shared" si="20"/>
        <v>4.1825225806451566E-2</v>
      </c>
      <c r="K250" s="42">
        <f t="shared" si="17"/>
        <v>256679.99999999997</v>
      </c>
      <c r="L250" s="44">
        <f t="shared" si="18"/>
        <v>0.34499999999999992</v>
      </c>
      <c r="M250" s="59">
        <f t="shared" si="19"/>
        <v>12.123253856942483</v>
      </c>
      <c r="N250" s="52">
        <f t="shared" si="16"/>
        <v>0.15817477419354845</v>
      </c>
    </row>
    <row r="251" spans="1:14" ht="30" customHeight="1" x14ac:dyDescent="0.25">
      <c r="A251" s="185">
        <v>204</v>
      </c>
      <c r="B251" s="178" t="s">
        <v>486</v>
      </c>
      <c r="C251" s="104">
        <v>9716087001152</v>
      </c>
      <c r="D251" s="14" t="s">
        <v>12</v>
      </c>
      <c r="E251" s="28" t="s">
        <v>75</v>
      </c>
      <c r="F251" s="53" t="s">
        <v>621</v>
      </c>
      <c r="G251" s="28" t="s">
        <v>31</v>
      </c>
      <c r="H251" s="28">
        <v>400</v>
      </c>
      <c r="I251" s="141">
        <v>61110.935999999929</v>
      </c>
      <c r="J251" s="44">
        <f t="shared" si="20"/>
        <v>8.2138354838709585E-2</v>
      </c>
      <c r="K251" s="42">
        <f t="shared" si="17"/>
        <v>410687.99999999994</v>
      </c>
      <c r="L251" s="44">
        <f t="shared" si="18"/>
        <v>0.55199999999999994</v>
      </c>
      <c r="M251" s="59">
        <f t="shared" si="19"/>
        <v>14.880136746143041</v>
      </c>
      <c r="N251" s="52">
        <f t="shared" si="16"/>
        <v>0.23786164516129049</v>
      </c>
    </row>
    <row r="252" spans="1:14" ht="30" customHeight="1" x14ac:dyDescent="0.25">
      <c r="A252" s="186"/>
      <c r="B252" s="179"/>
      <c r="C252" s="104">
        <v>9716087001110</v>
      </c>
      <c r="D252" s="14" t="s">
        <v>15</v>
      </c>
      <c r="E252" s="28" t="s">
        <v>75</v>
      </c>
      <c r="F252" s="53" t="s">
        <v>621</v>
      </c>
      <c r="G252" s="28" t="s">
        <v>31</v>
      </c>
      <c r="H252" s="28">
        <v>250</v>
      </c>
      <c r="I252" s="141">
        <v>50679.671999999977</v>
      </c>
      <c r="J252" s="44">
        <f t="shared" si="20"/>
        <v>6.8117838709677386E-2</v>
      </c>
      <c r="K252" s="42">
        <f t="shared" si="17"/>
        <v>256679.99999999997</v>
      </c>
      <c r="L252" s="44">
        <f t="shared" si="18"/>
        <v>0.34499999999999992</v>
      </c>
      <c r="M252" s="59">
        <f t="shared" si="19"/>
        <v>19.744301075268812</v>
      </c>
      <c r="N252" s="52">
        <f t="shared" si="16"/>
        <v>0.13188216129032262</v>
      </c>
    </row>
    <row r="253" spans="1:14" ht="30" customHeight="1" x14ac:dyDescent="0.25">
      <c r="A253" s="20">
        <v>205</v>
      </c>
      <c r="B253" s="26" t="s">
        <v>487</v>
      </c>
      <c r="C253" s="104">
        <v>9716088000472</v>
      </c>
      <c r="D253" s="14" t="s">
        <v>12</v>
      </c>
      <c r="E253" s="28" t="s">
        <v>114</v>
      </c>
      <c r="F253" s="53" t="s">
        <v>621</v>
      </c>
      <c r="G253" s="28" t="s">
        <v>31</v>
      </c>
      <c r="H253" s="28">
        <v>160</v>
      </c>
      <c r="I253" s="141">
        <v>25610.628000000142</v>
      </c>
      <c r="J253" s="44">
        <f t="shared" si="20"/>
        <v>3.4422887096774379E-2</v>
      </c>
      <c r="K253" s="42">
        <f t="shared" si="17"/>
        <v>164275.19999999998</v>
      </c>
      <c r="L253" s="44">
        <f t="shared" si="18"/>
        <v>0.2208</v>
      </c>
      <c r="M253" s="59">
        <f t="shared" si="19"/>
        <v>15.590075677886952</v>
      </c>
      <c r="N253" s="52">
        <f t="shared" si="16"/>
        <v>9.3577112903225623E-2</v>
      </c>
    </row>
    <row r="254" spans="1:14" ht="30" customHeight="1" x14ac:dyDescent="0.25">
      <c r="A254" s="185">
        <v>206</v>
      </c>
      <c r="B254" s="178" t="s">
        <v>488</v>
      </c>
      <c r="C254" s="104">
        <v>9716087000480</v>
      </c>
      <c r="D254" s="14" t="s">
        <v>12</v>
      </c>
      <c r="E254" s="28" t="s">
        <v>114</v>
      </c>
      <c r="F254" s="53" t="s">
        <v>621</v>
      </c>
      <c r="G254" s="28" t="s">
        <v>31</v>
      </c>
      <c r="H254" s="28">
        <v>400</v>
      </c>
      <c r="I254" s="141">
        <v>43227.659999999742</v>
      </c>
      <c r="J254" s="44">
        <f t="shared" si="20"/>
        <v>5.8101693548386749E-2</v>
      </c>
      <c r="K254" s="42">
        <f t="shared" si="17"/>
        <v>410687.99999999994</v>
      </c>
      <c r="L254" s="44">
        <f t="shared" si="18"/>
        <v>0.55199999999999994</v>
      </c>
      <c r="M254" s="59">
        <f t="shared" si="19"/>
        <v>10.525669121084558</v>
      </c>
      <c r="N254" s="52">
        <f t="shared" si="16"/>
        <v>0.26189830645161333</v>
      </c>
    </row>
    <row r="255" spans="1:14" ht="30" customHeight="1" x14ac:dyDescent="0.25">
      <c r="A255" s="186"/>
      <c r="B255" s="179"/>
      <c r="C255" s="104">
        <v>9716087000676</v>
      </c>
      <c r="D255" s="14" t="s">
        <v>15</v>
      </c>
      <c r="E255" s="28" t="s">
        <v>114</v>
      </c>
      <c r="F255" s="53" t="s">
        <v>621</v>
      </c>
      <c r="G255" s="28" t="s">
        <v>31</v>
      </c>
      <c r="H255" s="28">
        <v>630</v>
      </c>
      <c r="I255" s="141">
        <v>16889.67599999989</v>
      </c>
      <c r="J255" s="44">
        <f t="shared" si="20"/>
        <v>2.2701177419354693E-2</v>
      </c>
      <c r="K255" s="42">
        <f t="shared" si="17"/>
        <v>646833.6</v>
      </c>
      <c r="L255" s="44">
        <f t="shared" si="18"/>
        <v>0.86939999999999995</v>
      </c>
      <c r="M255" s="59">
        <f t="shared" si="19"/>
        <v>2.61113151821425</v>
      </c>
      <c r="N255" s="52">
        <f t="shared" si="16"/>
        <v>0.48129882258064532</v>
      </c>
    </row>
    <row r="256" spans="1:14" ht="30" customHeight="1" x14ac:dyDescent="0.25">
      <c r="A256" s="185">
        <v>207</v>
      </c>
      <c r="B256" s="178" t="s">
        <v>489</v>
      </c>
      <c r="C256" s="104">
        <v>9716087000667</v>
      </c>
      <c r="D256" s="14" t="s">
        <v>12</v>
      </c>
      <c r="E256" s="28" t="s">
        <v>117</v>
      </c>
      <c r="F256" s="53" t="s">
        <v>621</v>
      </c>
      <c r="G256" s="28" t="s">
        <v>31</v>
      </c>
      <c r="H256" s="28">
        <v>630</v>
      </c>
      <c r="I256" s="141">
        <v>72964.680000000517</v>
      </c>
      <c r="J256" s="44">
        <f t="shared" si="20"/>
        <v>9.807080645161359E-2</v>
      </c>
      <c r="K256" s="42">
        <f t="shared" si="17"/>
        <v>646833.6</v>
      </c>
      <c r="L256" s="44">
        <f t="shared" si="18"/>
        <v>0.86939999999999995</v>
      </c>
      <c r="M256" s="59">
        <f t="shared" si="19"/>
        <v>11.280285996274857</v>
      </c>
      <c r="N256" s="52">
        <f t="shared" si="16"/>
        <v>0.40592919354838641</v>
      </c>
    </row>
    <row r="257" spans="1:14" ht="30" customHeight="1" x14ac:dyDescent="0.25">
      <c r="A257" s="186"/>
      <c r="B257" s="179"/>
      <c r="C257" s="104">
        <v>9716087000682</v>
      </c>
      <c r="D257" s="14" t="s">
        <v>15</v>
      </c>
      <c r="E257" s="28" t="s">
        <v>117</v>
      </c>
      <c r="F257" s="53" t="s">
        <v>621</v>
      </c>
      <c r="G257" s="28" t="s">
        <v>31</v>
      </c>
      <c r="H257" s="28">
        <v>630</v>
      </c>
      <c r="I257" s="141">
        <v>51040.319999999483</v>
      </c>
      <c r="J257" s="44">
        <f t="shared" si="20"/>
        <v>6.8602580645160602E-2</v>
      </c>
      <c r="K257" s="42">
        <f t="shared" si="17"/>
        <v>646833.6</v>
      </c>
      <c r="L257" s="44">
        <f t="shared" si="18"/>
        <v>0.86939999999999995</v>
      </c>
      <c r="M257" s="59">
        <f t="shared" si="19"/>
        <v>7.8907960254383012</v>
      </c>
      <c r="N257" s="52">
        <f t="shared" si="16"/>
        <v>0.43539741935483939</v>
      </c>
    </row>
    <row r="258" spans="1:14" ht="30" customHeight="1" x14ac:dyDescent="0.25">
      <c r="A258" s="185">
        <v>208</v>
      </c>
      <c r="B258" s="178" t="s">
        <v>490</v>
      </c>
      <c r="C258" s="104">
        <v>9716087000769</v>
      </c>
      <c r="D258" s="14" t="s">
        <v>12</v>
      </c>
      <c r="E258" s="28" t="s">
        <v>117</v>
      </c>
      <c r="F258" s="53" t="s">
        <v>621</v>
      </c>
      <c r="G258" s="28" t="s">
        <v>31</v>
      </c>
      <c r="H258" s="28">
        <v>630</v>
      </c>
      <c r="I258" s="141">
        <v>97542.191999999341</v>
      </c>
      <c r="J258" s="44">
        <f t="shared" si="20"/>
        <v>0.13110509677419269</v>
      </c>
      <c r="K258" s="42">
        <f t="shared" si="17"/>
        <v>646833.6</v>
      </c>
      <c r="L258" s="44">
        <f t="shared" si="18"/>
        <v>0.86939999999999995</v>
      </c>
      <c r="M258" s="59">
        <f t="shared" si="19"/>
        <v>15.079951319782916</v>
      </c>
      <c r="N258" s="52">
        <f t="shared" si="16"/>
        <v>0.37289490322580732</v>
      </c>
    </row>
    <row r="259" spans="1:14" ht="30" customHeight="1" x14ac:dyDescent="0.25">
      <c r="A259" s="186"/>
      <c r="B259" s="179"/>
      <c r="C259" s="104">
        <v>9716088000481</v>
      </c>
      <c r="D259" s="14" t="s">
        <v>15</v>
      </c>
      <c r="E259" s="28" t="s">
        <v>117</v>
      </c>
      <c r="F259" s="53" t="s">
        <v>621</v>
      </c>
      <c r="G259" s="28" t="s">
        <v>31</v>
      </c>
      <c r="H259" s="28">
        <v>630</v>
      </c>
      <c r="I259" s="141">
        <v>42675</v>
      </c>
      <c r="J259" s="44">
        <f t="shared" si="20"/>
        <v>5.7358870967741934E-2</v>
      </c>
      <c r="K259" s="42">
        <f t="shared" si="17"/>
        <v>646833.6</v>
      </c>
      <c r="L259" s="44">
        <f t="shared" si="18"/>
        <v>0.86939999999999995</v>
      </c>
      <c r="M259" s="59">
        <f t="shared" si="19"/>
        <v>6.597523690791574</v>
      </c>
      <c r="N259" s="52">
        <f t="shared" si="16"/>
        <v>0.44664112903225806</v>
      </c>
    </row>
    <row r="260" spans="1:14" ht="30" customHeight="1" x14ac:dyDescent="0.25">
      <c r="A260" s="185">
        <v>209</v>
      </c>
      <c r="B260" s="178" t="s">
        <v>491</v>
      </c>
      <c r="C260" s="108">
        <v>9716087000726</v>
      </c>
      <c r="D260" s="14" t="s">
        <v>12</v>
      </c>
      <c r="E260" s="28" t="s">
        <v>117</v>
      </c>
      <c r="F260" s="53" t="s">
        <v>621</v>
      </c>
      <c r="G260" s="28" t="s">
        <v>31</v>
      </c>
      <c r="H260" s="28">
        <v>400</v>
      </c>
      <c r="I260" s="141">
        <v>51961.643999999942</v>
      </c>
      <c r="J260" s="44">
        <f t="shared" si="20"/>
        <v>6.9840919354838632E-2</v>
      </c>
      <c r="K260" s="42">
        <f t="shared" si="17"/>
        <v>410687.99999999994</v>
      </c>
      <c r="L260" s="44">
        <f t="shared" si="18"/>
        <v>0.55199999999999994</v>
      </c>
      <c r="M260" s="59">
        <f t="shared" si="19"/>
        <v>12.652340462833086</v>
      </c>
      <c r="N260" s="52">
        <f t="shared" si="16"/>
        <v>0.25015908064516146</v>
      </c>
    </row>
    <row r="261" spans="1:14" ht="30" customHeight="1" x14ac:dyDescent="0.25">
      <c r="A261" s="186"/>
      <c r="B261" s="179"/>
      <c r="C261" s="104">
        <v>9716088000037</v>
      </c>
      <c r="D261" s="14" t="s">
        <v>15</v>
      </c>
      <c r="E261" s="28" t="s">
        <v>117</v>
      </c>
      <c r="F261" s="53" t="s">
        <v>621</v>
      </c>
      <c r="G261" s="28" t="s">
        <v>31</v>
      </c>
      <c r="H261" s="28">
        <v>630</v>
      </c>
      <c r="I261" s="141">
        <v>59023.115999999573</v>
      </c>
      <c r="J261" s="44">
        <f t="shared" si="20"/>
        <v>7.9332145161289738E-2</v>
      </c>
      <c r="K261" s="42">
        <f t="shared" si="17"/>
        <v>646833.6</v>
      </c>
      <c r="L261" s="44">
        <f t="shared" si="18"/>
        <v>0.86939999999999995</v>
      </c>
      <c r="M261" s="59">
        <f t="shared" si="19"/>
        <v>9.1249304303300853</v>
      </c>
      <c r="N261" s="52">
        <f t="shared" si="16"/>
        <v>0.42466785483871028</v>
      </c>
    </row>
    <row r="262" spans="1:14" ht="30" customHeight="1" x14ac:dyDescent="0.25">
      <c r="A262" s="185">
        <v>210</v>
      </c>
      <c r="B262" s="178" t="s">
        <v>492</v>
      </c>
      <c r="C262" s="109">
        <v>9716087000449</v>
      </c>
      <c r="D262" s="14" t="s">
        <v>12</v>
      </c>
      <c r="E262" s="28" t="s">
        <v>150</v>
      </c>
      <c r="F262" s="53" t="s">
        <v>621</v>
      </c>
      <c r="G262" s="28" t="s">
        <v>31</v>
      </c>
      <c r="H262" s="28">
        <v>400</v>
      </c>
      <c r="I262" s="141">
        <v>38532.191999999341</v>
      </c>
      <c r="J262" s="44">
        <f t="shared" si="20"/>
        <v>5.1790580645160407E-2</v>
      </c>
      <c r="K262" s="42">
        <f t="shared" si="17"/>
        <v>410687.99999999994</v>
      </c>
      <c r="L262" s="44">
        <f t="shared" si="18"/>
        <v>0.55199999999999994</v>
      </c>
      <c r="M262" s="59">
        <f t="shared" si="19"/>
        <v>9.3823515661522485</v>
      </c>
      <c r="N262" s="52">
        <f t="shared" si="16"/>
        <v>0.26820941935483966</v>
      </c>
    </row>
    <row r="263" spans="1:14" ht="30" customHeight="1" x14ac:dyDescent="0.25">
      <c r="A263" s="186"/>
      <c r="B263" s="179"/>
      <c r="C263" s="109">
        <v>9716087000962</v>
      </c>
      <c r="D263" s="14" t="s">
        <v>15</v>
      </c>
      <c r="E263" s="28" t="s">
        <v>150</v>
      </c>
      <c r="F263" s="53" t="s">
        <v>621</v>
      </c>
      <c r="G263" s="28" t="s">
        <v>31</v>
      </c>
      <c r="H263" s="28">
        <v>400</v>
      </c>
      <c r="I263" s="141">
        <v>37425</v>
      </c>
      <c r="J263" s="44">
        <f t="shared" si="20"/>
        <v>5.0302419354838715E-2</v>
      </c>
      <c r="K263" s="42">
        <f t="shared" si="17"/>
        <v>410687.99999999994</v>
      </c>
      <c r="L263" s="44">
        <f t="shared" si="18"/>
        <v>0.55199999999999994</v>
      </c>
      <c r="M263" s="59">
        <f t="shared" si="19"/>
        <v>9.1127571294997676</v>
      </c>
      <c r="N263" s="52">
        <f t="shared" si="16"/>
        <v>0.26969758064516136</v>
      </c>
    </row>
    <row r="264" spans="1:14" ht="30" customHeight="1" x14ac:dyDescent="0.25">
      <c r="A264" s="185">
        <v>211</v>
      </c>
      <c r="B264" s="178" t="s">
        <v>520</v>
      </c>
      <c r="C264" s="104">
        <v>9716087000452</v>
      </c>
      <c r="D264" s="14" t="s">
        <v>12</v>
      </c>
      <c r="E264" s="28" t="s">
        <v>151</v>
      </c>
      <c r="F264" s="53" t="s">
        <v>621</v>
      </c>
      <c r="G264" s="28" t="s">
        <v>31</v>
      </c>
      <c r="H264" s="28">
        <v>400</v>
      </c>
      <c r="I264" s="141">
        <v>41594.920000000275</v>
      </c>
      <c r="J264" s="44">
        <f t="shared" si="20"/>
        <v>5.590715053763478E-2</v>
      </c>
      <c r="K264" s="42">
        <f t="shared" si="17"/>
        <v>410687.99999999994</v>
      </c>
      <c r="L264" s="44">
        <f t="shared" si="18"/>
        <v>0.55199999999999994</v>
      </c>
      <c r="M264" s="59">
        <f t="shared" si="19"/>
        <v>10.128106981455577</v>
      </c>
      <c r="N264" s="52">
        <f t="shared" si="16"/>
        <v>0.26409284946236528</v>
      </c>
    </row>
    <row r="265" spans="1:14" ht="30" customHeight="1" x14ac:dyDescent="0.25">
      <c r="A265" s="186"/>
      <c r="B265" s="179"/>
      <c r="C265" s="104">
        <v>9716088000303</v>
      </c>
      <c r="D265" s="14" t="s">
        <v>15</v>
      </c>
      <c r="E265" s="28" t="s">
        <v>151</v>
      </c>
      <c r="F265" s="53" t="s">
        <v>621</v>
      </c>
      <c r="G265" s="28" t="s">
        <v>31</v>
      </c>
      <c r="H265" s="28">
        <v>630</v>
      </c>
      <c r="I265" s="141">
        <v>61129.700000000594</v>
      </c>
      <c r="J265" s="44">
        <f t="shared" si="20"/>
        <v>8.2163575268818012E-2</v>
      </c>
      <c r="K265" s="42">
        <f t="shared" si="17"/>
        <v>646833.6</v>
      </c>
      <c r="L265" s="44">
        <f t="shared" si="18"/>
        <v>0.86939999999999995</v>
      </c>
      <c r="M265" s="59">
        <f t="shared" si="19"/>
        <v>9.4506067712005972</v>
      </c>
      <c r="N265" s="52">
        <f t="shared" si="16"/>
        <v>0.42183642473118199</v>
      </c>
    </row>
    <row r="266" spans="1:14" ht="30" customHeight="1" x14ac:dyDescent="0.25">
      <c r="A266" s="185">
        <v>212</v>
      </c>
      <c r="B266" s="178" t="s">
        <v>521</v>
      </c>
      <c r="C266" s="104">
        <v>9716087001080</v>
      </c>
      <c r="D266" s="14" t="s">
        <v>12</v>
      </c>
      <c r="E266" s="28" t="s">
        <v>152</v>
      </c>
      <c r="F266" s="53" t="s">
        <v>621</v>
      </c>
      <c r="G266" s="28" t="s">
        <v>31</v>
      </c>
      <c r="H266" s="28">
        <v>630</v>
      </c>
      <c r="I266" s="141">
        <v>53065.776000000187</v>
      </c>
      <c r="J266" s="44">
        <f t="shared" si="20"/>
        <v>7.1324967741935738E-2</v>
      </c>
      <c r="K266" s="42">
        <f t="shared" si="17"/>
        <v>646833.6</v>
      </c>
      <c r="L266" s="44">
        <f t="shared" si="18"/>
        <v>0.86939999999999995</v>
      </c>
      <c r="M266" s="59">
        <f t="shared" si="19"/>
        <v>8.2039300370296449</v>
      </c>
      <c r="N266" s="52">
        <f t="shared" si="16"/>
        <v>0.43267503225806425</v>
      </c>
    </row>
    <row r="267" spans="1:14" ht="30" customHeight="1" x14ac:dyDescent="0.25">
      <c r="A267" s="186"/>
      <c r="B267" s="179"/>
      <c r="C267" s="104">
        <v>9716088000407</v>
      </c>
      <c r="D267" s="14" t="s">
        <v>15</v>
      </c>
      <c r="E267" s="28" t="s">
        <v>152</v>
      </c>
      <c r="F267" s="53" t="s">
        <v>621</v>
      </c>
      <c r="G267" s="28" t="s">
        <v>31</v>
      </c>
      <c r="H267" s="28">
        <v>630</v>
      </c>
      <c r="I267" s="141">
        <v>104618.75999999902</v>
      </c>
      <c r="J267" s="44">
        <f t="shared" si="20"/>
        <v>0.14061661290322447</v>
      </c>
      <c r="K267" s="42">
        <f t="shared" si="17"/>
        <v>646833.6</v>
      </c>
      <c r="L267" s="44">
        <f t="shared" si="18"/>
        <v>0.86939999999999995</v>
      </c>
      <c r="M267" s="59">
        <f t="shared" si="19"/>
        <v>16.17398354074356</v>
      </c>
      <c r="N267" s="52">
        <f t="shared" si="16"/>
        <v>0.36338338709677553</v>
      </c>
    </row>
    <row r="268" spans="1:14" ht="30" customHeight="1" x14ac:dyDescent="0.25">
      <c r="A268" s="185">
        <v>213</v>
      </c>
      <c r="B268" s="178" t="s">
        <v>554</v>
      </c>
      <c r="C268" s="104">
        <v>9716087000081</v>
      </c>
      <c r="D268" s="14" t="s">
        <v>12</v>
      </c>
      <c r="E268" s="28" t="s">
        <v>148</v>
      </c>
      <c r="F268" s="53" t="s">
        <v>621</v>
      </c>
      <c r="G268" s="28" t="s">
        <v>31</v>
      </c>
      <c r="H268" s="28">
        <v>630</v>
      </c>
      <c r="I268" s="141">
        <v>69376.871999999858</v>
      </c>
      <c r="J268" s="44">
        <f t="shared" si="20"/>
        <v>9.3248483870967541E-2</v>
      </c>
      <c r="K268" s="42">
        <f t="shared" si="17"/>
        <v>646833.6</v>
      </c>
      <c r="L268" s="44">
        <f t="shared" si="18"/>
        <v>0.86939999999999995</v>
      </c>
      <c r="M268" s="59">
        <f t="shared" si="19"/>
        <v>10.725613511728497</v>
      </c>
      <c r="N268" s="52">
        <f t="shared" si="16"/>
        <v>0.41075151612903249</v>
      </c>
    </row>
    <row r="269" spans="1:14" ht="30" customHeight="1" x14ac:dyDescent="0.25">
      <c r="A269" s="186"/>
      <c r="B269" s="179"/>
      <c r="C269" s="104">
        <v>9716087000636</v>
      </c>
      <c r="D269" s="14" t="s">
        <v>15</v>
      </c>
      <c r="E269" s="28" t="s">
        <v>148</v>
      </c>
      <c r="F269" s="53" t="s">
        <v>621</v>
      </c>
      <c r="G269" s="28" t="s">
        <v>31</v>
      </c>
      <c r="H269" s="28">
        <v>630</v>
      </c>
      <c r="I269" s="141">
        <v>36843.755999999412</v>
      </c>
      <c r="J269" s="44">
        <f t="shared" si="20"/>
        <v>4.9521177419354044E-2</v>
      </c>
      <c r="K269" s="42">
        <f t="shared" si="17"/>
        <v>646833.6</v>
      </c>
      <c r="L269" s="44">
        <f t="shared" si="18"/>
        <v>0.86939999999999995</v>
      </c>
      <c r="M269" s="59">
        <f t="shared" si="19"/>
        <v>5.6960176465785652</v>
      </c>
      <c r="N269" s="52">
        <f t="shared" si="16"/>
        <v>0.45447882258064598</v>
      </c>
    </row>
    <row r="270" spans="1:14" ht="30" customHeight="1" x14ac:dyDescent="0.25">
      <c r="A270" s="185">
        <v>214</v>
      </c>
      <c r="B270" s="178" t="s">
        <v>522</v>
      </c>
      <c r="C270" s="104">
        <v>9716087000027</v>
      </c>
      <c r="D270" s="14" t="s">
        <v>12</v>
      </c>
      <c r="E270" s="28" t="s">
        <v>148</v>
      </c>
      <c r="F270" s="53" t="s">
        <v>621</v>
      </c>
      <c r="G270" s="28" t="s">
        <v>31</v>
      </c>
      <c r="H270" s="28">
        <v>630</v>
      </c>
      <c r="I270" s="141">
        <v>80555.616000001319</v>
      </c>
      <c r="J270" s="44">
        <f t="shared" si="20"/>
        <v>0.10827367741935662</v>
      </c>
      <c r="K270" s="42">
        <f t="shared" si="17"/>
        <v>646833.6</v>
      </c>
      <c r="L270" s="44">
        <f t="shared" si="18"/>
        <v>0.86939999999999995</v>
      </c>
      <c r="M270" s="59">
        <f t="shared" si="19"/>
        <v>12.453839132661217</v>
      </c>
      <c r="N270" s="52">
        <f t="shared" si="16"/>
        <v>0.39572632258064339</v>
      </c>
    </row>
    <row r="271" spans="1:14" ht="30" customHeight="1" x14ac:dyDescent="0.25">
      <c r="A271" s="186"/>
      <c r="B271" s="179"/>
      <c r="C271" s="104">
        <v>9716088000060</v>
      </c>
      <c r="D271" s="14" t="s">
        <v>15</v>
      </c>
      <c r="E271" s="28" t="s">
        <v>148</v>
      </c>
      <c r="F271" s="53" t="s">
        <v>621</v>
      </c>
      <c r="G271" s="28" t="s">
        <v>31</v>
      </c>
      <c r="H271" s="28">
        <v>400</v>
      </c>
      <c r="I271" s="141">
        <v>28855.31999999992</v>
      </c>
      <c r="J271" s="44">
        <f t="shared" si="20"/>
        <v>3.8784032258064406E-2</v>
      </c>
      <c r="K271" s="42">
        <f t="shared" si="17"/>
        <v>410687.99999999994</v>
      </c>
      <c r="L271" s="44">
        <f t="shared" si="18"/>
        <v>0.55199999999999994</v>
      </c>
      <c r="M271" s="59">
        <f t="shared" si="19"/>
        <v>7.0260928003739886</v>
      </c>
      <c r="N271" s="52">
        <f t="shared" si="16"/>
        <v>0.28121596774193564</v>
      </c>
    </row>
    <row r="272" spans="1:14" ht="30" customHeight="1" x14ac:dyDescent="0.25">
      <c r="A272" s="185">
        <v>215</v>
      </c>
      <c r="B272" s="178" t="s">
        <v>523</v>
      </c>
      <c r="C272" s="104">
        <v>9716087001105</v>
      </c>
      <c r="D272" s="14" t="s">
        <v>12</v>
      </c>
      <c r="E272" s="28" t="s">
        <v>153</v>
      </c>
      <c r="F272" s="53" t="s">
        <v>621</v>
      </c>
      <c r="G272" s="28" t="s">
        <v>31</v>
      </c>
      <c r="H272" s="28">
        <v>630</v>
      </c>
      <c r="I272" s="141">
        <v>50010.467999999528</v>
      </c>
      <c r="J272" s="44">
        <f t="shared" si="20"/>
        <v>6.7218370967741303E-2</v>
      </c>
      <c r="K272" s="42">
        <f t="shared" si="17"/>
        <v>646833.6</v>
      </c>
      <c r="L272" s="44">
        <f t="shared" si="18"/>
        <v>0.86939999999999995</v>
      </c>
      <c r="M272" s="59">
        <f t="shared" si="19"/>
        <v>7.7315816618059934</v>
      </c>
      <c r="N272" s="52">
        <f t="shared" ref="N272:N302" si="21">H272/1000*0.8-J272</f>
        <v>0.4367816290322587</v>
      </c>
    </row>
    <row r="273" spans="1:14" ht="30" customHeight="1" x14ac:dyDescent="0.25">
      <c r="A273" s="186"/>
      <c r="B273" s="179"/>
      <c r="C273" s="104">
        <v>9716087000112</v>
      </c>
      <c r="D273" s="14" t="s">
        <v>15</v>
      </c>
      <c r="E273" s="28" t="s">
        <v>153</v>
      </c>
      <c r="F273" s="53" t="s">
        <v>621</v>
      </c>
      <c r="G273" s="28" t="s">
        <v>31</v>
      </c>
      <c r="H273" s="28">
        <v>630</v>
      </c>
      <c r="I273" s="141">
        <v>6551.0700000000725</v>
      </c>
      <c r="J273" s="44">
        <f t="shared" si="20"/>
        <v>8.8052016129033222E-3</v>
      </c>
      <c r="K273" s="42">
        <f t="shared" ref="K273:K302" si="22">H273*744*1.38</f>
        <v>646833.6</v>
      </c>
      <c r="L273" s="44">
        <f t="shared" ref="L273:L302" si="23">K273/744/1000</f>
        <v>0.86939999999999995</v>
      </c>
      <c r="M273" s="59">
        <f t="shared" ref="M273:M302" si="24">(I273/K273)*100</f>
        <v>1.0127906157008653</v>
      </c>
      <c r="N273" s="52">
        <f t="shared" si="21"/>
        <v>0.49519479838709668</v>
      </c>
    </row>
    <row r="274" spans="1:14" ht="30" customHeight="1" x14ac:dyDescent="0.25">
      <c r="A274" s="71">
        <v>216</v>
      </c>
      <c r="B274" s="26" t="s">
        <v>493</v>
      </c>
      <c r="C274" s="104">
        <v>9716087000995</v>
      </c>
      <c r="D274" s="14" t="s">
        <v>12</v>
      </c>
      <c r="E274" s="28" t="s">
        <v>154</v>
      </c>
      <c r="F274" s="53" t="s">
        <v>621</v>
      </c>
      <c r="G274" s="28" t="s">
        <v>31</v>
      </c>
      <c r="H274" s="28">
        <v>250</v>
      </c>
      <c r="I274" s="141">
        <v>35211.564000000071</v>
      </c>
      <c r="J274" s="44">
        <f t="shared" si="20"/>
        <v>4.7327370967742033E-2</v>
      </c>
      <c r="K274" s="42">
        <f t="shared" si="22"/>
        <v>256679.99999999997</v>
      </c>
      <c r="L274" s="44">
        <f t="shared" si="23"/>
        <v>0.34499999999999992</v>
      </c>
      <c r="M274" s="59">
        <f t="shared" si="24"/>
        <v>13.718078541374505</v>
      </c>
      <c r="N274" s="52">
        <f t="shared" si="21"/>
        <v>0.15267262903225798</v>
      </c>
    </row>
    <row r="275" spans="1:14" ht="30" customHeight="1" x14ac:dyDescent="0.25">
      <c r="A275" s="185">
        <v>217</v>
      </c>
      <c r="B275" s="178" t="s">
        <v>494</v>
      </c>
      <c r="C275" s="104">
        <v>9716087001047</v>
      </c>
      <c r="D275" s="14" t="s">
        <v>12</v>
      </c>
      <c r="E275" s="28" t="s">
        <v>153</v>
      </c>
      <c r="F275" s="53" t="s">
        <v>621</v>
      </c>
      <c r="G275" s="28" t="s">
        <v>31</v>
      </c>
      <c r="H275" s="28">
        <v>250</v>
      </c>
      <c r="I275" s="141">
        <v>15774.024000000136</v>
      </c>
      <c r="J275" s="44">
        <f t="shared" ref="J275:J302" si="25">I275/744/1000</f>
        <v>2.1201645161290503E-2</v>
      </c>
      <c r="K275" s="42">
        <f t="shared" si="22"/>
        <v>256679.99999999997</v>
      </c>
      <c r="L275" s="44">
        <f t="shared" si="23"/>
        <v>0.34499999999999992</v>
      </c>
      <c r="M275" s="59">
        <f t="shared" si="24"/>
        <v>6.1454043945769588</v>
      </c>
      <c r="N275" s="52">
        <f t="shared" si="21"/>
        <v>0.17879835483870951</v>
      </c>
    </row>
    <row r="276" spans="1:14" ht="30" customHeight="1" x14ac:dyDescent="0.25">
      <c r="A276" s="186"/>
      <c r="B276" s="179"/>
      <c r="C276" s="104">
        <v>9716088000392</v>
      </c>
      <c r="D276" s="14" t="s">
        <v>15</v>
      </c>
      <c r="E276" s="28" t="s">
        <v>153</v>
      </c>
      <c r="F276" s="53" t="s">
        <v>621</v>
      </c>
      <c r="G276" s="28" t="s">
        <v>31</v>
      </c>
      <c r="H276" s="28">
        <v>400</v>
      </c>
      <c r="I276" s="141">
        <v>22091.0159999998</v>
      </c>
      <c r="J276" s="44">
        <f t="shared" si="25"/>
        <v>2.9692225806451342E-2</v>
      </c>
      <c r="K276" s="42">
        <f t="shared" si="22"/>
        <v>410687.99999999994</v>
      </c>
      <c r="L276" s="44">
        <f t="shared" si="23"/>
        <v>0.55199999999999994</v>
      </c>
      <c r="M276" s="59">
        <f t="shared" si="24"/>
        <v>5.3790264142122002</v>
      </c>
      <c r="N276" s="52">
        <f t="shared" si="21"/>
        <v>0.2903077741935487</v>
      </c>
    </row>
    <row r="277" spans="1:14" ht="30" customHeight="1" x14ac:dyDescent="0.25">
      <c r="A277" s="20">
        <v>218</v>
      </c>
      <c r="B277" s="26" t="s">
        <v>524</v>
      </c>
      <c r="C277" s="108">
        <v>9716087000814</v>
      </c>
      <c r="D277" s="14" t="s">
        <v>12</v>
      </c>
      <c r="E277" s="28" t="s">
        <v>113</v>
      </c>
      <c r="F277" s="53" t="s">
        <v>621</v>
      </c>
      <c r="G277" s="28" t="s">
        <v>31</v>
      </c>
      <c r="H277" s="28">
        <v>250</v>
      </c>
      <c r="I277" s="141">
        <v>15017.807999999786</v>
      </c>
      <c r="J277" s="44">
        <f t="shared" si="25"/>
        <v>2.0185225806451323E-2</v>
      </c>
      <c r="K277" s="42">
        <f t="shared" si="22"/>
        <v>256679.99999999997</v>
      </c>
      <c r="L277" s="44">
        <f t="shared" si="23"/>
        <v>0.34499999999999992</v>
      </c>
      <c r="M277" s="59">
        <f t="shared" si="24"/>
        <v>5.8507900888264723</v>
      </c>
      <c r="N277" s="52">
        <f t="shared" si="21"/>
        <v>0.17981477419354869</v>
      </c>
    </row>
    <row r="278" spans="1:14" ht="30" customHeight="1" x14ac:dyDescent="0.25">
      <c r="A278" s="185">
        <v>219</v>
      </c>
      <c r="B278" s="178" t="s">
        <v>495</v>
      </c>
      <c r="C278" s="104">
        <v>9716087000456</v>
      </c>
      <c r="D278" s="14" t="s">
        <v>12</v>
      </c>
      <c r="E278" s="28" t="s">
        <v>155</v>
      </c>
      <c r="F278" s="53" t="s">
        <v>621</v>
      </c>
      <c r="G278" s="28" t="s">
        <v>31</v>
      </c>
      <c r="H278" s="28">
        <v>630</v>
      </c>
      <c r="I278" s="141">
        <v>72006.09599999967</v>
      </c>
      <c r="J278" s="44">
        <f t="shared" si="25"/>
        <v>9.6782387096773753E-2</v>
      </c>
      <c r="K278" s="42">
        <f t="shared" si="22"/>
        <v>646833.6</v>
      </c>
      <c r="L278" s="44">
        <f t="shared" si="23"/>
        <v>0.86939999999999995</v>
      </c>
      <c r="M278" s="59">
        <f>(I278/K278)*100</f>
        <v>11.132089613155481</v>
      </c>
      <c r="N278" s="52">
        <f t="shared" si="21"/>
        <v>0.40721761290322622</v>
      </c>
    </row>
    <row r="279" spans="1:14" ht="30" customHeight="1" x14ac:dyDescent="0.25">
      <c r="A279" s="186"/>
      <c r="B279" s="179"/>
      <c r="C279" s="104">
        <v>9716087000264</v>
      </c>
      <c r="D279" s="14" t="s">
        <v>15</v>
      </c>
      <c r="E279" s="28" t="s">
        <v>155</v>
      </c>
      <c r="F279" s="53" t="s">
        <v>621</v>
      </c>
      <c r="G279" s="28" t="s">
        <v>31</v>
      </c>
      <c r="H279" s="28">
        <v>400</v>
      </c>
      <c r="I279" s="141">
        <v>53884.223999999813</v>
      </c>
      <c r="J279" s="44">
        <f t="shared" si="25"/>
        <v>7.2425032258064265E-2</v>
      </c>
      <c r="K279" s="42">
        <f t="shared" si="22"/>
        <v>410687.99999999994</v>
      </c>
      <c r="L279" s="44">
        <f t="shared" si="23"/>
        <v>0.55199999999999994</v>
      </c>
      <c r="M279" s="59">
        <f t="shared" si="24"/>
        <v>13.120476858344976</v>
      </c>
      <c r="N279" s="52">
        <f t="shared" si="21"/>
        <v>0.2475749677419358</v>
      </c>
    </row>
    <row r="280" spans="1:14" ht="30" customHeight="1" x14ac:dyDescent="0.25">
      <c r="A280" s="185">
        <v>220</v>
      </c>
      <c r="B280" s="178" t="s">
        <v>496</v>
      </c>
      <c r="C280" s="104">
        <v>9716088000384</v>
      </c>
      <c r="D280" s="14" t="s">
        <v>12</v>
      </c>
      <c r="E280" s="28" t="s">
        <v>111</v>
      </c>
      <c r="F280" s="53" t="s">
        <v>621</v>
      </c>
      <c r="G280" s="28" t="s">
        <v>31</v>
      </c>
      <c r="H280" s="28">
        <v>630</v>
      </c>
      <c r="I280" s="141">
        <v>57706.519999999728</v>
      </c>
      <c r="J280" s="44">
        <f t="shared" si="25"/>
        <v>7.7562526881720065E-2</v>
      </c>
      <c r="K280" s="42">
        <f t="shared" si="22"/>
        <v>646833.6</v>
      </c>
      <c r="L280" s="44">
        <f t="shared" si="23"/>
        <v>0.86939999999999995</v>
      </c>
      <c r="M280" s="59">
        <f t="shared" si="24"/>
        <v>8.9213856546721946</v>
      </c>
      <c r="N280" s="52">
        <f t="shared" si="21"/>
        <v>0.42643747311827995</v>
      </c>
    </row>
    <row r="281" spans="1:14" ht="30" customHeight="1" x14ac:dyDescent="0.25">
      <c r="A281" s="186"/>
      <c r="B281" s="179"/>
      <c r="C281" s="104">
        <v>9716087000802</v>
      </c>
      <c r="D281" s="14" t="s">
        <v>15</v>
      </c>
      <c r="E281" s="28" t="s">
        <v>111</v>
      </c>
      <c r="F281" s="53" t="s">
        <v>621</v>
      </c>
      <c r="G281" s="28" t="s">
        <v>31</v>
      </c>
      <c r="H281" s="28">
        <v>630</v>
      </c>
      <c r="I281" s="141">
        <v>46897.5</v>
      </c>
      <c r="J281" s="44">
        <f t="shared" si="25"/>
        <v>6.3034274193548387E-2</v>
      </c>
      <c r="K281" s="42">
        <f t="shared" si="22"/>
        <v>646833.6</v>
      </c>
      <c r="L281" s="44">
        <f t="shared" si="23"/>
        <v>0.86939999999999995</v>
      </c>
      <c r="M281" s="59">
        <f t="shared" si="24"/>
        <v>7.2503190928857126</v>
      </c>
      <c r="N281" s="52">
        <f t="shared" si="21"/>
        <v>0.4409657258064516</v>
      </c>
    </row>
    <row r="282" spans="1:14" ht="30" customHeight="1" x14ac:dyDescent="0.25">
      <c r="A282" s="185">
        <v>221</v>
      </c>
      <c r="B282" s="178" t="s">
        <v>525</v>
      </c>
      <c r="C282" s="104">
        <v>9716087000775</v>
      </c>
      <c r="D282" s="14" t="s">
        <v>12</v>
      </c>
      <c r="E282" s="28" t="s">
        <v>113</v>
      </c>
      <c r="F282" s="53" t="s">
        <v>621</v>
      </c>
      <c r="G282" s="28" t="s">
        <v>31</v>
      </c>
      <c r="H282" s="28">
        <v>250</v>
      </c>
      <c r="I282" s="141">
        <v>41819.052000000374</v>
      </c>
      <c r="J282" s="44">
        <f t="shared" si="25"/>
        <v>5.6208403225806954E-2</v>
      </c>
      <c r="K282" s="42">
        <f t="shared" si="22"/>
        <v>256679.99999999997</v>
      </c>
      <c r="L282" s="44">
        <f t="shared" si="23"/>
        <v>0.34499999999999992</v>
      </c>
      <c r="M282" s="59">
        <f t="shared" si="24"/>
        <v>16.292290790088973</v>
      </c>
      <c r="N282" s="52">
        <f t="shared" si="21"/>
        <v>0.14379159677419306</v>
      </c>
    </row>
    <row r="283" spans="1:14" ht="30" customHeight="1" x14ac:dyDescent="0.25">
      <c r="A283" s="186"/>
      <c r="B283" s="179"/>
      <c r="C283" s="104">
        <v>9716087000257</v>
      </c>
      <c r="D283" s="14" t="s">
        <v>15</v>
      </c>
      <c r="E283" s="28" t="s">
        <v>113</v>
      </c>
      <c r="F283" s="53" t="s">
        <v>621</v>
      </c>
      <c r="G283" s="28" t="s">
        <v>31</v>
      </c>
      <c r="H283" s="28">
        <v>250</v>
      </c>
      <c r="I283" s="141">
        <v>6188.5920000000624</v>
      </c>
      <c r="J283" s="44">
        <f t="shared" si="25"/>
        <v>8.3180000000000823E-3</v>
      </c>
      <c r="K283" s="42">
        <f t="shared" si="22"/>
        <v>256679.99999999997</v>
      </c>
      <c r="L283" s="44">
        <f t="shared" si="23"/>
        <v>0.34499999999999992</v>
      </c>
      <c r="M283" s="59">
        <f t="shared" si="24"/>
        <v>2.4110144927536479</v>
      </c>
      <c r="N283" s="52">
        <f t="shared" si="21"/>
        <v>0.19168199999999994</v>
      </c>
    </row>
    <row r="284" spans="1:14" ht="30" customHeight="1" x14ac:dyDescent="0.25">
      <c r="A284" s="20">
        <v>222</v>
      </c>
      <c r="B284" s="26" t="s">
        <v>526</v>
      </c>
      <c r="C284" s="107">
        <v>9716087001081</v>
      </c>
      <c r="D284" s="14" t="s">
        <v>12</v>
      </c>
      <c r="E284" s="28" t="s">
        <v>113</v>
      </c>
      <c r="F284" s="53" t="s">
        <v>621</v>
      </c>
      <c r="G284" s="28" t="s">
        <v>31</v>
      </c>
      <c r="H284" s="28">
        <v>630</v>
      </c>
      <c r="I284" s="141">
        <v>34154.532000000472</v>
      </c>
      <c r="J284" s="44">
        <f t="shared" si="25"/>
        <v>4.59066290322587E-2</v>
      </c>
      <c r="K284" s="42">
        <f t="shared" si="22"/>
        <v>646833.6</v>
      </c>
      <c r="L284" s="44">
        <f t="shared" si="23"/>
        <v>0.86939999999999995</v>
      </c>
      <c r="M284" s="59">
        <f t="shared" si="24"/>
        <v>5.2802655891716936</v>
      </c>
      <c r="N284" s="52">
        <f t="shared" si="21"/>
        <v>0.45809337096774128</v>
      </c>
    </row>
    <row r="285" spans="1:14" ht="30" customHeight="1" x14ac:dyDescent="0.25">
      <c r="A285" s="185">
        <v>223</v>
      </c>
      <c r="B285" s="178" t="s">
        <v>498</v>
      </c>
      <c r="C285" s="104">
        <v>9716087000341</v>
      </c>
      <c r="D285" s="14" t="s">
        <v>12</v>
      </c>
      <c r="E285" s="28" t="s">
        <v>113</v>
      </c>
      <c r="F285" s="53" t="s">
        <v>621</v>
      </c>
      <c r="G285" s="28" t="s">
        <v>31</v>
      </c>
      <c r="H285" s="28">
        <v>400</v>
      </c>
      <c r="I285" s="141">
        <v>55490.148000000045</v>
      </c>
      <c r="J285" s="44">
        <f t="shared" si="25"/>
        <v>7.4583532258064578E-2</v>
      </c>
      <c r="K285" s="42">
        <f t="shared" si="22"/>
        <v>410687.99999999994</v>
      </c>
      <c r="L285" s="44">
        <f t="shared" si="23"/>
        <v>0.55199999999999994</v>
      </c>
      <c r="M285" s="59">
        <f t="shared" si="24"/>
        <v>13.511509467040685</v>
      </c>
      <c r="N285" s="52">
        <f t="shared" si="21"/>
        <v>0.24541646774193548</v>
      </c>
    </row>
    <row r="286" spans="1:14" ht="30" customHeight="1" x14ac:dyDescent="0.25">
      <c r="A286" s="186"/>
      <c r="B286" s="179"/>
      <c r="C286" s="104">
        <v>9716087000375</v>
      </c>
      <c r="D286" s="14" t="s">
        <v>15</v>
      </c>
      <c r="E286" s="28" t="s">
        <v>113</v>
      </c>
      <c r="F286" s="53" t="s">
        <v>621</v>
      </c>
      <c r="G286" s="28" t="s">
        <v>31</v>
      </c>
      <c r="H286" s="28">
        <v>400</v>
      </c>
      <c r="I286" s="141">
        <v>54499.212000000116</v>
      </c>
      <c r="J286" s="44">
        <f t="shared" si="25"/>
        <v>7.3251629032258223E-2</v>
      </c>
      <c r="K286" s="42">
        <f t="shared" si="22"/>
        <v>410687.99999999994</v>
      </c>
      <c r="L286" s="44">
        <f t="shared" si="23"/>
        <v>0.55199999999999994</v>
      </c>
      <c r="M286" s="59">
        <f t="shared" si="24"/>
        <v>13.270222650771418</v>
      </c>
      <c r="N286" s="52">
        <f t="shared" si="21"/>
        <v>0.24674837096774183</v>
      </c>
    </row>
    <row r="287" spans="1:14" ht="30" customHeight="1" x14ac:dyDescent="0.25">
      <c r="A287" s="185">
        <v>224</v>
      </c>
      <c r="B287" s="178" t="s">
        <v>497</v>
      </c>
      <c r="C287" s="101">
        <v>9716088000147</v>
      </c>
      <c r="D287" s="14" t="s">
        <v>12</v>
      </c>
      <c r="E287" s="28" t="s">
        <v>113</v>
      </c>
      <c r="F287" s="53" t="s">
        <v>621</v>
      </c>
      <c r="G287" s="28" t="s">
        <v>31</v>
      </c>
      <c r="H287" s="28">
        <v>400</v>
      </c>
      <c r="I287" s="141">
        <v>29554.212000000116</v>
      </c>
      <c r="J287" s="44">
        <f t="shared" si="25"/>
        <v>3.9723403225806607E-2</v>
      </c>
      <c r="K287" s="42">
        <f t="shared" si="22"/>
        <v>410687.99999999994</v>
      </c>
      <c r="L287" s="44">
        <f t="shared" si="23"/>
        <v>0.55199999999999994</v>
      </c>
      <c r="M287" s="59">
        <f t="shared" si="24"/>
        <v>7.1962687003272849</v>
      </c>
      <c r="N287" s="52">
        <f t="shared" si="21"/>
        <v>0.28027659677419348</v>
      </c>
    </row>
    <row r="288" spans="1:14" ht="30" customHeight="1" x14ac:dyDescent="0.25">
      <c r="A288" s="186"/>
      <c r="B288" s="179"/>
      <c r="C288" s="101">
        <v>9716088000401</v>
      </c>
      <c r="D288" s="14" t="s">
        <v>15</v>
      </c>
      <c r="E288" s="28" t="s">
        <v>113</v>
      </c>
      <c r="F288" s="53" t="s">
        <v>621</v>
      </c>
      <c r="G288" s="28" t="s">
        <v>31</v>
      </c>
      <c r="H288" s="28">
        <v>400</v>
      </c>
      <c r="I288" s="141">
        <v>48867.707999999948</v>
      </c>
      <c r="J288" s="44">
        <f t="shared" si="25"/>
        <v>6.5682403225806388E-2</v>
      </c>
      <c r="K288" s="42">
        <f t="shared" si="22"/>
        <v>410687.99999999994</v>
      </c>
      <c r="L288" s="44">
        <f t="shared" si="23"/>
        <v>0.55199999999999994</v>
      </c>
      <c r="M288" s="59">
        <f t="shared" si="24"/>
        <v>11.898986091631594</v>
      </c>
      <c r="N288" s="52">
        <f t="shared" si="21"/>
        <v>0.25431759677419369</v>
      </c>
    </row>
    <row r="289" spans="1:14" ht="30" customHeight="1" x14ac:dyDescent="0.25">
      <c r="A289" s="185">
        <v>225</v>
      </c>
      <c r="B289" s="178" t="s">
        <v>499</v>
      </c>
      <c r="C289" s="109">
        <v>9716087000160</v>
      </c>
      <c r="D289" s="14" t="s">
        <v>12</v>
      </c>
      <c r="E289" s="28" t="s">
        <v>113</v>
      </c>
      <c r="F289" s="53" t="s">
        <v>621</v>
      </c>
      <c r="G289" s="28" t="s">
        <v>31</v>
      </c>
      <c r="H289" s="28">
        <v>630</v>
      </c>
      <c r="I289" s="141">
        <v>882.8880000000936</v>
      </c>
      <c r="J289" s="44">
        <f t="shared" si="25"/>
        <v>1.1866774193549645E-3</v>
      </c>
      <c r="K289" s="42">
        <f t="shared" si="22"/>
        <v>646833.6</v>
      </c>
      <c r="L289" s="44">
        <f t="shared" si="23"/>
        <v>0.86939999999999995</v>
      </c>
      <c r="M289" s="59">
        <f t="shared" si="24"/>
        <v>0.13649383705486134</v>
      </c>
      <c r="N289" s="52">
        <f t="shared" si="21"/>
        <v>0.50281332258064504</v>
      </c>
    </row>
    <row r="290" spans="1:14" ht="30" customHeight="1" x14ac:dyDescent="0.25">
      <c r="A290" s="186"/>
      <c r="B290" s="179"/>
      <c r="C290" s="109">
        <v>9716087000587</v>
      </c>
      <c r="D290" s="14" t="s">
        <v>15</v>
      </c>
      <c r="E290" s="28" t="s">
        <v>113</v>
      </c>
      <c r="F290" s="53" t="s">
        <v>621</v>
      </c>
      <c r="G290" s="28" t="s">
        <v>31</v>
      </c>
      <c r="H290" s="28">
        <v>180</v>
      </c>
      <c r="I290" s="141">
        <v>23215.548000000053</v>
      </c>
      <c r="J290" s="44">
        <f t="shared" si="25"/>
        <v>3.1203693548387167E-2</v>
      </c>
      <c r="K290" s="42">
        <f t="shared" si="22"/>
        <v>184809.59999999998</v>
      </c>
      <c r="L290" s="44">
        <f t="shared" si="23"/>
        <v>0.24839999999999998</v>
      </c>
      <c r="M290" s="59">
        <f t="shared" si="24"/>
        <v>12.561873409173579</v>
      </c>
      <c r="N290" s="52">
        <f t="shared" si="21"/>
        <v>0.11279630645161282</v>
      </c>
    </row>
    <row r="291" spans="1:14" ht="30" customHeight="1" x14ac:dyDescent="0.25">
      <c r="A291" s="185">
        <v>226</v>
      </c>
      <c r="B291" s="178" t="s">
        <v>500</v>
      </c>
      <c r="C291" s="104">
        <v>9716088000163</v>
      </c>
      <c r="D291" s="14" t="s">
        <v>12</v>
      </c>
      <c r="E291" s="28" t="s">
        <v>113</v>
      </c>
      <c r="F291" s="53" t="s">
        <v>621</v>
      </c>
      <c r="G291" s="28" t="s">
        <v>31</v>
      </c>
      <c r="H291" s="28">
        <v>630</v>
      </c>
      <c r="I291" s="141">
        <v>34960</v>
      </c>
      <c r="J291" s="44">
        <f t="shared" si="25"/>
        <v>4.6989247311827957E-2</v>
      </c>
      <c r="K291" s="42">
        <f t="shared" si="22"/>
        <v>646833.6</v>
      </c>
      <c r="L291" s="44">
        <f t="shared" si="23"/>
        <v>0.86939999999999995</v>
      </c>
      <c r="M291" s="59">
        <f t="shared" si="24"/>
        <v>5.4047903510269109</v>
      </c>
      <c r="N291" s="52">
        <f t="shared" si="21"/>
        <v>0.45701075268817204</v>
      </c>
    </row>
    <row r="292" spans="1:14" ht="30" customHeight="1" x14ac:dyDescent="0.25">
      <c r="A292" s="186"/>
      <c r="B292" s="179"/>
      <c r="C292" s="104">
        <v>9716087000752</v>
      </c>
      <c r="D292" s="14" t="s">
        <v>15</v>
      </c>
      <c r="E292" s="28" t="s">
        <v>113</v>
      </c>
      <c r="F292" s="53" t="s">
        <v>621</v>
      </c>
      <c r="G292" s="28" t="s">
        <v>31</v>
      </c>
      <c r="H292" s="28">
        <v>400</v>
      </c>
      <c r="I292" s="141">
        <v>34553.279999999977</v>
      </c>
      <c r="J292" s="44">
        <f t="shared" si="25"/>
        <v>4.6442580645161255E-2</v>
      </c>
      <c r="K292" s="42">
        <f t="shared" si="22"/>
        <v>410687.99999999994</v>
      </c>
      <c r="L292" s="44">
        <f t="shared" si="23"/>
        <v>0.55199999999999994</v>
      </c>
      <c r="M292" s="59">
        <f t="shared" si="24"/>
        <v>8.4135109864422581</v>
      </c>
      <c r="N292" s="52">
        <f t="shared" si="21"/>
        <v>0.27355741935483879</v>
      </c>
    </row>
    <row r="293" spans="1:14" ht="30" customHeight="1" x14ac:dyDescent="0.25">
      <c r="A293" s="185">
        <v>227</v>
      </c>
      <c r="B293" s="178" t="s">
        <v>501</v>
      </c>
      <c r="C293" s="117">
        <v>106835</v>
      </c>
      <c r="D293" s="14" t="s">
        <v>12</v>
      </c>
      <c r="E293" s="28" t="s">
        <v>153</v>
      </c>
      <c r="F293" s="53" t="s">
        <v>621</v>
      </c>
      <c r="G293" s="28" t="s">
        <v>31</v>
      </c>
      <c r="H293" s="28">
        <v>400</v>
      </c>
      <c r="I293" s="141">
        <v>20700</v>
      </c>
      <c r="J293" s="44">
        <f t="shared" si="25"/>
        <v>2.7822580645161292E-2</v>
      </c>
      <c r="K293" s="42">
        <f t="shared" si="22"/>
        <v>410687.99999999994</v>
      </c>
      <c r="L293" s="44">
        <f t="shared" si="23"/>
        <v>0.55199999999999994</v>
      </c>
      <c r="M293" s="59">
        <f t="shared" si="24"/>
        <v>5.0403225806451619</v>
      </c>
      <c r="N293" s="52">
        <f t="shared" si="21"/>
        <v>0.29217741935483876</v>
      </c>
    </row>
    <row r="294" spans="1:14" ht="30" customHeight="1" x14ac:dyDescent="0.25">
      <c r="A294" s="186"/>
      <c r="B294" s="179"/>
      <c r="C294" s="117">
        <v>757925</v>
      </c>
      <c r="D294" s="14" t="s">
        <v>15</v>
      </c>
      <c r="E294" s="28" t="s">
        <v>153</v>
      </c>
      <c r="F294" s="53" t="s">
        <v>621</v>
      </c>
      <c r="G294" s="28" t="s">
        <v>31</v>
      </c>
      <c r="H294" s="28">
        <v>400</v>
      </c>
      <c r="I294" s="141">
        <v>6000</v>
      </c>
      <c r="J294" s="44">
        <f t="shared" si="25"/>
        <v>8.0645161290322578E-3</v>
      </c>
      <c r="K294" s="42">
        <f t="shared" si="22"/>
        <v>410687.99999999994</v>
      </c>
      <c r="L294" s="44">
        <f t="shared" si="23"/>
        <v>0.55199999999999994</v>
      </c>
      <c r="M294" s="59">
        <f t="shared" si="24"/>
        <v>1.4609630668536702</v>
      </c>
      <c r="N294" s="52">
        <f t="shared" si="21"/>
        <v>0.31193548387096781</v>
      </c>
    </row>
    <row r="295" spans="1:14" ht="30" customHeight="1" x14ac:dyDescent="0.25">
      <c r="A295" s="185">
        <v>228</v>
      </c>
      <c r="B295" s="178" t="s">
        <v>502</v>
      </c>
      <c r="C295" s="110" t="s">
        <v>645</v>
      </c>
      <c r="D295" s="14" t="s">
        <v>12</v>
      </c>
      <c r="E295" s="28" t="s">
        <v>153</v>
      </c>
      <c r="F295" s="53" t="s">
        <v>621</v>
      </c>
      <c r="G295" s="28" t="s">
        <v>31</v>
      </c>
      <c r="H295" s="28">
        <v>180</v>
      </c>
      <c r="I295" s="141">
        <v>11360</v>
      </c>
      <c r="J295" s="44">
        <f t="shared" si="25"/>
        <v>1.5268817204301077E-2</v>
      </c>
      <c r="K295" s="42">
        <f t="shared" si="22"/>
        <v>184809.59999999998</v>
      </c>
      <c r="L295" s="44">
        <f t="shared" si="23"/>
        <v>0.24839999999999998</v>
      </c>
      <c r="M295" s="59">
        <f t="shared" si="24"/>
        <v>6.1468668294287747</v>
      </c>
      <c r="N295" s="52">
        <f t="shared" si="21"/>
        <v>0.12873118279569892</v>
      </c>
    </row>
    <row r="296" spans="1:14" ht="30" customHeight="1" x14ac:dyDescent="0.25">
      <c r="A296" s="186"/>
      <c r="B296" s="179"/>
      <c r="C296" s="115">
        <v>9716087000953</v>
      </c>
      <c r="D296" s="14" t="s">
        <v>15</v>
      </c>
      <c r="E296" s="28" t="s">
        <v>153</v>
      </c>
      <c r="F296" s="53" t="s">
        <v>621</v>
      </c>
      <c r="G296" s="28" t="s">
        <v>31</v>
      </c>
      <c r="H296" s="28">
        <v>180</v>
      </c>
      <c r="I296" s="141">
        <v>3859.6560000000318</v>
      </c>
      <c r="J296" s="44">
        <f t="shared" si="25"/>
        <v>5.1877096774193979E-3</v>
      </c>
      <c r="K296" s="42">
        <f t="shared" si="22"/>
        <v>184809.59999999998</v>
      </c>
      <c r="L296" s="44">
        <f t="shared" si="23"/>
        <v>0.24839999999999998</v>
      </c>
      <c r="M296" s="59">
        <f t="shared" si="24"/>
        <v>2.0884499506519316</v>
      </c>
      <c r="N296" s="52">
        <f t="shared" si="21"/>
        <v>0.13881229032258058</v>
      </c>
    </row>
    <row r="297" spans="1:14" ht="30" customHeight="1" x14ac:dyDescent="0.25">
      <c r="A297" s="185">
        <v>229</v>
      </c>
      <c r="B297" s="178" t="s">
        <v>527</v>
      </c>
      <c r="C297" s="120">
        <v>9716087000884</v>
      </c>
      <c r="D297" s="14" t="s">
        <v>12</v>
      </c>
      <c r="E297" s="28" t="s">
        <v>113</v>
      </c>
      <c r="F297" s="53" t="s">
        <v>621</v>
      </c>
      <c r="G297" s="28" t="s">
        <v>31</v>
      </c>
      <c r="H297" s="28">
        <v>630</v>
      </c>
      <c r="I297" s="141">
        <v>84474.372000000731</v>
      </c>
      <c r="J297" s="44">
        <f t="shared" si="25"/>
        <v>0.11354082258064616</v>
      </c>
      <c r="K297" s="42">
        <f t="shared" si="22"/>
        <v>646833.6</v>
      </c>
      <c r="L297" s="44">
        <f t="shared" si="23"/>
        <v>0.86939999999999995</v>
      </c>
      <c r="M297" s="59">
        <f t="shared" si="24"/>
        <v>13.059675935201994</v>
      </c>
      <c r="N297" s="52">
        <f t="shared" si="21"/>
        <v>0.39045917741935388</v>
      </c>
    </row>
    <row r="298" spans="1:14" ht="30" customHeight="1" x14ac:dyDescent="0.25">
      <c r="A298" s="186"/>
      <c r="B298" s="179"/>
      <c r="C298" s="120">
        <v>9716088000270</v>
      </c>
      <c r="D298" s="14" t="s">
        <v>15</v>
      </c>
      <c r="E298" s="28" t="s">
        <v>113</v>
      </c>
      <c r="F298" s="53" t="s">
        <v>621</v>
      </c>
      <c r="G298" s="28" t="s">
        <v>31</v>
      </c>
      <c r="H298" s="28">
        <v>630</v>
      </c>
      <c r="I298" s="141">
        <v>49847.808000000659</v>
      </c>
      <c r="J298" s="44">
        <f t="shared" si="25"/>
        <v>6.6999741935484761E-2</v>
      </c>
      <c r="K298" s="42">
        <f t="shared" si="22"/>
        <v>646833.6</v>
      </c>
      <c r="L298" s="44">
        <f t="shared" si="23"/>
        <v>0.86939999999999995</v>
      </c>
      <c r="M298" s="59">
        <f t="shared" si="24"/>
        <v>7.706434545144325</v>
      </c>
      <c r="N298" s="52">
        <f t="shared" si="21"/>
        <v>0.43700025806451526</v>
      </c>
    </row>
    <row r="299" spans="1:14" ht="30" customHeight="1" x14ac:dyDescent="0.25">
      <c r="A299" s="185">
        <v>230</v>
      </c>
      <c r="B299" s="178" t="s">
        <v>528</v>
      </c>
      <c r="C299" s="120">
        <v>9716088000158</v>
      </c>
      <c r="D299" s="14" t="s">
        <v>12</v>
      </c>
      <c r="E299" s="28" t="s">
        <v>113</v>
      </c>
      <c r="F299" s="53" t="s">
        <v>621</v>
      </c>
      <c r="G299" s="28" t="s">
        <v>31</v>
      </c>
      <c r="H299" s="28">
        <v>630</v>
      </c>
      <c r="I299" s="141">
        <v>44932.967999999528</v>
      </c>
      <c r="J299" s="44">
        <f t="shared" si="25"/>
        <v>6.0393774193547752E-2</v>
      </c>
      <c r="K299" s="42">
        <f t="shared" si="22"/>
        <v>646833.6</v>
      </c>
      <c r="L299" s="44">
        <f t="shared" si="23"/>
        <v>0.86939999999999995</v>
      </c>
      <c r="M299" s="59">
        <f t="shared" si="24"/>
        <v>6.9466038869965203</v>
      </c>
      <c r="N299" s="52">
        <f t="shared" si="21"/>
        <v>0.44360622580645226</v>
      </c>
    </row>
    <row r="300" spans="1:14" ht="30" customHeight="1" x14ac:dyDescent="0.25">
      <c r="A300" s="186"/>
      <c r="B300" s="179"/>
      <c r="C300" s="120">
        <v>9716088000236</v>
      </c>
      <c r="D300" s="14" t="s">
        <v>15</v>
      </c>
      <c r="E300" s="28" t="s">
        <v>113</v>
      </c>
      <c r="F300" s="53" t="s">
        <v>621</v>
      </c>
      <c r="G300" s="28" t="s">
        <v>31</v>
      </c>
      <c r="H300" s="28">
        <v>630</v>
      </c>
      <c r="I300" s="141">
        <v>40898.19599999988</v>
      </c>
      <c r="J300" s="44">
        <f t="shared" si="25"/>
        <v>5.4970693548386934E-2</v>
      </c>
      <c r="K300" s="42">
        <f t="shared" si="22"/>
        <v>646833.6</v>
      </c>
      <c r="L300" s="44">
        <f t="shared" si="23"/>
        <v>0.86939999999999995</v>
      </c>
      <c r="M300" s="59">
        <f t="shared" si="24"/>
        <v>6.3228310959727319</v>
      </c>
      <c r="N300" s="52">
        <f t="shared" si="21"/>
        <v>0.4490293064516131</v>
      </c>
    </row>
    <row r="301" spans="1:14" ht="30" customHeight="1" x14ac:dyDescent="0.25">
      <c r="A301" s="185">
        <v>231</v>
      </c>
      <c r="B301" s="178" t="s">
        <v>503</v>
      </c>
      <c r="C301" s="124">
        <v>12609</v>
      </c>
      <c r="D301" s="14" t="s">
        <v>12</v>
      </c>
      <c r="E301" s="28" t="s">
        <v>113</v>
      </c>
      <c r="F301" s="53" t="s">
        <v>621</v>
      </c>
      <c r="G301" s="28" t="s">
        <v>31</v>
      </c>
      <c r="H301" s="28">
        <v>630</v>
      </c>
      <c r="I301" s="141">
        <v>68436.000000000349</v>
      </c>
      <c r="J301" s="44">
        <f t="shared" si="25"/>
        <v>9.1983870967742409E-2</v>
      </c>
      <c r="K301" s="42">
        <f t="shared" si="22"/>
        <v>646833.6</v>
      </c>
      <c r="L301" s="44">
        <f t="shared" si="23"/>
        <v>0.86939999999999995</v>
      </c>
      <c r="M301" s="59">
        <f t="shared" si="24"/>
        <v>10.580155390814632</v>
      </c>
      <c r="N301" s="52">
        <f t="shared" si="21"/>
        <v>0.41201612903225759</v>
      </c>
    </row>
    <row r="302" spans="1:14" ht="30" customHeight="1" x14ac:dyDescent="0.25">
      <c r="A302" s="199"/>
      <c r="B302" s="200"/>
      <c r="C302" s="126">
        <v>324085</v>
      </c>
      <c r="D302" s="125" t="s">
        <v>15</v>
      </c>
      <c r="E302" s="46" t="s">
        <v>113</v>
      </c>
      <c r="F302" s="53" t="s">
        <v>621</v>
      </c>
      <c r="G302" s="46" t="s">
        <v>31</v>
      </c>
      <c r="H302" s="46">
        <v>630</v>
      </c>
      <c r="I302" s="143">
        <v>5423.9999999999782</v>
      </c>
      <c r="J302" s="127">
        <f t="shared" si="25"/>
        <v>7.2903225806451319E-3</v>
      </c>
      <c r="K302" s="128">
        <f t="shared" si="22"/>
        <v>646833.6</v>
      </c>
      <c r="L302" s="127">
        <f t="shared" si="23"/>
        <v>0.86939999999999995</v>
      </c>
      <c r="M302" s="129">
        <f t="shared" si="24"/>
        <v>0.838546420594103</v>
      </c>
      <c r="N302" s="130">
        <f t="shared" si="21"/>
        <v>0.49670967741935484</v>
      </c>
    </row>
    <row r="303" spans="1:14" ht="30" customHeight="1" x14ac:dyDescent="0.25">
      <c r="A303" s="14">
        <v>232</v>
      </c>
      <c r="B303" s="19" t="s">
        <v>618</v>
      </c>
      <c r="C303" s="131">
        <v>41530438</v>
      </c>
      <c r="D303" s="14" t="s">
        <v>12</v>
      </c>
      <c r="E303" s="28" t="s">
        <v>75</v>
      </c>
      <c r="F303" s="53" t="s">
        <v>621</v>
      </c>
      <c r="G303" s="28" t="s">
        <v>31</v>
      </c>
      <c r="H303" s="28">
        <v>630</v>
      </c>
      <c r="I303" s="141">
        <v>19779.999999999927</v>
      </c>
      <c r="J303" s="44">
        <f>I303/744/1000</f>
        <v>2.6586021505376246E-2</v>
      </c>
      <c r="K303" s="42"/>
      <c r="L303" s="44"/>
      <c r="M303" s="59"/>
      <c r="N303" s="52">
        <f>H303/1000*0.8-J303</f>
        <v>0.47741397849462375</v>
      </c>
    </row>
    <row r="304" spans="1:14" x14ac:dyDescent="0.25">
      <c r="H304" s="43">
        <f>SUM(H10:H303)</f>
        <v>297246</v>
      </c>
    </row>
    <row r="305" spans="1:14" x14ac:dyDescent="0.25">
      <c r="H305" s="47">
        <f>H304+'г.Сатпаев '!H236</f>
        <v>967896</v>
      </c>
    </row>
    <row r="306" spans="1:14" s="34" customFormat="1" ht="15.75" x14ac:dyDescent="0.25">
      <c r="A306" s="35"/>
      <c r="B306" s="36" t="s">
        <v>258</v>
      </c>
      <c r="C306" s="99"/>
      <c r="D306" s="35"/>
      <c r="E306" s="49"/>
      <c r="F306" s="49"/>
      <c r="G306" s="49" t="s">
        <v>272</v>
      </c>
      <c r="H306" s="41"/>
      <c r="I306" s="140"/>
      <c r="J306" s="41"/>
      <c r="K306" s="41"/>
      <c r="L306" s="41"/>
      <c r="M306" s="33"/>
      <c r="N306" s="41"/>
    </row>
    <row r="307" spans="1:14" s="34" customFormat="1" ht="15.75" x14ac:dyDescent="0.25">
      <c r="A307" s="35"/>
      <c r="B307" s="36"/>
      <c r="C307" s="99"/>
      <c r="D307" s="35"/>
      <c r="E307" s="49"/>
      <c r="F307" s="49"/>
      <c r="G307" s="49"/>
      <c r="H307" s="41"/>
      <c r="I307" s="140"/>
      <c r="J307" s="41"/>
      <c r="K307" s="41"/>
      <c r="L307" s="41"/>
      <c r="M307" s="33"/>
      <c r="N307" s="41"/>
    </row>
    <row r="308" spans="1:14" s="34" customFormat="1" ht="15.75" x14ac:dyDescent="0.25">
      <c r="A308" s="35"/>
      <c r="B308" s="36" t="s">
        <v>259</v>
      </c>
      <c r="C308" s="99"/>
      <c r="D308" s="35"/>
      <c r="E308" s="49"/>
      <c r="F308" s="49"/>
      <c r="G308" s="49" t="s">
        <v>266</v>
      </c>
      <c r="H308" s="41"/>
      <c r="I308" s="140"/>
      <c r="J308" s="41"/>
      <c r="K308" s="41"/>
      <c r="L308" s="41"/>
      <c r="M308" s="33"/>
      <c r="N308" s="41"/>
    </row>
    <row r="310" spans="1:14" x14ac:dyDescent="0.25">
      <c r="B310" s="55" t="str">
        <f>'г.Сатпаев '!B243</f>
        <v>исп.Абенова 2-55-38</v>
      </c>
      <c r="C310" s="100"/>
    </row>
  </sheetData>
  <autoFilter ref="A7:N306" xr:uid="{00000000-0001-0000-0100-000000000000}"/>
  <mergeCells count="143">
    <mergeCell ref="A301:A302"/>
    <mergeCell ref="B301:B302"/>
    <mergeCell ref="A295:A296"/>
    <mergeCell ref="B295:B296"/>
    <mergeCell ref="A297:A298"/>
    <mergeCell ref="B297:B298"/>
    <mergeCell ref="A291:A292"/>
    <mergeCell ref="B291:B292"/>
    <mergeCell ref="A293:A294"/>
    <mergeCell ref="B293:B294"/>
    <mergeCell ref="A289:A290"/>
    <mergeCell ref="B289:B290"/>
    <mergeCell ref="A299:A300"/>
    <mergeCell ref="B299:B300"/>
    <mergeCell ref="A275:A276"/>
    <mergeCell ref="B275:B276"/>
    <mergeCell ref="A270:A271"/>
    <mergeCell ref="B270:B271"/>
    <mergeCell ref="A272:A273"/>
    <mergeCell ref="B272:B273"/>
    <mergeCell ref="A282:A283"/>
    <mergeCell ref="B282:B283"/>
    <mergeCell ref="A285:A286"/>
    <mergeCell ref="B285:B286"/>
    <mergeCell ref="A278:A279"/>
    <mergeCell ref="B278:B279"/>
    <mergeCell ref="A280:A281"/>
    <mergeCell ref="B280:B281"/>
    <mergeCell ref="A268:A269"/>
    <mergeCell ref="B268:B269"/>
    <mergeCell ref="A262:A263"/>
    <mergeCell ref="B262:B263"/>
    <mergeCell ref="A264:A265"/>
    <mergeCell ref="B264:B265"/>
    <mergeCell ref="A251:A252"/>
    <mergeCell ref="B251:B252"/>
    <mergeCell ref="A287:A288"/>
    <mergeCell ref="B287:B288"/>
    <mergeCell ref="A258:A259"/>
    <mergeCell ref="B258:B259"/>
    <mergeCell ref="A260:A261"/>
    <mergeCell ref="B260:B261"/>
    <mergeCell ref="A254:A255"/>
    <mergeCell ref="B254:B255"/>
    <mergeCell ref="A256:A257"/>
    <mergeCell ref="B256:B257"/>
    <mergeCell ref="A266:A267"/>
    <mergeCell ref="B266:B267"/>
    <mergeCell ref="A238:A239"/>
    <mergeCell ref="B238:B239"/>
    <mergeCell ref="A241:A242"/>
    <mergeCell ref="B241:B242"/>
    <mergeCell ref="A249:A250"/>
    <mergeCell ref="B249:B250"/>
    <mergeCell ref="A222:A223"/>
    <mergeCell ref="B222:B223"/>
    <mergeCell ref="A213:A214"/>
    <mergeCell ref="B213:B214"/>
    <mergeCell ref="A216:A217"/>
    <mergeCell ref="B216:B217"/>
    <mergeCell ref="A229:A230"/>
    <mergeCell ref="B229:B230"/>
    <mergeCell ref="A232:A233"/>
    <mergeCell ref="B232:B233"/>
    <mergeCell ref="A224:A225"/>
    <mergeCell ref="B224:B225"/>
    <mergeCell ref="A226:A227"/>
    <mergeCell ref="B226:B227"/>
    <mergeCell ref="A243:A244"/>
    <mergeCell ref="B243:B244"/>
    <mergeCell ref="A247:A248"/>
    <mergeCell ref="B247:B248"/>
    <mergeCell ref="A209:A210"/>
    <mergeCell ref="B209:B210"/>
    <mergeCell ref="A205:A206"/>
    <mergeCell ref="B205:B206"/>
    <mergeCell ref="A207:A208"/>
    <mergeCell ref="B207:B208"/>
    <mergeCell ref="A219:A220"/>
    <mergeCell ref="B219:B220"/>
    <mergeCell ref="A196:A197"/>
    <mergeCell ref="B196:B197"/>
    <mergeCell ref="A201:A202"/>
    <mergeCell ref="B201:B202"/>
    <mergeCell ref="A71:A72"/>
    <mergeCell ref="B71:B72"/>
    <mergeCell ref="E71:E72"/>
    <mergeCell ref="A142:A143"/>
    <mergeCell ref="B142:B143"/>
    <mergeCell ref="A67:A68"/>
    <mergeCell ref="B67:B68"/>
    <mergeCell ref="E67:E68"/>
    <mergeCell ref="A61:A62"/>
    <mergeCell ref="B61:B62"/>
    <mergeCell ref="E61:E62"/>
    <mergeCell ref="A63:A64"/>
    <mergeCell ref="B63:B64"/>
    <mergeCell ref="E63:E64"/>
    <mergeCell ref="B69:B70"/>
    <mergeCell ref="A69:A70"/>
    <mergeCell ref="A33:A34"/>
    <mergeCell ref="B33:B34"/>
    <mergeCell ref="A44:A45"/>
    <mergeCell ref="B44:B45"/>
    <mergeCell ref="A59:A60"/>
    <mergeCell ref="B59:B60"/>
    <mergeCell ref="E59:E60"/>
    <mergeCell ref="A65:A66"/>
    <mergeCell ref="B65:B66"/>
    <mergeCell ref="E65:E66"/>
    <mergeCell ref="B56:B57"/>
    <mergeCell ref="A56:A57"/>
    <mergeCell ref="A29:A30"/>
    <mergeCell ref="B29:B30"/>
    <mergeCell ref="A31:A32"/>
    <mergeCell ref="B31:B32"/>
    <mergeCell ref="A19:A20"/>
    <mergeCell ref="B19:B20"/>
    <mergeCell ref="A21:A22"/>
    <mergeCell ref="B21:B22"/>
    <mergeCell ref="A27:A28"/>
    <mergeCell ref="B27:B28"/>
    <mergeCell ref="G7:G8"/>
    <mergeCell ref="A15:A16"/>
    <mergeCell ref="B15:B16"/>
    <mergeCell ref="A17:A18"/>
    <mergeCell ref="B17:B18"/>
    <mergeCell ref="N7:N8"/>
    <mergeCell ref="A10:A11"/>
    <mergeCell ref="B10:B11"/>
    <mergeCell ref="A12:A13"/>
    <mergeCell ref="B12:B13"/>
    <mergeCell ref="H7:H8"/>
    <mergeCell ref="I7:I8"/>
    <mergeCell ref="J7:J8"/>
    <mergeCell ref="K7:K8"/>
    <mergeCell ref="L7:L8"/>
    <mergeCell ref="A7:A8"/>
    <mergeCell ref="B7:B8"/>
    <mergeCell ref="M7:M8"/>
    <mergeCell ref="D7:D8"/>
    <mergeCell ref="E7:E8"/>
    <mergeCell ref="F7:F8"/>
  </mergeCells>
  <phoneticPr fontId="25" type="noConversion"/>
  <pageMargins left="0.7" right="0.7" top="0.75" bottom="0.75" header="0.3" footer="0.3"/>
  <pageSetup paperSize="9" scale="60" orientation="landscape" r:id="rId1"/>
  <rowBreaks count="1" manualBreakCount="1">
    <brk id="5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г.Сатпаев </vt:lpstr>
      <vt:lpstr>г.Жезказган</vt:lpstr>
      <vt:lpstr>'г.Сатпаев 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Гульмира Козыбаева</dc:creator>
  <cp:lastModifiedBy>Айгерим Абенова</cp:lastModifiedBy>
  <cp:lastPrinted>2023-09-15T03:03:43Z</cp:lastPrinted>
  <dcterms:created xsi:type="dcterms:W3CDTF">2019-06-12T04:56:29Z</dcterms:created>
  <dcterms:modified xsi:type="dcterms:W3CDTF">2026-04-23T06:42:41Z</dcterms:modified>
</cp:coreProperties>
</file>