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1 год\исполнение 1 полугодие 2021 год\"/>
    </mc:Choice>
  </mc:AlternateContent>
  <bookViews>
    <workbookView xWindow="0" yWindow="0" windowWidth="28800" windowHeight="12435" activeTab="5"/>
  </bookViews>
  <sheets>
    <sheet name="Производство ТЭ" sheetId="8" r:id="rId1"/>
    <sheet name="ТЭ" sheetId="2" r:id="rId2"/>
    <sheet name="питьевая" sheetId="3" r:id="rId3"/>
    <sheet name="тех вода" sheetId="5" r:id="rId4"/>
    <sheet name="промвода" sheetId="4" r:id="rId5"/>
    <sheet name="отвод" sheetId="6" r:id="rId6"/>
  </sheets>
  <externalReferences>
    <externalReference r:id="rId7"/>
    <externalReference r:id="rId8"/>
  </externalReferences>
  <definedNames>
    <definedName name="_Toc70416010" localSheetId="0">'Производство ТЭ'!$Z$1</definedName>
    <definedName name="_Toc70416011" localSheetId="0">'Производство ТЭ'!$AA$6</definedName>
    <definedName name="_xlnm.Print_Area" localSheetId="5">отвод!$A$1:$AA$28</definedName>
    <definedName name="_xlnm.Print_Area" localSheetId="2">питьевая!$A$1:$AA$36</definedName>
    <definedName name="_xlnm.Print_Area" localSheetId="0">'Производство ТЭ'!$A$1:$AA$28</definedName>
    <definedName name="_xlnm.Print_Area" localSheetId="4">промвода!$A$1:$AA$27</definedName>
    <definedName name="_xlnm.Print_Area" localSheetId="3">'тех вода'!$A$1:$AA$29</definedName>
    <definedName name="_xlnm.Print_Area" localSheetId="1">ТЭ!$A$1:$AA$29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0" i="6" l="1"/>
  <c r="AC20" i="6"/>
  <c r="AD20" i="6"/>
  <c r="AE20" i="6" s="1"/>
  <c r="O24" i="4" l="1"/>
  <c r="O22" i="5"/>
  <c r="O21" i="6"/>
  <c r="O30" i="3" l="1"/>
  <c r="N30" i="3"/>
  <c r="N23" i="2"/>
  <c r="O23" i="2"/>
  <c r="L20" i="8" l="1"/>
  <c r="L19" i="2"/>
  <c r="AE15" i="4"/>
  <c r="AC23" i="4"/>
  <c r="AD23" i="4" s="1"/>
  <c r="AE23" i="4" s="1"/>
  <c r="AB23" i="4"/>
  <c r="AC22" i="4"/>
  <c r="AD22" i="4" s="1"/>
  <c r="AE22" i="4" s="1"/>
  <c r="AB22" i="4"/>
  <c r="AC21" i="4"/>
  <c r="AD21" i="4" s="1"/>
  <c r="AE21" i="4" s="1"/>
  <c r="AB21" i="4"/>
  <c r="AD20" i="4"/>
  <c r="AE20" i="4"/>
  <c r="AC20" i="4"/>
  <c r="AB20" i="4"/>
  <c r="AD19" i="4"/>
  <c r="AE19" i="4" s="1"/>
  <c r="AC19" i="4"/>
  <c r="AB19" i="4"/>
  <c r="AE15" i="5"/>
  <c r="AC21" i="5"/>
  <c r="AD21" i="5" s="1"/>
  <c r="AB21" i="5"/>
  <c r="AC20" i="5"/>
  <c r="AD20" i="5" s="1"/>
  <c r="AB20" i="5"/>
  <c r="AC19" i="5"/>
  <c r="AD19" i="5" s="1"/>
  <c r="AD15" i="5" s="1"/>
  <c r="AB19" i="5"/>
  <c r="AD29" i="3"/>
  <c r="AE29" i="3" s="1"/>
  <c r="AD28" i="3"/>
  <c r="AE28" i="3" s="1"/>
  <c r="AD27" i="3"/>
  <c r="AE27" i="3" s="1"/>
  <c r="AD25" i="3"/>
  <c r="AE25" i="3" s="1"/>
  <c r="AD24" i="3"/>
  <c r="AE24" i="3" s="1"/>
  <c r="AD23" i="3"/>
  <c r="AE23" i="3" s="1"/>
  <c r="AD22" i="3"/>
  <c r="AE22" i="3" s="1"/>
  <c r="AD21" i="3"/>
  <c r="AE21" i="3" s="1"/>
  <c r="AD20" i="3"/>
  <c r="AE20" i="3" s="1"/>
  <c r="AD26" i="3"/>
  <c r="AE26" i="3" s="1"/>
  <c r="AD19" i="3"/>
  <c r="AE19" i="3" s="1"/>
  <c r="AF15" i="3"/>
  <c r="AD15" i="3" l="1"/>
  <c r="AG15" i="3" s="1"/>
  <c r="AD15" i="4"/>
  <c r="AD20" i="2"/>
  <c r="AD17" i="2" s="1"/>
  <c r="AF17" i="2" s="1"/>
  <c r="AE20" i="2"/>
  <c r="AD21" i="2"/>
  <c r="AE21" i="2"/>
  <c r="AD22" i="2"/>
  <c r="AF22" i="2" s="1"/>
  <c r="AE22" i="2"/>
  <c r="AD19" i="2"/>
  <c r="AE19" i="2" s="1"/>
  <c r="AD28" i="8" l="1"/>
  <c r="AE28" i="8" s="1"/>
  <c r="L28" i="8"/>
  <c r="AD27" i="8"/>
  <c r="AE27" i="8" s="1"/>
  <c r="L27" i="8"/>
  <c r="AD26" i="8"/>
  <c r="AE26" i="8" s="1"/>
  <c r="L26" i="8"/>
  <c r="AE25" i="8"/>
  <c r="AD25" i="8"/>
  <c r="AD24" i="8"/>
  <c r="AE24" i="8" s="1"/>
  <c r="L24" i="8"/>
  <c r="AD23" i="8"/>
  <c r="AE23" i="8" s="1"/>
  <c r="L23" i="8"/>
  <c r="AD22" i="8"/>
  <c r="AE22" i="8" s="1"/>
  <c r="L22" i="8"/>
  <c r="AD21" i="8"/>
  <c r="AE21" i="8" s="1"/>
  <c r="L21" i="8"/>
  <c r="AD20" i="8"/>
  <c r="AE20" i="8" s="1"/>
  <c r="L19" i="8"/>
  <c r="K19" i="8"/>
  <c r="J19" i="8"/>
  <c r="K21" i="6" l="1"/>
  <c r="N21" i="6"/>
  <c r="J20" i="6"/>
  <c r="J20" i="5"/>
  <c r="AE20" i="5" s="1"/>
  <c r="J19" i="5"/>
  <c r="J21" i="5"/>
  <c r="AE21" i="5" s="1"/>
  <c r="Z20" i="4"/>
  <c r="Z21" i="4"/>
  <c r="Z22" i="4"/>
  <c r="Z19" i="4"/>
  <c r="Z20" i="3"/>
  <c r="Z23" i="3"/>
  <c r="Z24" i="3"/>
  <c r="Z25" i="3"/>
  <c r="Z26" i="3"/>
  <c r="Z27" i="3"/>
  <c r="Z28" i="3"/>
  <c r="Z29" i="3"/>
  <c r="Z19" i="3"/>
  <c r="G24" i="4"/>
  <c r="L22" i="4"/>
  <c r="K23" i="4"/>
  <c r="K24" i="4" s="1"/>
  <c r="L20" i="4"/>
  <c r="L21" i="4"/>
  <c r="L19" i="4"/>
  <c r="G30" i="3"/>
  <c r="N27" i="3"/>
  <c r="L19" i="3"/>
  <c r="N29" i="3"/>
  <c r="L28" i="3"/>
  <c r="L27" i="3"/>
  <c r="L26" i="3"/>
  <c r="L25" i="3"/>
  <c r="N24" i="3"/>
  <c r="N23" i="3"/>
  <c r="K22" i="3"/>
  <c r="N21" i="3"/>
  <c r="L20" i="3"/>
  <c r="L23" i="3"/>
  <c r="L20" i="2"/>
  <c r="L21" i="2"/>
  <c r="L22" i="2"/>
  <c r="K23" i="2"/>
  <c r="L23" i="2" l="1"/>
  <c r="N22" i="5"/>
  <c r="J22" i="5"/>
  <c r="AE19" i="5"/>
  <c r="J21" i="6"/>
  <c r="L20" i="6"/>
  <c r="L21" i="6" s="1"/>
  <c r="J24" i="4"/>
  <c r="L20" i="5"/>
  <c r="L23" i="4"/>
  <c r="L24" i="4" s="1"/>
  <c r="L24" i="3"/>
  <c r="L19" i="5"/>
  <c r="K21" i="5"/>
  <c r="N28" i="3"/>
  <c r="N20" i="3"/>
  <c r="J30" i="3"/>
  <c r="K21" i="3"/>
  <c r="K30" i="3" s="1"/>
  <c r="N26" i="3"/>
  <c r="N22" i="3"/>
  <c r="L29" i="3"/>
  <c r="N25" i="3"/>
  <c r="L30" i="3" l="1"/>
  <c r="N24" i="4"/>
  <c r="J23" i="2"/>
  <c r="L19" i="6" l="1"/>
  <c r="K19" i="6"/>
  <c r="J19" i="6"/>
  <c r="L22" i="5"/>
  <c r="K22" i="5"/>
</calcChain>
</file>

<file path=xl/sharedStrings.xml><?xml version="1.0" encoding="utf-8"?>
<sst xmlns="http://schemas.openxmlformats.org/spreadsheetml/2006/main" count="489" uniqueCount="142">
  <si>
    <t>Приложение 5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</si>
  <si>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</si>
  <si>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</si>
  <si>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</si>
  <si>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</si>
  <si>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Информация</t>
  </si>
  <si>
    <t>наименование субъекта естественной монополии, вид деятельности</t>
  </si>
  <si>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</si>
  <si>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</si>
  <si>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</si>
  <si>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t>Сумма инвестиционной программы</t>
  </si>
  <si>
    <t>Информация о фактических условиях и размерах финансирования инвестиционной программы, тыс.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</si>
  <si>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</si>
  <si>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</si>
  <si>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</si>
  <si>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>Наименование регулируемых услуг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</si>
  <si>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</si>
  <si>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</si>
  <si>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</si>
  <si>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</si>
  <si>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</si>
  <si>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</si>
  <si>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</si>
  <si>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</si>
  <si>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</si>
  <si>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</si>
  <si>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</si>
  <si>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</si>
  <si>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</si>
  <si>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</si>
  <si>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</si>
  <si>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план</t>
  </si>
  <si>
    <t>факт</t>
  </si>
  <si>
    <t>Амортизация</t>
  </si>
  <si>
    <t>Прибыль</t>
  </si>
  <si>
    <t>факт прошлого года</t>
  </si>
  <si>
    <t>факт текущего года</t>
  </si>
  <si>
    <t>Всего по услуге</t>
  </si>
  <si>
    <t xml:space="preserve">об исполнении инвестиционной программы на 2021 год  по итогам  I полугодия 2021 года       </t>
  </si>
  <si>
    <t>Предприятие Теплоэнергетики  ТОО "Kazakhmys Distribution (Казахмыс Дистрибьюшн)", услуги передачи, распределения и снабжения тепловой энергией</t>
  </si>
  <si>
    <t>Замена участка теплосети.Внешние сети сантехн.(от КРП-26 до шх 67)</t>
  </si>
  <si>
    <t>АВТОБУС ВАХТОВЫЙ Г/П 5,95Т 22+2МЕСТ НА БАЗЕ ШАССИ 4Х4</t>
  </si>
  <si>
    <t>Приобретение насосного агрегата А2 3В 63/25 на плите с эл.двигателем</t>
  </si>
  <si>
    <t>Приобретение запорной арматуры и обратного клапана</t>
  </si>
  <si>
    <t>Реализация проекта «Инженерно-техническая укрепленность водонасосной станции второго подъема (ВДН-2) (камеры видеонаблюдения, освещение территории и периметральной сигнализации)» ПТЭ</t>
  </si>
  <si>
    <t>Реализация проекта "Инженерно-технической укрепленности ВДН-2 ограждение территории"</t>
  </si>
  <si>
    <t>Реализация проекта «Инженерно-техническая укрепленность насосной станций хоз.питьевого водозабора Кессонного типа (ВДН-1) (камеры видеонаблюдения, освещение территории и периметральной сигнализации)» ПТЭ</t>
  </si>
  <si>
    <t>Реализация проекта «Инженерно-техническая укрепленность насосной станций хоз.питьевого водозабора Кенгирского гидроузла (камеры видеонаблюдения, освещение территории и периметральной сигнализации)» ПТЭ</t>
  </si>
  <si>
    <t>Артезианский турбинный насос мощностью 30 1500 об/мин</t>
  </si>
  <si>
    <t>Таль электрическая Т 10332 Q=1Т высота подъма 12м</t>
  </si>
  <si>
    <t>Таль рычажная 0,5Т 6М</t>
  </si>
  <si>
    <t>Приобретение инвертор сварочный 11КВТ 380В/50-60ГЦ IP21.</t>
  </si>
  <si>
    <t>Насосный агрегат  А2 3В 63/25 на плите с эл.двигателем</t>
  </si>
  <si>
    <t>Замена распределительного устройства низкого напряжения 0,4кВ подстанции КТП-1,2 ПТЭ</t>
  </si>
  <si>
    <t>Приобретение спецтехники тросового кран-манипулятор (INMAN IT 200)</t>
  </si>
  <si>
    <t>Предприятие Теплоэнергетики  ТОО "Kazakhmys Distribution (Казахмыс Дистрибьюшн)", услуги  подачи воды по распределительным сетям (питьевая)</t>
  </si>
  <si>
    <t>Предприятие Теплоэнергетики  ТОО "Kazakhmys Distribution (Казахмыс Дистрибьюшн)", услуги подачи воды по распределительным сетям (промышленная вода)</t>
  </si>
  <si>
    <t>Приобретение трубы 426х8 мм сталь20 ГОСТ 10705-80</t>
  </si>
  <si>
    <t>Приобретение насосного агрегата СМ80-50-200-2</t>
  </si>
  <si>
    <t>Приобретение насосного агрегата СМ100-65-200-2</t>
  </si>
  <si>
    <t>Приобртение насос фекальный сточно-динамический горизонтальный СД80/32 с эл.двигателем 18,5 кВт</t>
  </si>
  <si>
    <t xml:space="preserve">Приобртение КУНГ КУЗОВА ДЛЯ TOYOTA HILUX 2019
1600х1580х500ММ БЕЛЫЙ
</t>
  </si>
  <si>
    <t>Предприятие Теплоэнергетики  ТОО "Kazakhmys Distribution (Казахмыс Дистрибьюшн)", Услуги подачи воды по распределительным сетям (техническая  вода)</t>
  </si>
  <si>
    <t>Приобретение трубы 720х7 мм сталь20 ГОСТ 10704-91</t>
  </si>
  <si>
    <t>Приобретение дезинфекционного тоннеля</t>
  </si>
  <si>
    <t xml:space="preserve">Замена участка водопроводных сетей. Вынос Дюкера Бекбулатской </t>
  </si>
  <si>
    <t>Предприятие Теплоэнергетики  ТОО "Kazakhmys Distribution (Казахмыс Дистрибьюшн)", Услуги отвода сточных вод</t>
  </si>
  <si>
    <t>Замена запорной арматуры на канализационной насосной станции шх.65</t>
  </si>
  <si>
    <t>договора на стадии заключения</t>
  </si>
  <si>
    <t>спецификация</t>
  </si>
  <si>
    <t>шт</t>
  </si>
  <si>
    <t>км</t>
  </si>
  <si>
    <t>После реализации проекта достигли повышение качества и надежности подаваемых услуг передачи, распределение и снабжение тепловой энергией потребителям</t>
  </si>
  <si>
    <t xml:space="preserve">Направлено в инкор 12.07.2020г. Ориентировочная дата заключения договора 26.08.2020г. </t>
  </si>
  <si>
    <t>01.01-2021-31.12.2021</t>
  </si>
  <si>
    <t>Ведется работа по выполнению договорных обязательств  (PRQ000003121)</t>
  </si>
  <si>
    <t>* - отчет о прибылях и убытках представляется согласно приложению 3 приказа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организаций)»;</t>
  </si>
  <si>
    <t>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</t>
  </si>
  <si>
    <t>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</si>
  <si>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** -  приложение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</si>
  <si>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Директор Предприятия теплоэнергетики</t>
  </si>
  <si>
    <t>Исанов А.К.</t>
  </si>
  <si>
    <t>всего по услуге</t>
  </si>
  <si>
    <t>проект</t>
  </si>
  <si>
    <t xml:space="preserve">Ориентировочная дата заключения договора 26.07.2020г. </t>
  </si>
  <si>
    <t xml:space="preserve">Направлено в инкор 12.07.2020г. Ориентировочная дата заключения договора 02.08.2020г. </t>
  </si>
  <si>
    <t>тн</t>
  </si>
  <si>
    <t>услуга подачи воды по распределительным сетям (промышленная вода)</t>
  </si>
  <si>
    <t>Повышение качества и надежности подаваемых услуг по подаче воды по распределительным сетям (промышленная вода) потребителям</t>
  </si>
  <si>
    <t>Повышение качества и надежности подаваемых услуг по подаче воды по распределительным сетям (питьевая вода) потребителям</t>
  </si>
  <si>
    <t>Повышение качества и надежности подаваемых услуг по подаче воды по распределительным сетям (техническая вода) потребителям</t>
  </si>
  <si>
    <t>Услуга отвода сточных вод</t>
  </si>
  <si>
    <t>После реализации проекта достигли повышение качества и надежности подаваемых услуг по отводу сточных вод потребителям</t>
  </si>
  <si>
    <t>Предприятие Теплоэнергетики  ТОО "Kazakhmys Distribution (Казахмыс Дистрибьюшн)", услуги Производство тепловой энергии</t>
  </si>
  <si>
    <t>Капитальный ремонт водогрейного котла КВТК-100 №2</t>
  </si>
  <si>
    <t>услуга</t>
  </si>
  <si>
    <t>Обеспечить надежное и бесперебойное производство тепловой энергии для потребителей;</t>
  </si>
  <si>
    <t>11-990303-60</t>
  </si>
  <si>
    <t>Капитальный ремонт водогрейного котла ПТВП-100 №1</t>
  </si>
  <si>
    <t>11-990303-59</t>
  </si>
  <si>
    <t>Реализация II-го этапа проекта "Реконструкция существующего лотка на канале ГЗУ от УКЦ на территории ТС № 1 до ЖОФ №3" (установка расходомеров)</t>
  </si>
  <si>
    <t>для учета расхода золошлаковых отходов по каналу гзу на тепловой станции №1</t>
  </si>
  <si>
    <t>11_990301_78</t>
  </si>
  <si>
    <t xml:space="preserve">Замена подвесного двухпролетного мостового крана г/п5 тн с рихтовкой подкрановых путей путей </t>
  </si>
  <si>
    <t>для безопасного проведения ремонтных работ на тепловой станции №2</t>
  </si>
  <si>
    <t>11_990303_66</t>
  </si>
  <si>
    <t>Реализация проекта "Инженерно-техническая укрепленность 
(ограждение периметра с контрольно-пропускными пунктами)
Тепловой станции №1"</t>
  </si>
  <si>
    <t xml:space="preserve">Во исполнение подпункта 4.1 пункта 4 протокола Х/168-ТС-1 от 10.09.2019 года технического совещания ТОО «Kazakhmys Holding (Казахмыс Холдинг)» </t>
  </si>
  <si>
    <t>11-990303-90</t>
  </si>
  <si>
    <t>Электроагрегат ЦН 1000-180 с электродвигателем 630 кВт, 15000 об/мин</t>
  </si>
  <si>
    <t>для бесперебойной подачи воды на котлоагрегаты тепловой станции №1</t>
  </si>
  <si>
    <t>11_990303_10</t>
  </si>
  <si>
    <t>Приобретение Насосного агрегата НПВ-600</t>
  </si>
  <si>
    <t>для гидравлической опрессовки котлоагрегатов на Тепловой станции №2</t>
  </si>
  <si>
    <t>11_990303_14</t>
  </si>
  <si>
    <t>Приобретение вакуумных выключателей BB/TEL-10-20/1000-У2 ИСП IF</t>
  </si>
  <si>
    <t>комплект</t>
  </si>
  <si>
    <t xml:space="preserve">для гарантирования надежной работы электроустановок и обеспечения пожарной безопасности </t>
  </si>
  <si>
    <t>11-990303-67</t>
  </si>
  <si>
    <t>Приобретение Трактор гусеничный тягового класса 25</t>
  </si>
  <si>
    <t>для бесперебойной подачи угля на тепловой станции №!, также для складирования угля во избежании возгорания</t>
  </si>
  <si>
    <t>11-990303-73</t>
  </si>
  <si>
    <t>11-990303-62</t>
  </si>
  <si>
    <t>11_990303_92</t>
  </si>
  <si>
    <t>11_990303_19</t>
  </si>
  <si>
    <t>11_990303_91</t>
  </si>
  <si>
    <t>11-990303-49</t>
  </si>
  <si>
    <t>11-990301-81</t>
  </si>
  <si>
    <t>11-990303-74</t>
  </si>
  <si>
    <t>11-990303-76</t>
  </si>
  <si>
    <t>11_990303_93</t>
  </si>
  <si>
    <t>11_990303_94</t>
  </si>
  <si>
    <t>11_990303_95</t>
  </si>
  <si>
    <t>11_990303_96</t>
  </si>
  <si>
    <t>11_990303_97</t>
  </si>
  <si>
    <t>11_990303_48</t>
  </si>
  <si>
    <t>11-990303-79</t>
  </si>
  <si>
    <t xml:space="preserve">лимит </t>
  </si>
  <si>
    <t>лимит</t>
  </si>
  <si>
    <t xml:space="preserve">по итогам тендерных процедур </t>
  </si>
  <si>
    <t>Приложение 2</t>
  </si>
  <si>
    <t>Приложение2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</si>
</sst>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\ _₽_-;\-* #,##0.0\ _₽_-;_-* &quot;-&quot;??\ _₽_-;_-@_-"/>
  </numFmts>
  <fonts count="2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7" fillId="0" borderId="0" xfId="0" applyNumberFormat="1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3" fontId="10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3" fontId="16" fillId="0" borderId="0" xfId="0" applyNumberFormat="1" applyFont="1"/>
    <xf numFmtId="4" fontId="12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1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0" xfId="0" applyNumberFormat="1" applyFont="1"/>
    <xf numFmtId="165" fontId="3" fillId="0" borderId="0" xfId="0" applyNumberFormat="1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43" fontId="19" fillId="0" borderId="0" xfId="0" applyNumberFormat="1" applyFont="1"/>
    <xf numFmtId="43" fontId="19" fillId="0" borderId="0" xfId="1" applyFont="1"/>
    <xf numFmtId="43" fontId="19" fillId="0" borderId="0" xfId="0" applyNumberFormat="1" applyFont="1" applyAlignment="1">
      <alignment horizontal="center" vertical="center" wrapText="1"/>
    </xf>
    <xf numFmtId="43" fontId="19" fillId="0" borderId="0" xfId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/>
    <xf numFmtId="0" fontId="20" fillId="0" borderId="0" xfId="0" applyFont="1"/>
    <xf numFmtId="43" fontId="20" fillId="0" borderId="0" xfId="1" applyFont="1"/>
    <xf numFmtId="0" fontId="20" fillId="0" borderId="0" xfId="0" applyFont="1" applyAlignment="1">
      <alignment horizontal="center" vertical="center" wrapText="1"/>
    </xf>
    <xf numFmtId="43" fontId="20" fillId="0" borderId="0" xfId="1" applyFont="1" applyAlignment="1">
      <alignment horizontal="center" vertical="center" wrapText="1"/>
    </xf>
    <xf numFmtId="43" fontId="20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arB\Desktop\&#1054;&#1090;&#1095;&#1077;&#1090;%20&#1087;&#1086;%20&#1080;&#1089;&#1087;&#1086;&#1083;&#1085;&#1077;&#1085;&#1080;&#1102;%20&#1048;&#1055;%202020%20&#1075;&#1086;&#1076;\&#1055;&#1058;&#1069;\&#1055;&#1058;&#1069;%20&#1079;&#1072;&#1083;&#1080;&#1074;&#1082;&#1072;\&#1069;&#1083;%20&#1074;&#1072;&#1088;%20&#1092;&#1086;&#1088;&#1084;\&#1092;&#1086;&#1088;&#1084;&#1099;%2021%202020%20%20&#1090;&#1072;&#1088;&#1080;&#1092;%20&#1058;&#1042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olettat\Desktop\&#1080;&#1089;&#1087;&#1086;&#1083;&#1085;&#1077;&#1085;&#1080;&#1077;%201%20&#1087;&#1086;&#1083;&#1091;&#1075;&#1086;&#1076;&#1080;&#1077;\&#1048;&#1055;_&#1050;&#1052;&#1044;_2021_01.07.21%20(6+6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водство тэ"/>
      <sheetName val="ТЭ"/>
      <sheetName val="пить"/>
      <sheetName val="тех.вода"/>
      <sheetName val="пром.вода"/>
      <sheetName val="отвод"/>
    </sheetNames>
    <sheetDataSet>
      <sheetData sheetId="0"/>
      <sheetData sheetId="1"/>
      <sheetData sheetId="2">
        <row r="37">
          <cell r="J37">
            <v>192108.44</v>
          </cell>
        </row>
      </sheetData>
      <sheetData sheetId="3">
        <row r="29">
          <cell r="J29">
            <v>131306.44</v>
          </cell>
        </row>
      </sheetData>
      <sheetData sheetId="4">
        <row r="23">
          <cell r="J23">
            <v>9257.1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ИП 21_на 01.07."/>
      <sheetName val="Лист1"/>
      <sheetName val="Лист2"/>
      <sheetName val="Лист1 (2)"/>
      <sheetName val="Лист3"/>
    </sheetNames>
    <sheetDataSet>
      <sheetData sheetId="0"/>
      <sheetData sheetId="1">
        <row r="83">
          <cell r="F83" t="str">
            <v>11_990303_29</v>
          </cell>
          <cell r="BI83">
            <v>6.6768000000000001</v>
          </cell>
        </row>
        <row r="84">
          <cell r="F84" t="str">
            <v>11_990303_32</v>
          </cell>
          <cell r="BI84">
            <v>0.27239999999999998</v>
          </cell>
        </row>
        <row r="85">
          <cell r="F85" t="str">
            <v>11_990303_33</v>
          </cell>
          <cell r="BI85">
            <v>0.62388761599999998</v>
          </cell>
        </row>
        <row r="86">
          <cell r="F86" t="str">
            <v>11_990303_34</v>
          </cell>
          <cell r="BI86">
            <v>0.70761360000000006</v>
          </cell>
        </row>
        <row r="87">
          <cell r="F87" t="str">
            <v>11_990303_42</v>
          </cell>
          <cell r="BI87">
            <v>2.0870001600000001</v>
          </cell>
        </row>
        <row r="93">
          <cell r="F93" t="str">
            <v>11_990303_27</v>
          </cell>
          <cell r="BI93">
            <v>12.91002544</v>
          </cell>
        </row>
        <row r="94">
          <cell r="F94" t="str">
            <v>11_990303_65</v>
          </cell>
          <cell r="BI94">
            <v>2.1742319999999999</v>
          </cell>
        </row>
        <row r="95">
          <cell r="F95" t="str">
            <v>11-990303-61</v>
          </cell>
          <cell r="BI95">
            <v>131.97874256</v>
          </cell>
        </row>
        <row r="97">
          <cell r="F97" t="str">
            <v>11-990303-64</v>
          </cell>
          <cell r="BI97">
            <v>0.54900000000000004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5"/>
  <sheetViews>
    <sheetView view="pageBreakPreview" zoomScale="60" zoomScaleNormal="70" workbookViewId="0">
      <selection activeCell="A8" sqref="A8:AA8"/>
    </sheetView>
  </sheetViews>
  <sheetFormatPr defaultRowHeight="12.75" x14ac:dyDescent="0.2"/>
  <cols>
    <col min="1" max="2" width="9.140625" style="32"/>
    <col min="3" max="3" width="19.85546875" style="32" customWidth="1"/>
    <col min="4" max="4" width="44.140625" style="32" customWidth="1"/>
    <col min="5" max="9" width="9.140625" style="32"/>
    <col min="10" max="10" width="15.140625" style="32" customWidth="1"/>
    <col min="11" max="12" width="14.42578125" style="32" customWidth="1"/>
    <col min="13" max="13" width="12.140625" style="32" customWidth="1"/>
    <col min="14" max="14" width="14.7109375" style="32" customWidth="1"/>
    <col min="15" max="15" width="16.140625" style="32" customWidth="1"/>
    <col min="16" max="16" width="8.28515625" style="32" bestFit="1" customWidth="1"/>
    <col min="17" max="17" width="11" style="32" bestFit="1" customWidth="1"/>
    <col min="18" max="18" width="9.7109375" style="32" bestFit="1" customWidth="1"/>
    <col min="19" max="19" width="13" style="32" bestFit="1" customWidth="1"/>
    <col min="20" max="20" width="9.7109375" style="32" bestFit="1" customWidth="1"/>
    <col min="21" max="21" width="13" style="32" bestFit="1" customWidth="1"/>
    <col min="22" max="22" width="5.28515625" style="32" bestFit="1" customWidth="1"/>
    <col min="23" max="23" width="5" style="32" bestFit="1" customWidth="1"/>
    <col min="24" max="24" width="9.7109375" style="32" bestFit="1" customWidth="1"/>
    <col min="25" max="25" width="13" style="32" bestFit="1" customWidth="1"/>
    <col min="26" max="26" width="25.28515625" style="32" bestFit="1" customWidth="1"/>
    <col min="27" max="27" width="34.42578125" style="32" bestFit="1" customWidth="1"/>
    <col min="28" max="28" width="13.85546875" style="65" bestFit="1" customWidth="1"/>
    <col min="29" max="29" width="17.28515625" style="66" customWidth="1"/>
    <col min="30" max="30" width="17.28515625" style="65" customWidth="1"/>
    <col min="31" max="31" width="16.42578125" style="65" customWidth="1"/>
    <col min="32" max="16384" width="9.140625" style="32"/>
  </cols>
  <sheetData>
    <row r="1" spans="1:27" x14ac:dyDescent="0.2">
      <c r="Z1" s="33"/>
      <c r="AA1" s="93" t="s">
        <v>0</v>
      </c>
    </row>
    <row r="2" spans="1:27" x14ac:dyDescent="0.2">
      <c r="AA2" s="93" t="s">
        <v>1</v>
      </c>
    </row>
    <row r="3" spans="1:27" x14ac:dyDescent="0.2">
      <c r="AA3" s="94" t="s">
        <v>2</v>
      </c>
    </row>
    <row r="4" spans="1:27" x14ac:dyDescent="0.2">
      <c r="AA4" s="93" t="s">
        <v>3</v>
      </c>
    </row>
    <row r="5" spans="1:27" x14ac:dyDescent="0.2">
      <c r="AA5" s="65"/>
    </row>
    <row r="6" spans="1:27" x14ac:dyDescent="0.2">
      <c r="AA6" s="93" t="s">
        <v>4</v>
      </c>
    </row>
    <row r="7" spans="1:27" x14ac:dyDescent="0.2">
      <c r="A7" s="92" t="s">
        <v>140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</row>
    <row r="8" spans="1:27" ht="15" customHeight="1" x14ac:dyDescent="0.2">
      <c r="A8" s="71" t="s">
        <v>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x14ac:dyDescent="0.2">
      <c r="B9" s="71" t="s">
        <v>38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x14ac:dyDescent="0.2">
      <c r="B10" s="72" t="s">
        <v>93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1:27" x14ac:dyDescent="0.2">
      <c r="B11" s="71" t="s">
        <v>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x14ac:dyDescent="0.2">
      <c r="J12" s="35"/>
      <c r="AA12" s="34"/>
    </row>
    <row r="13" spans="1:27" x14ac:dyDescent="0.2">
      <c r="K13" s="36"/>
    </row>
    <row r="14" spans="1:27" ht="75.75" customHeight="1" x14ac:dyDescent="0.2">
      <c r="B14" s="70" t="s">
        <v>7</v>
      </c>
      <c r="C14" s="70" t="s">
        <v>8</v>
      </c>
      <c r="D14" s="70"/>
      <c r="E14" s="70"/>
      <c r="F14" s="70"/>
      <c r="G14" s="70"/>
      <c r="H14" s="70"/>
      <c r="I14" s="70" t="s">
        <v>9</v>
      </c>
      <c r="J14" s="70" t="s">
        <v>10</v>
      </c>
      <c r="K14" s="70"/>
      <c r="L14" s="70"/>
      <c r="M14" s="70"/>
      <c r="N14" s="70" t="s">
        <v>11</v>
      </c>
      <c r="O14" s="70"/>
      <c r="P14" s="70"/>
      <c r="Q14" s="70"/>
      <c r="R14" s="70" t="s">
        <v>12</v>
      </c>
      <c r="S14" s="70"/>
      <c r="T14" s="70"/>
      <c r="U14" s="70"/>
      <c r="V14" s="70"/>
      <c r="W14" s="70"/>
      <c r="X14" s="70"/>
      <c r="Y14" s="70"/>
      <c r="Z14" s="70" t="s">
        <v>13</v>
      </c>
      <c r="AA14" s="70" t="s">
        <v>14</v>
      </c>
    </row>
    <row r="15" spans="1:27" ht="99" customHeight="1" x14ac:dyDescent="0.2">
      <c r="B15" s="70"/>
      <c r="C15" s="70" t="s">
        <v>15</v>
      </c>
      <c r="D15" s="70" t="s">
        <v>16</v>
      </c>
      <c r="E15" s="70" t="s">
        <v>17</v>
      </c>
      <c r="F15" s="70" t="s">
        <v>18</v>
      </c>
      <c r="G15" s="70"/>
      <c r="H15" s="70" t="s">
        <v>19</v>
      </c>
      <c r="I15" s="70"/>
      <c r="J15" s="70" t="s">
        <v>20</v>
      </c>
      <c r="K15" s="70" t="s">
        <v>21</v>
      </c>
      <c r="L15" s="70" t="s">
        <v>22</v>
      </c>
      <c r="M15" s="70" t="s">
        <v>23</v>
      </c>
      <c r="N15" s="70" t="s">
        <v>24</v>
      </c>
      <c r="O15" s="70"/>
      <c r="P15" s="70" t="s">
        <v>25</v>
      </c>
      <c r="Q15" s="70" t="s">
        <v>26</v>
      </c>
      <c r="R15" s="70" t="s">
        <v>27</v>
      </c>
      <c r="S15" s="70"/>
      <c r="T15" s="70" t="s">
        <v>28</v>
      </c>
      <c r="U15" s="70"/>
      <c r="V15" s="70" t="s">
        <v>29</v>
      </c>
      <c r="W15" s="70"/>
      <c r="X15" s="70" t="s">
        <v>30</v>
      </c>
      <c r="Y15" s="70"/>
      <c r="Z15" s="70"/>
      <c r="AA15" s="70"/>
    </row>
    <row r="16" spans="1:27" ht="15.75" customHeight="1" x14ac:dyDescent="0.2">
      <c r="B16" s="70"/>
      <c r="C16" s="70"/>
      <c r="D16" s="70"/>
      <c r="E16" s="70"/>
      <c r="F16" s="70" t="s">
        <v>31</v>
      </c>
      <c r="G16" s="70" t="s">
        <v>32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spans="2:31" ht="38.25" x14ac:dyDescent="0.2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37" t="s">
        <v>33</v>
      </c>
      <c r="O17" s="37" t="s">
        <v>34</v>
      </c>
      <c r="P17" s="70"/>
      <c r="Q17" s="70"/>
      <c r="R17" s="37" t="s">
        <v>35</v>
      </c>
      <c r="S17" s="37" t="s">
        <v>36</v>
      </c>
      <c r="T17" s="37" t="s">
        <v>35</v>
      </c>
      <c r="U17" s="37" t="s">
        <v>36</v>
      </c>
      <c r="V17" s="37" t="s">
        <v>31</v>
      </c>
      <c r="W17" s="37" t="s">
        <v>32</v>
      </c>
      <c r="X17" s="37" t="s">
        <v>35</v>
      </c>
      <c r="Y17" s="37" t="s">
        <v>36</v>
      </c>
      <c r="Z17" s="70"/>
      <c r="AA17" s="70"/>
    </row>
    <row r="18" spans="2:31" x14ac:dyDescent="0.2">
      <c r="B18" s="37">
        <v>1</v>
      </c>
      <c r="C18" s="37">
        <v>2</v>
      </c>
      <c r="D18" s="37">
        <v>3</v>
      </c>
      <c r="E18" s="37">
        <v>4</v>
      </c>
      <c r="F18" s="37">
        <v>5</v>
      </c>
      <c r="G18" s="37">
        <v>6</v>
      </c>
      <c r="H18" s="37">
        <v>7</v>
      </c>
      <c r="I18" s="37">
        <v>8</v>
      </c>
      <c r="J18" s="37">
        <v>9</v>
      </c>
      <c r="K18" s="37">
        <v>10</v>
      </c>
      <c r="L18" s="37">
        <v>11</v>
      </c>
      <c r="M18" s="37">
        <v>12</v>
      </c>
      <c r="N18" s="37">
        <v>13</v>
      </c>
      <c r="O18" s="37">
        <v>14</v>
      </c>
      <c r="P18" s="37">
        <v>15</v>
      </c>
      <c r="Q18" s="37">
        <v>16</v>
      </c>
      <c r="R18" s="37">
        <v>17</v>
      </c>
      <c r="S18" s="37">
        <v>18</v>
      </c>
      <c r="T18" s="37">
        <v>19</v>
      </c>
      <c r="U18" s="37">
        <v>20</v>
      </c>
      <c r="V18" s="37">
        <v>21</v>
      </c>
      <c r="W18" s="37">
        <v>22</v>
      </c>
      <c r="X18" s="37">
        <v>23</v>
      </c>
      <c r="Y18" s="37">
        <v>24</v>
      </c>
      <c r="Z18" s="37">
        <v>25</v>
      </c>
      <c r="AA18" s="37">
        <v>26</v>
      </c>
    </row>
    <row r="19" spans="2:31" s="41" customFormat="1" x14ac:dyDescent="0.25">
      <c r="B19" s="38"/>
      <c r="C19" s="74"/>
      <c r="D19" s="39" t="s">
        <v>37</v>
      </c>
      <c r="E19" s="38"/>
      <c r="F19" s="38"/>
      <c r="G19" s="38"/>
      <c r="H19" s="38"/>
      <c r="I19" s="38"/>
      <c r="J19" s="40">
        <f>SUM(J20:J28)</f>
        <v>532349.80000000005</v>
      </c>
      <c r="K19" s="40">
        <f>SUM(K20:K28)</f>
        <v>450073.0263214286</v>
      </c>
      <c r="L19" s="40">
        <f>SUM(L20:L28)</f>
        <v>82276.773678571437</v>
      </c>
      <c r="M19" s="38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67"/>
      <c r="AC19" s="68"/>
      <c r="AD19" s="67"/>
      <c r="AE19" s="67"/>
    </row>
    <row r="20" spans="2:31" s="41" customFormat="1" ht="38.25" x14ac:dyDescent="0.25">
      <c r="B20" s="38">
        <v>1</v>
      </c>
      <c r="C20" s="74"/>
      <c r="D20" s="42" t="s">
        <v>94</v>
      </c>
      <c r="E20" s="38" t="s">
        <v>95</v>
      </c>
      <c r="F20" s="38">
        <v>1</v>
      </c>
      <c r="G20" s="38">
        <v>1</v>
      </c>
      <c r="H20" s="38">
        <v>2021</v>
      </c>
      <c r="I20" s="38"/>
      <c r="J20" s="43">
        <v>173761.51160714301</v>
      </c>
      <c r="K20" s="43">
        <v>161479</v>
      </c>
      <c r="L20" s="43">
        <f>J20-K20</f>
        <v>12282.511607143009</v>
      </c>
      <c r="M20" s="38" t="s">
        <v>68</v>
      </c>
      <c r="N20" s="75">
        <v>308906.56</v>
      </c>
      <c r="O20" s="78">
        <v>223443.24</v>
      </c>
      <c r="P20" s="38"/>
      <c r="Q20" s="38"/>
      <c r="R20" s="38">
        <v>70</v>
      </c>
      <c r="S20" s="38">
        <v>100</v>
      </c>
      <c r="T20" s="38">
        <v>1.95</v>
      </c>
      <c r="U20" s="38"/>
      <c r="V20" s="38"/>
      <c r="W20" s="38"/>
      <c r="X20" s="38"/>
      <c r="Y20" s="38">
        <v>100</v>
      </c>
      <c r="Z20" s="38"/>
      <c r="AA20" s="38" t="s">
        <v>96</v>
      </c>
      <c r="AB20" s="67" t="s">
        <v>97</v>
      </c>
      <c r="AC20" s="68">
        <v>173.76151160714286</v>
      </c>
      <c r="AD20" s="69">
        <f>AC20*1000</f>
        <v>173761.51160714286</v>
      </c>
      <c r="AE20" s="67" t="b">
        <f>AD20=J20</f>
        <v>1</v>
      </c>
    </row>
    <row r="21" spans="2:31" s="41" customFormat="1" ht="51" customHeight="1" x14ac:dyDescent="0.25">
      <c r="B21" s="38">
        <v>2</v>
      </c>
      <c r="C21" s="74"/>
      <c r="D21" s="42" t="s">
        <v>98</v>
      </c>
      <c r="E21" s="38" t="s">
        <v>95</v>
      </c>
      <c r="F21" s="38">
        <v>1</v>
      </c>
      <c r="G21" s="38">
        <v>1</v>
      </c>
      <c r="H21" s="38">
        <v>2021</v>
      </c>
      <c r="I21" s="38"/>
      <c r="J21" s="43">
        <v>134973.78039285701</v>
      </c>
      <c r="K21" s="43">
        <v>123291.3</v>
      </c>
      <c r="L21" s="43">
        <f t="shared" ref="L21:L28" si="0">J21-K21</f>
        <v>11682.480392857004</v>
      </c>
      <c r="M21" s="38" t="s">
        <v>68</v>
      </c>
      <c r="N21" s="76"/>
      <c r="O21" s="79"/>
      <c r="P21" s="38"/>
      <c r="Q21" s="38"/>
      <c r="R21" s="38">
        <v>70</v>
      </c>
      <c r="S21" s="38">
        <v>100</v>
      </c>
      <c r="T21" s="38">
        <v>1.77</v>
      </c>
      <c r="U21" s="38"/>
      <c r="V21" s="38"/>
      <c r="W21" s="38"/>
      <c r="X21" s="38"/>
      <c r="Y21" s="38">
        <v>100</v>
      </c>
      <c r="Z21" s="38"/>
      <c r="AA21" s="38" t="s">
        <v>96</v>
      </c>
      <c r="AB21" s="67" t="s">
        <v>99</v>
      </c>
      <c r="AC21" s="68">
        <v>134.97378039285715</v>
      </c>
      <c r="AD21" s="69">
        <f t="shared" ref="AD21:AD28" si="1">AC21*1000</f>
        <v>134973.78039285715</v>
      </c>
      <c r="AE21" s="67" t="b">
        <f t="shared" ref="AE21:AE28" si="2">AD21=J21</f>
        <v>1</v>
      </c>
    </row>
    <row r="22" spans="2:31" s="41" customFormat="1" ht="51" x14ac:dyDescent="0.25">
      <c r="B22" s="38">
        <v>3</v>
      </c>
      <c r="C22" s="74"/>
      <c r="D22" s="42" t="s">
        <v>100</v>
      </c>
      <c r="E22" s="38" t="s">
        <v>95</v>
      </c>
      <c r="F22" s="38">
        <v>1</v>
      </c>
      <c r="G22" s="38">
        <v>1</v>
      </c>
      <c r="H22" s="38">
        <v>2021</v>
      </c>
      <c r="I22" s="38"/>
      <c r="J22" s="43">
        <v>1603.4375</v>
      </c>
      <c r="K22" s="43">
        <v>1603.4375</v>
      </c>
      <c r="L22" s="43">
        <f t="shared" si="0"/>
        <v>0</v>
      </c>
      <c r="M22" s="38"/>
      <c r="N22" s="76"/>
      <c r="O22" s="79"/>
      <c r="P22" s="38"/>
      <c r="Q22" s="38"/>
      <c r="R22" s="38"/>
      <c r="S22" s="38">
        <v>100</v>
      </c>
      <c r="T22" s="38"/>
      <c r="U22" s="38"/>
      <c r="V22" s="38"/>
      <c r="W22" s="38"/>
      <c r="X22" s="38"/>
      <c r="Y22" s="38"/>
      <c r="Z22" s="38"/>
      <c r="AA22" s="38" t="s">
        <v>101</v>
      </c>
      <c r="AB22" s="67" t="s">
        <v>102</v>
      </c>
      <c r="AC22" s="68">
        <v>1.6034375000000043</v>
      </c>
      <c r="AD22" s="69">
        <f t="shared" si="1"/>
        <v>1603.4375000000043</v>
      </c>
      <c r="AE22" s="67" t="b">
        <f t="shared" si="2"/>
        <v>1</v>
      </c>
    </row>
    <row r="23" spans="2:31" s="41" customFormat="1" ht="25.5" x14ac:dyDescent="0.25">
      <c r="B23" s="38">
        <v>4</v>
      </c>
      <c r="C23" s="74"/>
      <c r="D23" s="42" t="s">
        <v>103</v>
      </c>
      <c r="E23" s="38" t="s">
        <v>95</v>
      </c>
      <c r="F23" s="38">
        <v>1</v>
      </c>
      <c r="G23" s="38">
        <v>1</v>
      </c>
      <c r="H23" s="38">
        <v>2021</v>
      </c>
      <c r="I23" s="38"/>
      <c r="J23" s="43">
        <v>3750</v>
      </c>
      <c r="K23" s="43">
        <v>3750</v>
      </c>
      <c r="L23" s="43">
        <f t="shared" si="0"/>
        <v>0</v>
      </c>
      <c r="M23" s="38"/>
      <c r="N23" s="76"/>
      <c r="O23" s="79"/>
      <c r="P23" s="38"/>
      <c r="Q23" s="38"/>
      <c r="R23" s="38">
        <v>10</v>
      </c>
      <c r="S23" s="38">
        <v>100</v>
      </c>
      <c r="T23" s="38"/>
      <c r="U23" s="38"/>
      <c r="V23" s="38"/>
      <c r="W23" s="38"/>
      <c r="X23" s="38"/>
      <c r="Y23" s="38">
        <v>100</v>
      </c>
      <c r="Z23" s="38"/>
      <c r="AA23" s="38" t="s">
        <v>104</v>
      </c>
      <c r="AB23" s="67" t="s">
        <v>105</v>
      </c>
      <c r="AC23" s="68">
        <v>3.75</v>
      </c>
      <c r="AD23" s="69">
        <f t="shared" si="1"/>
        <v>3750</v>
      </c>
      <c r="AE23" s="67" t="b">
        <f t="shared" si="2"/>
        <v>1</v>
      </c>
    </row>
    <row r="24" spans="2:31" s="41" customFormat="1" ht="63.75" x14ac:dyDescent="0.25">
      <c r="B24" s="38">
        <v>5</v>
      </c>
      <c r="C24" s="74"/>
      <c r="D24" s="42" t="s">
        <v>106</v>
      </c>
      <c r="E24" s="38" t="s">
        <v>69</v>
      </c>
      <c r="F24" s="38">
        <v>1</v>
      </c>
      <c r="G24" s="38">
        <v>1</v>
      </c>
      <c r="H24" s="38">
        <v>2021</v>
      </c>
      <c r="I24" s="38"/>
      <c r="J24" s="43">
        <v>67361.927278571427</v>
      </c>
      <c r="K24" s="43">
        <v>9050.1455999999998</v>
      </c>
      <c r="L24" s="43">
        <f t="shared" si="0"/>
        <v>58311.781678571424</v>
      </c>
      <c r="M24" s="38" t="s">
        <v>68</v>
      </c>
      <c r="N24" s="76"/>
      <c r="O24" s="79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 t="s">
        <v>107</v>
      </c>
      <c r="AB24" s="67" t="s">
        <v>108</v>
      </c>
      <c r="AC24" s="68">
        <v>75.125087499999992</v>
      </c>
      <c r="AD24" s="69">
        <f t="shared" si="1"/>
        <v>75125.087499999994</v>
      </c>
      <c r="AE24" s="67" t="b">
        <f t="shared" si="2"/>
        <v>0</v>
      </c>
    </row>
    <row r="25" spans="2:31" s="41" customFormat="1" ht="25.5" x14ac:dyDescent="0.25">
      <c r="B25" s="38">
        <v>7</v>
      </c>
      <c r="C25" s="74"/>
      <c r="D25" s="44" t="s">
        <v>109</v>
      </c>
      <c r="E25" s="38" t="s">
        <v>70</v>
      </c>
      <c r="F25" s="38">
        <v>1</v>
      </c>
      <c r="G25" s="38">
        <v>1</v>
      </c>
      <c r="H25" s="38">
        <v>2021</v>
      </c>
      <c r="I25" s="38"/>
      <c r="J25" s="43">
        <v>11699.999</v>
      </c>
      <c r="K25" s="43">
        <v>11699.999</v>
      </c>
      <c r="L25" s="43"/>
      <c r="M25" s="38"/>
      <c r="N25" s="76"/>
      <c r="O25" s="79"/>
      <c r="P25" s="38"/>
      <c r="Q25" s="38"/>
      <c r="R25" s="38">
        <v>30</v>
      </c>
      <c r="S25" s="38">
        <v>100</v>
      </c>
      <c r="T25" s="38">
        <v>0</v>
      </c>
      <c r="U25" s="38"/>
      <c r="V25" s="38"/>
      <c r="W25" s="38"/>
      <c r="X25" s="38"/>
      <c r="Y25" s="38">
        <v>100</v>
      </c>
      <c r="Z25" s="38"/>
      <c r="AA25" s="38" t="s">
        <v>110</v>
      </c>
      <c r="AB25" s="67" t="s">
        <v>111</v>
      </c>
      <c r="AC25" s="68">
        <v>18.116446428571429</v>
      </c>
      <c r="AD25" s="69">
        <f t="shared" si="1"/>
        <v>18116.446428571428</v>
      </c>
      <c r="AE25" s="67" t="b">
        <f t="shared" si="2"/>
        <v>0</v>
      </c>
    </row>
    <row r="26" spans="2:31" s="41" customFormat="1" ht="38.25" x14ac:dyDescent="0.25">
      <c r="B26" s="38">
        <v>8</v>
      </c>
      <c r="C26" s="74"/>
      <c r="D26" s="44" t="s">
        <v>112</v>
      </c>
      <c r="E26" s="38" t="s">
        <v>70</v>
      </c>
      <c r="F26" s="38">
        <v>1</v>
      </c>
      <c r="G26" s="38">
        <v>1</v>
      </c>
      <c r="H26" s="38">
        <v>2021</v>
      </c>
      <c r="I26" s="38"/>
      <c r="J26" s="43">
        <v>2453.2443999999996</v>
      </c>
      <c r="K26" s="43">
        <v>2453.2443999999996</v>
      </c>
      <c r="L26" s="43">
        <f t="shared" si="0"/>
        <v>0</v>
      </c>
      <c r="M26" s="38"/>
      <c r="N26" s="76"/>
      <c r="O26" s="79"/>
      <c r="P26" s="38"/>
      <c r="Q26" s="38"/>
      <c r="R26" s="38">
        <v>70</v>
      </c>
      <c r="S26" s="38">
        <v>100</v>
      </c>
      <c r="T26" s="38">
        <v>0</v>
      </c>
      <c r="U26" s="38"/>
      <c r="V26" s="38"/>
      <c r="W26" s="38"/>
      <c r="X26" s="38"/>
      <c r="Y26" s="38">
        <v>100</v>
      </c>
      <c r="Z26" s="38"/>
      <c r="AA26" s="38" t="s">
        <v>113</v>
      </c>
      <c r="AB26" s="67" t="s">
        <v>114</v>
      </c>
      <c r="AC26" s="68">
        <v>2.6665178571428569</v>
      </c>
      <c r="AD26" s="69">
        <f t="shared" si="1"/>
        <v>2666.5178571428569</v>
      </c>
      <c r="AE26" s="67" t="b">
        <f t="shared" si="2"/>
        <v>0</v>
      </c>
    </row>
    <row r="27" spans="2:31" s="41" customFormat="1" ht="38.25" x14ac:dyDescent="0.25">
      <c r="B27" s="38">
        <v>9</v>
      </c>
      <c r="C27" s="38"/>
      <c r="D27" s="44" t="s">
        <v>115</v>
      </c>
      <c r="E27" s="38" t="s">
        <v>116</v>
      </c>
      <c r="F27" s="38">
        <v>1</v>
      </c>
      <c r="G27" s="38">
        <v>1</v>
      </c>
      <c r="H27" s="38">
        <v>2021</v>
      </c>
      <c r="I27" s="38"/>
      <c r="J27" s="43">
        <v>2413.7598214285699</v>
      </c>
      <c r="K27" s="43">
        <v>2413.7598214285699</v>
      </c>
      <c r="L27" s="43">
        <f t="shared" si="0"/>
        <v>0</v>
      </c>
      <c r="M27" s="38"/>
      <c r="N27" s="76"/>
      <c r="O27" s="79"/>
      <c r="P27" s="38"/>
      <c r="Q27" s="38"/>
      <c r="R27" s="38">
        <v>50</v>
      </c>
      <c r="S27" s="38">
        <v>100</v>
      </c>
      <c r="T27" s="38">
        <v>0</v>
      </c>
      <c r="U27" s="38"/>
      <c r="V27" s="38"/>
      <c r="W27" s="38"/>
      <c r="X27" s="38"/>
      <c r="Y27" s="38">
        <v>100</v>
      </c>
      <c r="Z27" s="38"/>
      <c r="AA27" s="38" t="s">
        <v>117</v>
      </c>
      <c r="AB27" s="67" t="s">
        <v>118</v>
      </c>
      <c r="AC27" s="68">
        <v>2.4137598214285712</v>
      </c>
      <c r="AD27" s="69">
        <f t="shared" si="1"/>
        <v>2413.7598214285713</v>
      </c>
      <c r="AE27" s="67" t="b">
        <f t="shared" si="2"/>
        <v>1</v>
      </c>
    </row>
    <row r="28" spans="2:31" s="41" customFormat="1" ht="51" x14ac:dyDescent="0.25">
      <c r="B28" s="38">
        <v>10</v>
      </c>
      <c r="C28" s="38"/>
      <c r="D28" s="44" t="s">
        <v>119</v>
      </c>
      <c r="E28" s="38" t="s">
        <v>70</v>
      </c>
      <c r="F28" s="38">
        <v>1</v>
      </c>
      <c r="G28" s="38">
        <v>1</v>
      </c>
      <c r="H28" s="38">
        <v>2021</v>
      </c>
      <c r="I28" s="38"/>
      <c r="J28" s="43">
        <v>134332.14000000001</v>
      </c>
      <c r="K28" s="43">
        <v>134332.14000000001</v>
      </c>
      <c r="L28" s="43">
        <f t="shared" si="0"/>
        <v>0</v>
      </c>
      <c r="M28" s="38"/>
      <c r="N28" s="77"/>
      <c r="O28" s="80"/>
      <c r="P28" s="38"/>
      <c r="Q28" s="38"/>
      <c r="R28" s="38">
        <v>25</v>
      </c>
      <c r="S28" s="38">
        <v>100</v>
      </c>
      <c r="T28" s="38">
        <v>0</v>
      </c>
      <c r="U28" s="38"/>
      <c r="V28" s="38"/>
      <c r="W28" s="38"/>
      <c r="X28" s="38"/>
      <c r="Y28" s="38">
        <v>100</v>
      </c>
      <c r="Z28" s="38"/>
      <c r="AA28" s="38" t="s">
        <v>120</v>
      </c>
      <c r="AB28" s="67" t="s">
        <v>121</v>
      </c>
      <c r="AC28" s="68">
        <v>119.93941071428569</v>
      </c>
      <c r="AD28" s="69">
        <f t="shared" si="1"/>
        <v>119939.41071428568</v>
      </c>
      <c r="AE28" s="67" t="b">
        <f t="shared" si="2"/>
        <v>0</v>
      </c>
    </row>
    <row r="29" spans="2:31" s="41" customFormat="1" x14ac:dyDescent="0.25">
      <c r="O29" s="45"/>
      <c r="AB29" s="67"/>
      <c r="AC29" s="68"/>
      <c r="AD29" s="67"/>
      <c r="AE29" s="67"/>
    </row>
    <row r="30" spans="2:31" s="41" customFormat="1" x14ac:dyDescent="0.25">
      <c r="N30" s="45"/>
      <c r="O30" s="45"/>
      <c r="AB30" s="67"/>
      <c r="AC30" s="68"/>
      <c r="AD30" s="67"/>
      <c r="AE30" s="67"/>
    </row>
    <row r="31" spans="2:31" s="41" customFormat="1" x14ac:dyDescent="0.25">
      <c r="J31" s="45"/>
      <c r="N31" s="45"/>
      <c r="AB31" s="67"/>
      <c r="AC31" s="68"/>
      <c r="AD31" s="67"/>
      <c r="AE31" s="67"/>
    </row>
    <row r="32" spans="2:31" s="41" customFormat="1" x14ac:dyDescent="0.25">
      <c r="J32" s="45"/>
      <c r="AB32" s="67"/>
      <c r="AC32" s="68"/>
      <c r="AD32" s="67"/>
      <c r="AE32" s="67"/>
    </row>
    <row r="33" spans="10:31" s="41" customFormat="1" x14ac:dyDescent="0.25">
      <c r="J33" s="45"/>
      <c r="AB33" s="67"/>
      <c r="AC33" s="68"/>
      <c r="AD33" s="67"/>
      <c r="AE33" s="67"/>
    </row>
    <row r="34" spans="10:31" s="41" customFormat="1" x14ac:dyDescent="0.25">
      <c r="AB34" s="67"/>
      <c r="AC34" s="68"/>
      <c r="AD34" s="67"/>
      <c r="AE34" s="67"/>
    </row>
    <row r="35" spans="10:31" s="41" customFormat="1" x14ac:dyDescent="0.25">
      <c r="AB35" s="67"/>
      <c r="AC35" s="68"/>
      <c r="AD35" s="67"/>
      <c r="AE35" s="67"/>
    </row>
    <row r="36" spans="10:31" s="41" customFormat="1" x14ac:dyDescent="0.25">
      <c r="AB36" s="67"/>
      <c r="AC36" s="68"/>
      <c r="AD36" s="67"/>
      <c r="AE36" s="67"/>
    </row>
    <row r="37" spans="10:31" s="41" customFormat="1" x14ac:dyDescent="0.25">
      <c r="AB37" s="67"/>
      <c r="AC37" s="68"/>
      <c r="AD37" s="67"/>
      <c r="AE37" s="67"/>
    </row>
    <row r="38" spans="10:31" s="41" customFormat="1" x14ac:dyDescent="0.25">
      <c r="AB38" s="67"/>
      <c r="AC38" s="68"/>
      <c r="AD38" s="67"/>
      <c r="AE38" s="67"/>
    </row>
    <row r="39" spans="10:31" s="41" customFormat="1" x14ac:dyDescent="0.25">
      <c r="AB39" s="67"/>
      <c r="AC39" s="68"/>
      <c r="AD39" s="67"/>
      <c r="AE39" s="67"/>
    </row>
    <row r="40" spans="10:31" s="41" customFormat="1" x14ac:dyDescent="0.25">
      <c r="AB40" s="67"/>
      <c r="AC40" s="68"/>
      <c r="AD40" s="67"/>
      <c r="AE40" s="67"/>
    </row>
    <row r="41" spans="10:31" s="41" customFormat="1" x14ac:dyDescent="0.25">
      <c r="AB41" s="67"/>
      <c r="AC41" s="68"/>
      <c r="AD41" s="67"/>
      <c r="AE41" s="67"/>
    </row>
    <row r="42" spans="10:31" s="41" customFormat="1" x14ac:dyDescent="0.25">
      <c r="AB42" s="67"/>
      <c r="AC42" s="68"/>
      <c r="AD42" s="67"/>
      <c r="AE42" s="67"/>
    </row>
    <row r="43" spans="10:31" s="41" customFormat="1" x14ac:dyDescent="0.25">
      <c r="AB43" s="67"/>
      <c r="AC43" s="68"/>
      <c r="AD43" s="67"/>
      <c r="AE43" s="67"/>
    </row>
    <row r="44" spans="10:31" s="41" customFormat="1" x14ac:dyDescent="0.25">
      <c r="AB44" s="67"/>
      <c r="AC44" s="68"/>
      <c r="AD44" s="67"/>
      <c r="AE44" s="67"/>
    </row>
    <row r="45" spans="10:31" s="41" customFormat="1" x14ac:dyDescent="0.25">
      <c r="AB45" s="67"/>
      <c r="AC45" s="68"/>
      <c r="AD45" s="67"/>
      <c r="AE45" s="67"/>
    </row>
    <row r="46" spans="10:31" s="41" customFormat="1" x14ac:dyDescent="0.25">
      <c r="AB46" s="67"/>
      <c r="AC46" s="68"/>
      <c r="AD46" s="67"/>
      <c r="AE46" s="67"/>
    </row>
    <row r="47" spans="10:31" s="41" customFormat="1" x14ac:dyDescent="0.25">
      <c r="AB47" s="67"/>
      <c r="AC47" s="68"/>
      <c r="AD47" s="67"/>
      <c r="AE47" s="67"/>
    </row>
    <row r="48" spans="10:31" s="41" customFormat="1" x14ac:dyDescent="0.25">
      <c r="AB48" s="67"/>
      <c r="AC48" s="68"/>
      <c r="AD48" s="67"/>
      <c r="AE48" s="67"/>
    </row>
    <row r="49" spans="28:31" s="41" customFormat="1" x14ac:dyDescent="0.25">
      <c r="AB49" s="67"/>
      <c r="AC49" s="68"/>
      <c r="AD49" s="67"/>
      <c r="AE49" s="67"/>
    </row>
    <row r="50" spans="28:31" s="41" customFormat="1" x14ac:dyDescent="0.25">
      <c r="AB50" s="67"/>
      <c r="AC50" s="68"/>
      <c r="AD50" s="67"/>
      <c r="AE50" s="67"/>
    </row>
    <row r="51" spans="28:31" s="41" customFormat="1" x14ac:dyDescent="0.25">
      <c r="AB51" s="67"/>
      <c r="AC51" s="68"/>
      <c r="AD51" s="67"/>
      <c r="AE51" s="67"/>
    </row>
    <row r="52" spans="28:31" s="41" customFormat="1" x14ac:dyDescent="0.25">
      <c r="AB52" s="67"/>
      <c r="AC52" s="68"/>
      <c r="AD52" s="67"/>
      <c r="AE52" s="67"/>
    </row>
    <row r="53" spans="28:31" s="41" customFormat="1" x14ac:dyDescent="0.25">
      <c r="AB53" s="67"/>
      <c r="AC53" s="68"/>
      <c r="AD53" s="67"/>
      <c r="AE53" s="67"/>
    </row>
    <row r="54" spans="28:31" s="41" customFormat="1" x14ac:dyDescent="0.25">
      <c r="AB54" s="67"/>
      <c r="AC54" s="68"/>
      <c r="AD54" s="67"/>
      <c r="AE54" s="67"/>
    </row>
    <row r="55" spans="28:31" s="41" customFormat="1" x14ac:dyDescent="0.25">
      <c r="AB55" s="67"/>
      <c r="AC55" s="68"/>
      <c r="AD55" s="67"/>
      <c r="AE55" s="67"/>
    </row>
    <row r="56" spans="28:31" s="41" customFormat="1" x14ac:dyDescent="0.25">
      <c r="AB56" s="67"/>
      <c r="AC56" s="68"/>
      <c r="AD56" s="67"/>
      <c r="AE56" s="67"/>
    </row>
    <row r="57" spans="28:31" s="41" customFormat="1" x14ac:dyDescent="0.25">
      <c r="AB57" s="67"/>
      <c r="AC57" s="68"/>
      <c r="AD57" s="67"/>
      <c r="AE57" s="67"/>
    </row>
    <row r="58" spans="28:31" s="41" customFormat="1" x14ac:dyDescent="0.25">
      <c r="AB58" s="67"/>
      <c r="AC58" s="68"/>
      <c r="AD58" s="67"/>
      <c r="AE58" s="67"/>
    </row>
    <row r="59" spans="28:31" s="41" customFormat="1" x14ac:dyDescent="0.25">
      <c r="AB59" s="67"/>
      <c r="AC59" s="68"/>
      <c r="AD59" s="67"/>
      <c r="AE59" s="67"/>
    </row>
    <row r="60" spans="28:31" s="41" customFormat="1" x14ac:dyDescent="0.25">
      <c r="AB60" s="67"/>
      <c r="AC60" s="68"/>
      <c r="AD60" s="67"/>
      <c r="AE60" s="67"/>
    </row>
    <row r="61" spans="28:31" s="41" customFormat="1" x14ac:dyDescent="0.25">
      <c r="AB61" s="67"/>
      <c r="AC61" s="68"/>
      <c r="AD61" s="67"/>
      <c r="AE61" s="67"/>
    </row>
    <row r="62" spans="28:31" s="41" customFormat="1" x14ac:dyDescent="0.25">
      <c r="AB62" s="67"/>
      <c r="AC62" s="68"/>
      <c r="AD62" s="67"/>
      <c r="AE62" s="67"/>
    </row>
    <row r="63" spans="28:31" s="41" customFormat="1" x14ac:dyDescent="0.25">
      <c r="AB63" s="67"/>
      <c r="AC63" s="68"/>
      <c r="AD63" s="67"/>
      <c r="AE63" s="67"/>
    </row>
    <row r="64" spans="28:31" s="41" customFormat="1" x14ac:dyDescent="0.25">
      <c r="AB64" s="67"/>
      <c r="AC64" s="68"/>
      <c r="AD64" s="67"/>
      <c r="AE64" s="67"/>
    </row>
    <row r="65" spans="28:31" s="41" customFormat="1" x14ac:dyDescent="0.25">
      <c r="AB65" s="67"/>
      <c r="AC65" s="68"/>
      <c r="AD65" s="67"/>
      <c r="AE65" s="67"/>
    </row>
    <row r="66" spans="28:31" s="41" customFormat="1" x14ac:dyDescent="0.25">
      <c r="AB66" s="67"/>
      <c r="AC66" s="68"/>
      <c r="AD66" s="67"/>
      <c r="AE66" s="67"/>
    </row>
    <row r="67" spans="28:31" s="41" customFormat="1" x14ac:dyDescent="0.25">
      <c r="AB67" s="67"/>
      <c r="AC67" s="68"/>
      <c r="AD67" s="67"/>
      <c r="AE67" s="67"/>
    </row>
    <row r="68" spans="28:31" s="41" customFormat="1" x14ac:dyDescent="0.25">
      <c r="AB68" s="67"/>
      <c r="AC68" s="68"/>
      <c r="AD68" s="67"/>
      <c r="AE68" s="67"/>
    </row>
    <row r="69" spans="28:31" s="41" customFormat="1" x14ac:dyDescent="0.25">
      <c r="AB69" s="67"/>
      <c r="AC69" s="68"/>
      <c r="AD69" s="67"/>
      <c r="AE69" s="67"/>
    </row>
    <row r="70" spans="28:31" s="41" customFormat="1" x14ac:dyDescent="0.25">
      <c r="AB70" s="67"/>
      <c r="AC70" s="68"/>
      <c r="AD70" s="67"/>
      <c r="AE70" s="67"/>
    </row>
    <row r="71" spans="28:31" s="41" customFormat="1" x14ac:dyDescent="0.25">
      <c r="AB71" s="67"/>
      <c r="AC71" s="68"/>
      <c r="AD71" s="67"/>
      <c r="AE71" s="67"/>
    </row>
    <row r="72" spans="28:31" s="41" customFormat="1" x14ac:dyDescent="0.25">
      <c r="AB72" s="67"/>
      <c r="AC72" s="68"/>
      <c r="AD72" s="67"/>
      <c r="AE72" s="67"/>
    </row>
    <row r="73" spans="28:31" s="41" customFormat="1" x14ac:dyDescent="0.25">
      <c r="AB73" s="67"/>
      <c r="AC73" s="68"/>
      <c r="AD73" s="67"/>
      <c r="AE73" s="67"/>
    </row>
    <row r="74" spans="28:31" s="41" customFormat="1" x14ac:dyDescent="0.25">
      <c r="AB74" s="67"/>
      <c r="AC74" s="68"/>
      <c r="AD74" s="67"/>
      <c r="AE74" s="67"/>
    </row>
    <row r="75" spans="28:31" s="41" customFormat="1" x14ac:dyDescent="0.25">
      <c r="AB75" s="67"/>
      <c r="AC75" s="68"/>
      <c r="AD75" s="67"/>
      <c r="AE75" s="67"/>
    </row>
    <row r="76" spans="28:31" s="41" customFormat="1" x14ac:dyDescent="0.25">
      <c r="AB76" s="67"/>
      <c r="AC76" s="68"/>
      <c r="AD76" s="67"/>
      <c r="AE76" s="67"/>
    </row>
    <row r="77" spans="28:31" s="41" customFormat="1" x14ac:dyDescent="0.25">
      <c r="AB77" s="67"/>
      <c r="AC77" s="68"/>
      <c r="AD77" s="67"/>
      <c r="AE77" s="67"/>
    </row>
    <row r="78" spans="28:31" s="41" customFormat="1" x14ac:dyDescent="0.25">
      <c r="AB78" s="67"/>
      <c r="AC78" s="68"/>
      <c r="AD78" s="67"/>
      <c r="AE78" s="67"/>
    </row>
    <row r="79" spans="28:31" s="41" customFormat="1" x14ac:dyDescent="0.25">
      <c r="AB79" s="67"/>
      <c r="AC79" s="68"/>
      <c r="AD79" s="67"/>
      <c r="AE79" s="67"/>
    </row>
    <row r="80" spans="28:31" s="41" customFormat="1" x14ac:dyDescent="0.25">
      <c r="AB80" s="67"/>
      <c r="AC80" s="68"/>
      <c r="AD80" s="67"/>
      <c r="AE80" s="67"/>
    </row>
    <row r="81" spans="28:31" s="41" customFormat="1" x14ac:dyDescent="0.25">
      <c r="AB81" s="67"/>
      <c r="AC81" s="68"/>
      <c r="AD81" s="67"/>
      <c r="AE81" s="67"/>
    </row>
    <row r="82" spans="28:31" s="41" customFormat="1" x14ac:dyDescent="0.25">
      <c r="AB82" s="67"/>
      <c r="AC82" s="68"/>
      <c r="AD82" s="67"/>
      <c r="AE82" s="67"/>
    </row>
    <row r="83" spans="28:31" s="41" customFormat="1" x14ac:dyDescent="0.25">
      <c r="AB83" s="67"/>
      <c r="AC83" s="68"/>
      <c r="AD83" s="67"/>
      <c r="AE83" s="67"/>
    </row>
    <row r="84" spans="28:31" s="41" customFormat="1" x14ac:dyDescent="0.25">
      <c r="AB84" s="67"/>
      <c r="AC84" s="68"/>
      <c r="AD84" s="67"/>
      <c r="AE84" s="67"/>
    </row>
    <row r="85" spans="28:31" s="41" customFormat="1" x14ac:dyDescent="0.25">
      <c r="AB85" s="67"/>
      <c r="AC85" s="68"/>
      <c r="AD85" s="67"/>
      <c r="AE85" s="67"/>
    </row>
    <row r="86" spans="28:31" s="41" customFormat="1" x14ac:dyDescent="0.25">
      <c r="AB86" s="67"/>
      <c r="AC86" s="68"/>
      <c r="AD86" s="67"/>
      <c r="AE86" s="67"/>
    </row>
    <row r="87" spans="28:31" s="41" customFormat="1" x14ac:dyDescent="0.25">
      <c r="AB87" s="67"/>
      <c r="AC87" s="68"/>
      <c r="AD87" s="67"/>
      <c r="AE87" s="67"/>
    </row>
    <row r="88" spans="28:31" s="41" customFormat="1" x14ac:dyDescent="0.25">
      <c r="AB88" s="67"/>
      <c r="AC88" s="68"/>
      <c r="AD88" s="67"/>
      <c r="AE88" s="67"/>
    </row>
    <row r="89" spans="28:31" s="41" customFormat="1" x14ac:dyDescent="0.25">
      <c r="AB89" s="67"/>
      <c r="AC89" s="68"/>
      <c r="AD89" s="67"/>
      <c r="AE89" s="67"/>
    </row>
    <row r="90" spans="28:31" s="41" customFormat="1" x14ac:dyDescent="0.25">
      <c r="AB90" s="67"/>
      <c r="AC90" s="68"/>
      <c r="AD90" s="67"/>
      <c r="AE90" s="67"/>
    </row>
    <row r="91" spans="28:31" s="41" customFormat="1" x14ac:dyDescent="0.25">
      <c r="AB91" s="67"/>
      <c r="AC91" s="68"/>
      <c r="AD91" s="67"/>
      <c r="AE91" s="67"/>
    </row>
    <row r="92" spans="28:31" s="41" customFormat="1" x14ac:dyDescent="0.25">
      <c r="AB92" s="67"/>
      <c r="AC92" s="68"/>
      <c r="AD92" s="67"/>
      <c r="AE92" s="67"/>
    </row>
    <row r="93" spans="28:31" s="41" customFormat="1" x14ac:dyDescent="0.25">
      <c r="AB93" s="67"/>
      <c r="AC93" s="68"/>
      <c r="AD93" s="67"/>
      <c r="AE93" s="67"/>
    </row>
    <row r="94" spans="28:31" s="41" customFormat="1" x14ac:dyDescent="0.25">
      <c r="AB94" s="67"/>
      <c r="AC94" s="68"/>
      <c r="AD94" s="67"/>
      <c r="AE94" s="67"/>
    </row>
    <row r="95" spans="28:31" s="41" customFormat="1" x14ac:dyDescent="0.25">
      <c r="AB95" s="67"/>
      <c r="AC95" s="68"/>
      <c r="AD95" s="67"/>
      <c r="AE95" s="67"/>
    </row>
    <row r="96" spans="28:31" s="41" customFormat="1" x14ac:dyDescent="0.25">
      <c r="AB96" s="67"/>
      <c r="AC96" s="68"/>
      <c r="AD96" s="67"/>
      <c r="AE96" s="67"/>
    </row>
    <row r="97" spans="28:31" s="41" customFormat="1" x14ac:dyDescent="0.25">
      <c r="AB97" s="67"/>
      <c r="AC97" s="68"/>
      <c r="AD97" s="67"/>
      <c r="AE97" s="67"/>
    </row>
    <row r="98" spans="28:31" s="41" customFormat="1" x14ac:dyDescent="0.25">
      <c r="AB98" s="67"/>
      <c r="AC98" s="68"/>
      <c r="AD98" s="67"/>
      <c r="AE98" s="67"/>
    </row>
    <row r="99" spans="28:31" s="41" customFormat="1" x14ac:dyDescent="0.25">
      <c r="AB99" s="67"/>
      <c r="AC99" s="68"/>
      <c r="AD99" s="67"/>
      <c r="AE99" s="67"/>
    </row>
    <row r="100" spans="28:31" s="41" customFormat="1" x14ac:dyDescent="0.25">
      <c r="AB100" s="67"/>
      <c r="AC100" s="68"/>
      <c r="AD100" s="67"/>
      <c r="AE100" s="67"/>
    </row>
    <row r="101" spans="28:31" s="41" customFormat="1" x14ac:dyDescent="0.25">
      <c r="AB101" s="67"/>
      <c r="AC101" s="68"/>
      <c r="AD101" s="67"/>
      <c r="AE101" s="67"/>
    </row>
    <row r="102" spans="28:31" s="41" customFormat="1" x14ac:dyDescent="0.25">
      <c r="AB102" s="67"/>
      <c r="AC102" s="68"/>
      <c r="AD102" s="67"/>
      <c r="AE102" s="67"/>
    </row>
    <row r="103" spans="28:31" s="41" customFormat="1" x14ac:dyDescent="0.25">
      <c r="AB103" s="67"/>
      <c r="AC103" s="68"/>
      <c r="AD103" s="67"/>
      <c r="AE103" s="67"/>
    </row>
    <row r="104" spans="28:31" s="41" customFormat="1" x14ac:dyDescent="0.25">
      <c r="AB104" s="67"/>
      <c r="AC104" s="68"/>
      <c r="AD104" s="67"/>
      <c r="AE104" s="67"/>
    </row>
    <row r="105" spans="28:31" s="41" customFormat="1" x14ac:dyDescent="0.25">
      <c r="AB105" s="67"/>
      <c r="AC105" s="68"/>
      <c r="AD105" s="67"/>
      <c r="AE105" s="67"/>
    </row>
    <row r="106" spans="28:31" s="41" customFormat="1" x14ac:dyDescent="0.25">
      <c r="AB106" s="67"/>
      <c r="AC106" s="68"/>
      <c r="AD106" s="67"/>
      <c r="AE106" s="67"/>
    </row>
    <row r="107" spans="28:31" s="41" customFormat="1" x14ac:dyDescent="0.25">
      <c r="AB107" s="67"/>
      <c r="AC107" s="68"/>
      <c r="AD107" s="67"/>
      <c r="AE107" s="67"/>
    </row>
    <row r="108" spans="28:31" s="41" customFormat="1" x14ac:dyDescent="0.25">
      <c r="AB108" s="67"/>
      <c r="AC108" s="68"/>
      <c r="AD108" s="67"/>
      <c r="AE108" s="67"/>
    </row>
    <row r="109" spans="28:31" s="41" customFormat="1" x14ac:dyDescent="0.25">
      <c r="AB109" s="67"/>
      <c r="AC109" s="68"/>
      <c r="AD109" s="67"/>
      <c r="AE109" s="67"/>
    </row>
    <row r="110" spans="28:31" s="41" customFormat="1" x14ac:dyDescent="0.25">
      <c r="AB110" s="67"/>
      <c r="AC110" s="68"/>
      <c r="AD110" s="67"/>
      <c r="AE110" s="67"/>
    </row>
    <row r="111" spans="28:31" s="41" customFormat="1" x14ac:dyDescent="0.25">
      <c r="AB111" s="67"/>
      <c r="AC111" s="68"/>
      <c r="AD111" s="67"/>
      <c r="AE111" s="67"/>
    </row>
    <row r="112" spans="28:31" s="41" customFormat="1" x14ac:dyDescent="0.25">
      <c r="AB112" s="67"/>
      <c r="AC112" s="68"/>
      <c r="AD112" s="67"/>
      <c r="AE112" s="67"/>
    </row>
    <row r="113" spans="28:31" s="41" customFormat="1" x14ac:dyDescent="0.25">
      <c r="AB113" s="67"/>
      <c r="AC113" s="68"/>
      <c r="AD113" s="67"/>
      <c r="AE113" s="67"/>
    </row>
    <row r="114" spans="28:31" s="41" customFormat="1" x14ac:dyDescent="0.25">
      <c r="AB114" s="67"/>
      <c r="AC114" s="68"/>
      <c r="AD114" s="67"/>
      <c r="AE114" s="67"/>
    </row>
    <row r="115" spans="28:31" s="41" customFormat="1" x14ac:dyDescent="0.25">
      <c r="AB115" s="67"/>
      <c r="AC115" s="68"/>
      <c r="AD115" s="67"/>
      <c r="AE115" s="67"/>
    </row>
    <row r="116" spans="28:31" s="41" customFormat="1" x14ac:dyDescent="0.25">
      <c r="AB116" s="67"/>
      <c r="AC116" s="68"/>
      <c r="AD116" s="67"/>
      <c r="AE116" s="67"/>
    </row>
    <row r="117" spans="28:31" s="41" customFormat="1" x14ac:dyDescent="0.25">
      <c r="AB117" s="67"/>
      <c r="AC117" s="68"/>
      <c r="AD117" s="67"/>
      <c r="AE117" s="67"/>
    </row>
    <row r="118" spans="28:31" s="41" customFormat="1" x14ac:dyDescent="0.25">
      <c r="AB118" s="67"/>
      <c r="AC118" s="68"/>
      <c r="AD118" s="67"/>
      <c r="AE118" s="67"/>
    </row>
    <row r="119" spans="28:31" s="41" customFormat="1" x14ac:dyDescent="0.25">
      <c r="AB119" s="67"/>
      <c r="AC119" s="68"/>
      <c r="AD119" s="67"/>
      <c r="AE119" s="67"/>
    </row>
    <row r="120" spans="28:31" s="41" customFormat="1" x14ac:dyDescent="0.25">
      <c r="AB120" s="67"/>
      <c r="AC120" s="68"/>
      <c r="AD120" s="67"/>
      <c r="AE120" s="67"/>
    </row>
    <row r="121" spans="28:31" s="41" customFormat="1" x14ac:dyDescent="0.25">
      <c r="AB121" s="67"/>
      <c r="AC121" s="68"/>
      <c r="AD121" s="67"/>
      <c r="AE121" s="67"/>
    </row>
    <row r="122" spans="28:31" s="41" customFormat="1" x14ac:dyDescent="0.25">
      <c r="AB122" s="67"/>
      <c r="AC122" s="68"/>
      <c r="AD122" s="67"/>
      <c r="AE122" s="67"/>
    </row>
    <row r="123" spans="28:31" s="41" customFormat="1" x14ac:dyDescent="0.25">
      <c r="AB123" s="67"/>
      <c r="AC123" s="68"/>
      <c r="AD123" s="67"/>
      <c r="AE123" s="67"/>
    </row>
    <row r="124" spans="28:31" s="41" customFormat="1" x14ac:dyDescent="0.25">
      <c r="AB124" s="67"/>
      <c r="AC124" s="68"/>
      <c r="AD124" s="67"/>
      <c r="AE124" s="67"/>
    </row>
    <row r="125" spans="28:31" s="41" customFormat="1" x14ac:dyDescent="0.25">
      <c r="AB125" s="67"/>
      <c r="AC125" s="68"/>
      <c r="AD125" s="67"/>
      <c r="AE125" s="67"/>
    </row>
    <row r="126" spans="28:31" s="41" customFormat="1" x14ac:dyDescent="0.25">
      <c r="AB126" s="67"/>
      <c r="AC126" s="68"/>
      <c r="AD126" s="67"/>
      <c r="AE126" s="67"/>
    </row>
    <row r="127" spans="28:31" s="41" customFormat="1" x14ac:dyDescent="0.25">
      <c r="AB127" s="67"/>
      <c r="AC127" s="68"/>
      <c r="AD127" s="67"/>
      <c r="AE127" s="67"/>
    </row>
    <row r="128" spans="28:31" s="41" customFormat="1" x14ac:dyDescent="0.25">
      <c r="AB128" s="67"/>
      <c r="AC128" s="68"/>
      <c r="AD128" s="67"/>
      <c r="AE128" s="67"/>
    </row>
    <row r="129" spans="28:31" s="41" customFormat="1" x14ac:dyDescent="0.25">
      <c r="AB129" s="67"/>
      <c r="AC129" s="68"/>
      <c r="AD129" s="67"/>
      <c r="AE129" s="67"/>
    </row>
    <row r="130" spans="28:31" s="41" customFormat="1" x14ac:dyDescent="0.25">
      <c r="AB130" s="67"/>
      <c r="AC130" s="68"/>
      <c r="AD130" s="67"/>
      <c r="AE130" s="67"/>
    </row>
    <row r="131" spans="28:31" s="41" customFormat="1" x14ac:dyDescent="0.25">
      <c r="AB131" s="67"/>
      <c r="AC131" s="68"/>
      <c r="AD131" s="67"/>
      <c r="AE131" s="67"/>
    </row>
    <row r="132" spans="28:31" s="41" customFormat="1" x14ac:dyDescent="0.25">
      <c r="AB132" s="67"/>
      <c r="AC132" s="68"/>
      <c r="AD132" s="67"/>
      <c r="AE132" s="67"/>
    </row>
    <row r="133" spans="28:31" s="41" customFormat="1" x14ac:dyDescent="0.25">
      <c r="AB133" s="67"/>
      <c r="AC133" s="68"/>
      <c r="AD133" s="67"/>
      <c r="AE133" s="67"/>
    </row>
    <row r="134" spans="28:31" s="41" customFormat="1" x14ac:dyDescent="0.25">
      <c r="AB134" s="67"/>
      <c r="AC134" s="68"/>
      <c r="AD134" s="67"/>
      <c r="AE134" s="67"/>
    </row>
    <row r="135" spans="28:31" s="41" customFormat="1" x14ac:dyDescent="0.25">
      <c r="AB135" s="67"/>
      <c r="AC135" s="68"/>
      <c r="AD135" s="67"/>
      <c r="AE135" s="67"/>
    </row>
    <row r="136" spans="28:31" s="41" customFormat="1" x14ac:dyDescent="0.25">
      <c r="AB136" s="67"/>
      <c r="AC136" s="68"/>
      <c r="AD136" s="67"/>
      <c r="AE136" s="67"/>
    </row>
    <row r="137" spans="28:31" s="41" customFormat="1" x14ac:dyDescent="0.25">
      <c r="AB137" s="67"/>
      <c r="AC137" s="68"/>
      <c r="AD137" s="67"/>
      <c r="AE137" s="67"/>
    </row>
    <row r="138" spans="28:31" s="41" customFormat="1" x14ac:dyDescent="0.25">
      <c r="AB138" s="67"/>
      <c r="AC138" s="68"/>
      <c r="AD138" s="67"/>
      <c r="AE138" s="67"/>
    </row>
    <row r="139" spans="28:31" s="41" customFormat="1" x14ac:dyDescent="0.25">
      <c r="AB139" s="67"/>
      <c r="AC139" s="68"/>
      <c r="AD139" s="67"/>
      <c r="AE139" s="67"/>
    </row>
    <row r="140" spans="28:31" s="41" customFormat="1" x14ac:dyDescent="0.25">
      <c r="AB140" s="67"/>
      <c r="AC140" s="68"/>
      <c r="AD140" s="67"/>
      <c r="AE140" s="67"/>
    </row>
    <row r="141" spans="28:31" s="41" customFormat="1" x14ac:dyDescent="0.25">
      <c r="AB141" s="67"/>
      <c r="AC141" s="68"/>
      <c r="AD141" s="67"/>
      <c r="AE141" s="67"/>
    </row>
    <row r="142" spans="28:31" s="41" customFormat="1" x14ac:dyDescent="0.25">
      <c r="AB142" s="67"/>
      <c r="AC142" s="68"/>
      <c r="AD142" s="67"/>
      <c r="AE142" s="67"/>
    </row>
    <row r="143" spans="28:31" s="41" customFormat="1" x14ac:dyDescent="0.25">
      <c r="AB143" s="67"/>
      <c r="AC143" s="68"/>
      <c r="AD143" s="67"/>
      <c r="AE143" s="67"/>
    </row>
    <row r="144" spans="28:31" s="41" customFormat="1" x14ac:dyDescent="0.25">
      <c r="AB144" s="67"/>
      <c r="AC144" s="68"/>
      <c r="AD144" s="67"/>
      <c r="AE144" s="67"/>
    </row>
    <row r="145" spans="28:31" s="41" customFormat="1" x14ac:dyDescent="0.25">
      <c r="AB145" s="67"/>
      <c r="AC145" s="68"/>
      <c r="AD145" s="67"/>
      <c r="AE145" s="67"/>
    </row>
    <row r="146" spans="28:31" s="41" customFormat="1" x14ac:dyDescent="0.25">
      <c r="AB146" s="67"/>
      <c r="AC146" s="68"/>
      <c r="AD146" s="67"/>
      <c r="AE146" s="67"/>
    </row>
    <row r="147" spans="28:31" s="41" customFormat="1" x14ac:dyDescent="0.25">
      <c r="AB147" s="67"/>
      <c r="AC147" s="68"/>
      <c r="AD147" s="67"/>
      <c r="AE147" s="67"/>
    </row>
    <row r="148" spans="28:31" s="41" customFormat="1" x14ac:dyDescent="0.25">
      <c r="AB148" s="67"/>
      <c r="AC148" s="68"/>
      <c r="AD148" s="67"/>
      <c r="AE148" s="67"/>
    </row>
    <row r="149" spans="28:31" s="41" customFormat="1" x14ac:dyDescent="0.25">
      <c r="AB149" s="67"/>
      <c r="AC149" s="68"/>
      <c r="AD149" s="67"/>
      <c r="AE149" s="67"/>
    </row>
    <row r="150" spans="28:31" s="41" customFormat="1" x14ac:dyDescent="0.25">
      <c r="AB150" s="67"/>
      <c r="AC150" s="68"/>
      <c r="AD150" s="67"/>
      <c r="AE150" s="67"/>
    </row>
    <row r="151" spans="28:31" s="41" customFormat="1" x14ac:dyDescent="0.25">
      <c r="AB151" s="67"/>
      <c r="AC151" s="68"/>
      <c r="AD151" s="67"/>
      <c r="AE151" s="67"/>
    </row>
    <row r="152" spans="28:31" s="41" customFormat="1" x14ac:dyDescent="0.25">
      <c r="AB152" s="67"/>
      <c r="AC152" s="68"/>
      <c r="AD152" s="67"/>
      <c r="AE152" s="67"/>
    </row>
    <row r="153" spans="28:31" s="41" customFormat="1" x14ac:dyDescent="0.25">
      <c r="AB153" s="67"/>
      <c r="AC153" s="68"/>
      <c r="AD153" s="67"/>
      <c r="AE153" s="67"/>
    </row>
    <row r="154" spans="28:31" s="41" customFormat="1" x14ac:dyDescent="0.25">
      <c r="AB154" s="67"/>
      <c r="AC154" s="68"/>
      <c r="AD154" s="67"/>
      <c r="AE154" s="67"/>
    </row>
    <row r="155" spans="28:31" s="41" customFormat="1" x14ac:dyDescent="0.25">
      <c r="AB155" s="67"/>
      <c r="AC155" s="68"/>
      <c r="AD155" s="67"/>
      <c r="AE155" s="67"/>
    </row>
    <row r="156" spans="28:31" s="41" customFormat="1" x14ac:dyDescent="0.25">
      <c r="AB156" s="67"/>
      <c r="AC156" s="68"/>
      <c r="AD156" s="67"/>
      <c r="AE156" s="67"/>
    </row>
    <row r="157" spans="28:31" s="41" customFormat="1" x14ac:dyDescent="0.25">
      <c r="AB157" s="67"/>
      <c r="AC157" s="68"/>
      <c r="AD157" s="67"/>
      <c r="AE157" s="67"/>
    </row>
    <row r="158" spans="28:31" s="41" customFormat="1" x14ac:dyDescent="0.25">
      <c r="AB158" s="67"/>
      <c r="AC158" s="68"/>
      <c r="AD158" s="67"/>
      <c r="AE158" s="67"/>
    </row>
    <row r="159" spans="28:31" s="41" customFormat="1" x14ac:dyDescent="0.25">
      <c r="AB159" s="67"/>
      <c r="AC159" s="68"/>
      <c r="AD159" s="67"/>
      <c r="AE159" s="67"/>
    </row>
    <row r="160" spans="28:31" s="41" customFormat="1" x14ac:dyDescent="0.25">
      <c r="AB160" s="67"/>
      <c r="AC160" s="68"/>
      <c r="AD160" s="67"/>
      <c r="AE160" s="67"/>
    </row>
    <row r="161" spans="28:31" s="41" customFormat="1" x14ac:dyDescent="0.25">
      <c r="AB161" s="67"/>
      <c r="AC161" s="68"/>
      <c r="AD161" s="67"/>
      <c r="AE161" s="67"/>
    </row>
    <row r="162" spans="28:31" s="41" customFormat="1" x14ac:dyDescent="0.25">
      <c r="AB162" s="67"/>
      <c r="AC162" s="68"/>
      <c r="AD162" s="67"/>
      <c r="AE162" s="67"/>
    </row>
    <row r="163" spans="28:31" s="41" customFormat="1" x14ac:dyDescent="0.25">
      <c r="AB163" s="67"/>
      <c r="AC163" s="68"/>
      <c r="AD163" s="67"/>
      <c r="AE163" s="67"/>
    </row>
    <row r="164" spans="28:31" s="41" customFormat="1" x14ac:dyDescent="0.25">
      <c r="AB164" s="67"/>
      <c r="AC164" s="68"/>
      <c r="AD164" s="67"/>
      <c r="AE164" s="67"/>
    </row>
    <row r="165" spans="28:31" s="41" customFormat="1" x14ac:dyDescent="0.25">
      <c r="AB165" s="67"/>
      <c r="AC165" s="68"/>
      <c r="AD165" s="67"/>
      <c r="AE165" s="67"/>
    </row>
    <row r="166" spans="28:31" s="41" customFormat="1" x14ac:dyDescent="0.25">
      <c r="AB166" s="67"/>
      <c r="AC166" s="68"/>
      <c r="AD166" s="67"/>
      <c r="AE166" s="67"/>
    </row>
    <row r="167" spans="28:31" s="41" customFormat="1" x14ac:dyDescent="0.25">
      <c r="AB167" s="67"/>
      <c r="AC167" s="68"/>
      <c r="AD167" s="67"/>
      <c r="AE167" s="67"/>
    </row>
    <row r="168" spans="28:31" s="41" customFormat="1" x14ac:dyDescent="0.25">
      <c r="AB168" s="67"/>
      <c r="AC168" s="68"/>
      <c r="AD168" s="67"/>
      <c r="AE168" s="67"/>
    </row>
    <row r="169" spans="28:31" s="41" customFormat="1" x14ac:dyDescent="0.25">
      <c r="AB169" s="67"/>
      <c r="AC169" s="68"/>
      <c r="AD169" s="67"/>
      <c r="AE169" s="67"/>
    </row>
    <row r="170" spans="28:31" s="41" customFormat="1" x14ac:dyDescent="0.25">
      <c r="AB170" s="67"/>
      <c r="AC170" s="68"/>
      <c r="AD170" s="67"/>
      <c r="AE170" s="67"/>
    </row>
    <row r="171" spans="28:31" s="41" customFormat="1" x14ac:dyDescent="0.25">
      <c r="AB171" s="67"/>
      <c r="AC171" s="68"/>
      <c r="AD171" s="67"/>
      <c r="AE171" s="67"/>
    </row>
    <row r="172" spans="28:31" s="41" customFormat="1" x14ac:dyDescent="0.25">
      <c r="AB172" s="67"/>
      <c r="AC172" s="68"/>
      <c r="AD172" s="67"/>
      <c r="AE172" s="67"/>
    </row>
    <row r="173" spans="28:31" s="41" customFormat="1" x14ac:dyDescent="0.25">
      <c r="AB173" s="67"/>
      <c r="AC173" s="68"/>
      <c r="AD173" s="67"/>
      <c r="AE173" s="67"/>
    </row>
    <row r="174" spans="28:31" s="41" customFormat="1" x14ac:dyDescent="0.25">
      <c r="AB174" s="67"/>
      <c r="AC174" s="68"/>
      <c r="AD174" s="67"/>
      <c r="AE174" s="67"/>
    </row>
    <row r="175" spans="28:31" s="41" customFormat="1" x14ac:dyDescent="0.25">
      <c r="AB175" s="67"/>
      <c r="AC175" s="68"/>
      <c r="AD175" s="67"/>
      <c r="AE175" s="67"/>
    </row>
  </sheetData>
  <mergeCells count="34">
    <mergeCell ref="C19:C26"/>
    <mergeCell ref="N20:N28"/>
    <mergeCell ref="O20:O28"/>
    <mergeCell ref="N15:O16"/>
    <mergeCell ref="J15:J17"/>
    <mergeCell ref="K15:K17"/>
    <mergeCell ref="L15:L17"/>
    <mergeCell ref="M15:M17"/>
    <mergeCell ref="D15:D17"/>
    <mergeCell ref="E15:E17"/>
    <mergeCell ref="A7:AA7"/>
    <mergeCell ref="A8:AA8"/>
    <mergeCell ref="F16:F17"/>
    <mergeCell ref="G16:G17"/>
    <mergeCell ref="X15:Y16"/>
    <mergeCell ref="P15:P17"/>
    <mergeCell ref="Q15:Q17"/>
    <mergeCell ref="R15:S16"/>
    <mergeCell ref="F15:G15"/>
    <mergeCell ref="H15:H17"/>
    <mergeCell ref="T15:U16"/>
    <mergeCell ref="V15:W16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</mergeCells>
  <pageMargins left="0.7" right="0.7" top="0.75" bottom="0.75" header="0.3" footer="0.3"/>
  <pageSetup paperSize="9" scale="35" orientation="landscape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7"/>
  <sheetViews>
    <sheetView view="pageBreakPreview" zoomScale="60" zoomScaleNormal="70" workbookViewId="0">
      <selection activeCell="AA1" sqref="AA1:AA6"/>
    </sheetView>
  </sheetViews>
  <sheetFormatPr defaultRowHeight="15.75" x14ac:dyDescent="0.25"/>
  <cols>
    <col min="1" max="2" width="9.140625" style="22"/>
    <col min="3" max="3" width="19.85546875" style="22" customWidth="1"/>
    <col min="4" max="4" width="44.140625" style="22" customWidth="1"/>
    <col min="5" max="7" width="9.140625" style="22"/>
    <col min="8" max="8" width="13.28515625" style="22" customWidth="1"/>
    <col min="9" max="9" width="9.140625" style="22"/>
    <col min="10" max="10" width="13.28515625" style="22" customWidth="1"/>
    <col min="11" max="11" width="13.85546875" style="22" customWidth="1"/>
    <col min="12" max="12" width="14.140625" style="22" customWidth="1"/>
    <col min="13" max="13" width="29.42578125" style="22" customWidth="1"/>
    <col min="14" max="14" width="14.42578125" style="22" customWidth="1"/>
    <col min="15" max="15" width="13.42578125" style="22" customWidth="1"/>
    <col min="16" max="16" width="9.140625" style="22" customWidth="1"/>
    <col min="17" max="17" width="14.28515625" style="22" customWidth="1"/>
    <col min="18" max="25" width="9.140625" style="22" customWidth="1"/>
    <col min="26" max="26" width="22.5703125" style="22" customWidth="1"/>
    <col min="27" max="27" width="15.42578125" style="22" customWidth="1"/>
    <col min="28" max="28" width="27.28515625" style="58" customWidth="1"/>
    <col min="29" max="29" width="26.140625" style="58" customWidth="1"/>
    <col min="30" max="30" width="27.85546875" style="58" customWidth="1"/>
    <col min="31" max="31" width="26.7109375" style="58" customWidth="1"/>
    <col min="32" max="32" width="9.140625" style="58"/>
    <col min="33" max="16384" width="9.140625" style="22"/>
  </cols>
  <sheetData>
    <row r="1" spans="1:27" x14ac:dyDescent="0.25">
      <c r="Z1" s="23"/>
      <c r="AA1" s="95" t="s">
        <v>0</v>
      </c>
    </row>
    <row r="2" spans="1:27" x14ac:dyDescent="0.25">
      <c r="AA2" s="95" t="s">
        <v>1</v>
      </c>
    </row>
    <row r="3" spans="1:27" x14ac:dyDescent="0.25">
      <c r="AA3" s="96" t="s">
        <v>2</v>
      </c>
    </row>
    <row r="4" spans="1:27" x14ac:dyDescent="0.25">
      <c r="AA4" s="95" t="s">
        <v>3</v>
      </c>
    </row>
    <row r="5" spans="1:27" x14ac:dyDescent="0.25">
      <c r="AA5" s="58"/>
    </row>
    <row r="6" spans="1:27" x14ac:dyDescent="0.25">
      <c r="AA6" s="95" t="s">
        <v>4</v>
      </c>
    </row>
    <row r="7" spans="1:27" x14ac:dyDescent="0.25">
      <c r="AA7" s="24" t="s">
        <v>141</v>
      </c>
    </row>
    <row r="8" spans="1:27" x14ac:dyDescent="0.25">
      <c r="A8" s="86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x14ac:dyDescent="0.25">
      <c r="B9" s="86" t="s">
        <v>38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x14ac:dyDescent="0.25">
      <c r="B10" s="87" t="s">
        <v>39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27" x14ac:dyDescent="0.25">
      <c r="B11" s="86" t="s">
        <v>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27" x14ac:dyDescent="0.25">
      <c r="J12" s="25"/>
      <c r="AA12" s="24"/>
    </row>
    <row r="13" spans="1:27" x14ac:dyDescent="0.25">
      <c r="K13" s="26"/>
    </row>
    <row r="14" spans="1:27" ht="75.75" customHeight="1" x14ac:dyDescent="0.25">
      <c r="B14" s="82" t="s">
        <v>7</v>
      </c>
      <c r="C14" s="82" t="s">
        <v>8</v>
      </c>
      <c r="D14" s="82"/>
      <c r="E14" s="82"/>
      <c r="F14" s="82"/>
      <c r="G14" s="82"/>
      <c r="H14" s="82"/>
      <c r="I14" s="82" t="s">
        <v>9</v>
      </c>
      <c r="J14" s="82" t="s">
        <v>10</v>
      </c>
      <c r="K14" s="82"/>
      <c r="L14" s="82"/>
      <c r="M14" s="82"/>
      <c r="N14" s="82" t="s">
        <v>11</v>
      </c>
      <c r="O14" s="82"/>
      <c r="P14" s="82"/>
      <c r="Q14" s="82"/>
      <c r="R14" s="82" t="s">
        <v>12</v>
      </c>
      <c r="S14" s="82"/>
      <c r="T14" s="82"/>
      <c r="U14" s="82"/>
      <c r="V14" s="82"/>
      <c r="W14" s="82"/>
      <c r="X14" s="82"/>
      <c r="Y14" s="82"/>
      <c r="Z14" s="82" t="s">
        <v>13</v>
      </c>
      <c r="AA14" s="82" t="s">
        <v>14</v>
      </c>
    </row>
    <row r="15" spans="1:27" ht="99" customHeight="1" x14ac:dyDescent="0.25">
      <c r="B15" s="82"/>
      <c r="C15" s="82" t="s">
        <v>15</v>
      </c>
      <c r="D15" s="82" t="s">
        <v>16</v>
      </c>
      <c r="E15" s="82" t="s">
        <v>17</v>
      </c>
      <c r="F15" s="82" t="s">
        <v>18</v>
      </c>
      <c r="G15" s="82"/>
      <c r="H15" s="82" t="s">
        <v>19</v>
      </c>
      <c r="I15" s="82"/>
      <c r="J15" s="82" t="s">
        <v>20</v>
      </c>
      <c r="K15" s="82" t="s">
        <v>21</v>
      </c>
      <c r="L15" s="82" t="s">
        <v>22</v>
      </c>
      <c r="M15" s="82" t="s">
        <v>23</v>
      </c>
      <c r="N15" s="82" t="s">
        <v>24</v>
      </c>
      <c r="O15" s="82"/>
      <c r="P15" s="82" t="s">
        <v>25</v>
      </c>
      <c r="Q15" s="82" t="s">
        <v>26</v>
      </c>
      <c r="R15" s="82" t="s">
        <v>27</v>
      </c>
      <c r="S15" s="82"/>
      <c r="T15" s="82" t="s">
        <v>28</v>
      </c>
      <c r="U15" s="82"/>
      <c r="V15" s="82" t="s">
        <v>29</v>
      </c>
      <c r="W15" s="82"/>
      <c r="X15" s="82" t="s">
        <v>30</v>
      </c>
      <c r="Y15" s="82"/>
      <c r="Z15" s="82"/>
      <c r="AA15" s="82"/>
    </row>
    <row r="16" spans="1:27" ht="15.75" customHeight="1" x14ac:dyDescent="0.25">
      <c r="B16" s="82"/>
      <c r="C16" s="82"/>
      <c r="D16" s="82"/>
      <c r="E16" s="82"/>
      <c r="F16" s="82" t="s">
        <v>31</v>
      </c>
      <c r="G16" s="82" t="s">
        <v>32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</row>
    <row r="17" spans="2:32" ht="47.25" x14ac:dyDescent="0.25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30" t="s">
        <v>33</v>
      </c>
      <c r="O17" s="30" t="s">
        <v>34</v>
      </c>
      <c r="P17" s="82"/>
      <c r="Q17" s="82"/>
      <c r="R17" s="1" t="s">
        <v>35</v>
      </c>
      <c r="S17" s="1" t="s">
        <v>36</v>
      </c>
      <c r="T17" s="1" t="s">
        <v>35</v>
      </c>
      <c r="U17" s="1" t="s">
        <v>36</v>
      </c>
      <c r="V17" s="1" t="s">
        <v>31</v>
      </c>
      <c r="W17" s="1" t="s">
        <v>32</v>
      </c>
      <c r="X17" s="1" t="s">
        <v>35</v>
      </c>
      <c r="Y17" s="1" t="s">
        <v>36</v>
      </c>
      <c r="Z17" s="82"/>
      <c r="AA17" s="82"/>
      <c r="AD17" s="59">
        <f>SUM(AD19:AD22)</f>
        <v>165697.81875000001</v>
      </c>
      <c r="AE17" s="60">
        <v>165698.28260000001</v>
      </c>
      <c r="AF17" s="59">
        <f>AD17-AE17</f>
        <v>-0.46385000000009313</v>
      </c>
    </row>
    <row r="18" spans="2:32" x14ac:dyDescent="0.25">
      <c r="B18" s="1">
        <v>1</v>
      </c>
      <c r="C18" s="1">
        <v>2</v>
      </c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  <c r="T18" s="1">
        <v>19</v>
      </c>
      <c r="U18" s="1">
        <v>20</v>
      </c>
      <c r="V18" s="1">
        <v>21</v>
      </c>
      <c r="W18" s="1">
        <v>22</v>
      </c>
      <c r="X18" s="1">
        <v>23</v>
      </c>
      <c r="Y18" s="1">
        <v>24</v>
      </c>
      <c r="Z18" s="1">
        <v>25</v>
      </c>
      <c r="AA18" s="1">
        <v>26</v>
      </c>
    </row>
    <row r="19" spans="2:32" s="27" customFormat="1" ht="69" customHeight="1" x14ac:dyDescent="0.25">
      <c r="B19" s="46">
        <v>1</v>
      </c>
      <c r="C19" s="89"/>
      <c r="D19" s="28" t="s">
        <v>40</v>
      </c>
      <c r="E19" s="46" t="s">
        <v>71</v>
      </c>
      <c r="F19" s="46">
        <v>1.1000000000000001</v>
      </c>
      <c r="G19" s="46">
        <v>1.1000000000000001</v>
      </c>
      <c r="H19" s="46" t="s">
        <v>74</v>
      </c>
      <c r="I19" s="46"/>
      <c r="J19" s="29">
        <v>88945.810714285704</v>
      </c>
      <c r="K19" s="29">
        <v>73240.679000000004</v>
      </c>
      <c r="L19" s="49">
        <f>-J19+K19</f>
        <v>-15705.131714285701</v>
      </c>
      <c r="M19" s="50" t="s">
        <v>75</v>
      </c>
      <c r="N19" s="90">
        <v>85604.72</v>
      </c>
      <c r="O19" s="90">
        <v>80093.56</v>
      </c>
      <c r="P19" s="46"/>
      <c r="Q19" s="46"/>
      <c r="R19" s="46">
        <v>70</v>
      </c>
      <c r="S19" s="46">
        <v>100</v>
      </c>
      <c r="T19" s="46"/>
      <c r="U19" s="46">
        <v>32.15</v>
      </c>
      <c r="V19" s="46"/>
      <c r="W19" s="46">
        <v>3.5000000000000001E-3</v>
      </c>
      <c r="X19" s="46"/>
      <c r="Y19" s="46">
        <v>95</v>
      </c>
      <c r="Z19" s="31" t="s">
        <v>75</v>
      </c>
      <c r="AA19" s="31" t="s">
        <v>72</v>
      </c>
      <c r="AB19" s="63" t="s">
        <v>122</v>
      </c>
      <c r="AC19" s="62">
        <v>88.945810714285727</v>
      </c>
      <c r="AD19" s="62">
        <f>AC19*1000</f>
        <v>88945.810714285733</v>
      </c>
      <c r="AE19" s="63" t="b">
        <f>AD19=J19</f>
        <v>1</v>
      </c>
      <c r="AF19" s="63"/>
    </row>
    <row r="20" spans="2:32" s="27" customFormat="1" ht="83.25" customHeight="1" x14ac:dyDescent="0.25">
      <c r="B20" s="46">
        <v>2</v>
      </c>
      <c r="C20" s="89"/>
      <c r="D20" s="28" t="s">
        <v>41</v>
      </c>
      <c r="E20" s="46" t="s">
        <v>70</v>
      </c>
      <c r="F20" s="46">
        <v>1</v>
      </c>
      <c r="G20" s="46"/>
      <c r="H20" s="46" t="s">
        <v>74</v>
      </c>
      <c r="I20" s="46"/>
      <c r="J20" s="29">
        <v>27832.07</v>
      </c>
      <c r="K20" s="29"/>
      <c r="L20" s="49">
        <f t="shared" ref="L20:L22" si="0">-J20+K20</f>
        <v>-27832.07</v>
      </c>
      <c r="M20" s="50" t="s">
        <v>73</v>
      </c>
      <c r="N20" s="90"/>
      <c r="O20" s="90"/>
      <c r="P20" s="46"/>
      <c r="Q20" s="46"/>
      <c r="R20" s="46">
        <v>5</v>
      </c>
      <c r="S20" s="46">
        <v>100</v>
      </c>
      <c r="T20" s="46"/>
      <c r="U20" s="46"/>
      <c r="V20" s="46"/>
      <c r="W20" s="46"/>
      <c r="X20" s="46"/>
      <c r="Y20" s="46">
        <v>100</v>
      </c>
      <c r="Z20" s="31" t="s">
        <v>73</v>
      </c>
      <c r="AA20" s="31" t="s">
        <v>72</v>
      </c>
      <c r="AB20" s="63" t="s">
        <v>123</v>
      </c>
      <c r="AC20" s="62">
        <v>27.831999999999997</v>
      </c>
      <c r="AD20" s="62">
        <f t="shared" ref="AD20:AD22" si="1">AC20*1000</f>
        <v>27831.999999999996</v>
      </c>
      <c r="AE20" s="63" t="b">
        <f t="shared" ref="AE20:AE22" si="2">AD20=J20</f>
        <v>0</v>
      </c>
      <c r="AF20" s="63"/>
    </row>
    <row r="21" spans="2:32" s="27" customFormat="1" ht="78" customHeight="1" x14ac:dyDescent="0.25">
      <c r="B21" s="46">
        <v>3</v>
      </c>
      <c r="C21" s="89"/>
      <c r="D21" s="28" t="s">
        <v>42</v>
      </c>
      <c r="E21" s="46" t="s">
        <v>70</v>
      </c>
      <c r="F21" s="46">
        <v>1</v>
      </c>
      <c r="G21" s="46"/>
      <c r="H21" s="46" t="s">
        <v>74</v>
      </c>
      <c r="I21" s="46"/>
      <c r="J21" s="29">
        <v>6620.900892857142</v>
      </c>
      <c r="K21" s="29"/>
      <c r="L21" s="49">
        <f t="shared" si="0"/>
        <v>-6620.900892857142</v>
      </c>
      <c r="M21" s="50" t="s">
        <v>73</v>
      </c>
      <c r="N21" s="90"/>
      <c r="O21" s="90"/>
      <c r="P21" s="46"/>
      <c r="Q21" s="46"/>
      <c r="R21" s="46">
        <v>10</v>
      </c>
      <c r="S21" s="46">
        <v>100</v>
      </c>
      <c r="T21" s="46"/>
      <c r="U21" s="46"/>
      <c r="V21" s="46"/>
      <c r="W21" s="46"/>
      <c r="X21" s="46"/>
      <c r="Y21" s="46">
        <v>100</v>
      </c>
      <c r="Z21" s="31" t="s">
        <v>73</v>
      </c>
      <c r="AA21" s="31" t="s">
        <v>72</v>
      </c>
      <c r="AB21" s="63" t="s">
        <v>124</v>
      </c>
      <c r="AC21" s="62">
        <v>6.6209008928571427</v>
      </c>
      <c r="AD21" s="62">
        <f t="shared" si="1"/>
        <v>6620.9008928571429</v>
      </c>
      <c r="AE21" s="63" t="b">
        <f t="shared" si="2"/>
        <v>1</v>
      </c>
      <c r="AF21" s="63"/>
    </row>
    <row r="22" spans="2:32" s="27" customFormat="1" ht="49.5" customHeight="1" x14ac:dyDescent="0.25">
      <c r="B22" s="46">
        <v>4</v>
      </c>
      <c r="C22" s="89"/>
      <c r="D22" s="28" t="s">
        <v>43</v>
      </c>
      <c r="E22" s="46" t="s">
        <v>70</v>
      </c>
      <c r="F22" s="46">
        <v>35</v>
      </c>
      <c r="G22" s="46">
        <v>25</v>
      </c>
      <c r="H22" s="46" t="s">
        <v>74</v>
      </c>
      <c r="I22" s="46"/>
      <c r="J22" s="29">
        <v>42299.5</v>
      </c>
      <c r="K22" s="29">
        <v>30013.57</v>
      </c>
      <c r="L22" s="49">
        <f t="shared" si="0"/>
        <v>-12285.93</v>
      </c>
      <c r="M22" s="50" t="s">
        <v>68</v>
      </c>
      <c r="N22" s="90"/>
      <c r="O22" s="90"/>
      <c r="P22" s="46"/>
      <c r="Q22" s="46"/>
      <c r="R22" s="46">
        <v>10</v>
      </c>
      <c r="S22" s="46">
        <v>100</v>
      </c>
      <c r="T22" s="46"/>
      <c r="U22" s="46"/>
      <c r="V22" s="46"/>
      <c r="W22" s="46"/>
      <c r="X22" s="46"/>
      <c r="Y22" s="46">
        <v>100</v>
      </c>
      <c r="Z22" s="31" t="s">
        <v>68</v>
      </c>
      <c r="AA22" s="31" t="s">
        <v>72</v>
      </c>
      <c r="AB22" s="63" t="s">
        <v>125</v>
      </c>
      <c r="AC22" s="62">
        <v>42.299107142857139</v>
      </c>
      <c r="AD22" s="62">
        <f t="shared" si="1"/>
        <v>42299.107142857138</v>
      </c>
      <c r="AE22" s="63" t="b">
        <f t="shared" si="2"/>
        <v>0</v>
      </c>
      <c r="AF22" s="61">
        <f>J22-AD22</f>
        <v>0.39285714286233997</v>
      </c>
    </row>
    <row r="23" spans="2:32" s="27" customFormat="1" x14ac:dyDescent="0.25">
      <c r="B23" s="1"/>
      <c r="C23" s="2"/>
      <c r="D23" s="3" t="s">
        <v>82</v>
      </c>
      <c r="E23" s="4"/>
      <c r="F23" s="5"/>
      <c r="G23" s="6"/>
      <c r="H23" s="7"/>
      <c r="I23" s="8"/>
      <c r="J23" s="5">
        <f>SUM(J19:J22)</f>
        <v>165698.28160714285</v>
      </c>
      <c r="K23" s="5">
        <f>SUM(K19:K22)</f>
        <v>103254.24900000001</v>
      </c>
      <c r="L23" s="5">
        <f>SUM(L19:L22)</f>
        <v>-62444.032607142843</v>
      </c>
      <c r="M23" s="9"/>
      <c r="N23" s="5">
        <f>N19</f>
        <v>85604.72</v>
      </c>
      <c r="O23" s="5">
        <f>O19</f>
        <v>80093.56</v>
      </c>
      <c r="P23" s="1"/>
      <c r="Q23" s="1"/>
      <c r="R23" s="1"/>
      <c r="S23" s="10"/>
      <c r="T23" s="1"/>
      <c r="U23" s="1"/>
      <c r="V23" s="1"/>
      <c r="W23" s="1"/>
      <c r="X23" s="1"/>
      <c r="Y23" s="1"/>
      <c r="Z23" s="11"/>
      <c r="AA23" s="1"/>
      <c r="AB23" s="63"/>
      <c r="AC23" s="63"/>
      <c r="AD23" s="63"/>
      <c r="AE23" s="63"/>
      <c r="AF23" s="63"/>
    </row>
    <row r="24" spans="2:32" s="27" customFormat="1" x14ac:dyDescent="0.25">
      <c r="B24" s="83"/>
      <c r="C24" s="84" t="s">
        <v>76</v>
      </c>
      <c r="D24" s="85"/>
      <c r="E24" s="85"/>
      <c r="F24" s="85"/>
      <c r="G24" s="85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63"/>
      <c r="AC24" s="63"/>
      <c r="AD24" s="63"/>
      <c r="AE24" s="63"/>
      <c r="AF24" s="63"/>
    </row>
    <row r="25" spans="2:32" s="27" customFormat="1" x14ac:dyDescent="0.25">
      <c r="B25" s="83"/>
      <c r="C25" s="84" t="s">
        <v>77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63"/>
      <c r="AC25" s="63"/>
      <c r="AD25" s="63"/>
      <c r="AE25" s="63"/>
      <c r="AF25" s="63"/>
    </row>
    <row r="26" spans="2:32" s="27" customFormat="1" x14ac:dyDescent="0.25">
      <c r="B26" s="83"/>
      <c r="C26" s="84" t="s">
        <v>78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63"/>
      <c r="AC26" s="63"/>
      <c r="AD26" s="63"/>
      <c r="AE26" s="63"/>
      <c r="AF26" s="63"/>
    </row>
    <row r="27" spans="2:32" s="27" customFormat="1" x14ac:dyDescent="0.25">
      <c r="B27" s="12"/>
      <c r="C27" s="12"/>
      <c r="D27" s="12"/>
      <c r="E27" s="12"/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63"/>
      <c r="AC27" s="63"/>
      <c r="AD27" s="63"/>
      <c r="AE27" s="63"/>
      <c r="AF27" s="63"/>
    </row>
    <row r="28" spans="2:32" s="27" customFormat="1" x14ac:dyDescent="0.25">
      <c r="B28" s="14"/>
      <c r="C28" s="81" t="s">
        <v>79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63"/>
      <c r="AC28" s="63"/>
      <c r="AD28" s="63"/>
      <c r="AE28" s="63"/>
      <c r="AF28" s="63"/>
    </row>
    <row r="29" spans="2:32" s="27" customFormat="1" x14ac:dyDescent="0.25">
      <c r="B29" s="15"/>
      <c r="C29" s="15"/>
      <c r="D29" s="15"/>
      <c r="E29" s="15"/>
      <c r="F29" s="15"/>
      <c r="G29" s="15"/>
      <c r="H29" s="15"/>
      <c r="I29" s="15"/>
      <c r="J29" s="16"/>
      <c r="K29" s="16"/>
      <c r="L29" s="16"/>
      <c r="M29" s="16"/>
      <c r="N29" s="16"/>
      <c r="O29" s="16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63"/>
      <c r="AC29" s="63"/>
      <c r="AD29" s="63"/>
      <c r="AE29" s="63"/>
      <c r="AF29" s="63"/>
    </row>
    <row r="30" spans="2:32" s="27" customFormat="1" x14ac:dyDescent="0.25">
      <c r="B30" s="15"/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63"/>
      <c r="AC30" s="63"/>
      <c r="AD30" s="63"/>
      <c r="AE30" s="63"/>
      <c r="AF30" s="63"/>
    </row>
    <row r="31" spans="2:32" s="27" customFormat="1" x14ac:dyDescent="0.25">
      <c r="B31" s="15"/>
      <c r="C31" s="17" t="s">
        <v>80</v>
      </c>
      <c r="D31" s="18"/>
      <c r="E31" s="18"/>
      <c r="F31" s="19"/>
      <c r="G31" s="18"/>
      <c r="H31" s="18"/>
      <c r="I31" s="18"/>
      <c r="J31" s="18"/>
      <c r="K31" s="18"/>
      <c r="L31" s="20" t="s">
        <v>81</v>
      </c>
      <c r="M31" s="21"/>
      <c r="N31" s="16"/>
      <c r="O31" s="16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63"/>
      <c r="AC31" s="63"/>
      <c r="AD31" s="63"/>
      <c r="AE31" s="63"/>
      <c r="AF31" s="63"/>
    </row>
    <row r="32" spans="2:32" s="27" customFormat="1" x14ac:dyDescent="0.25">
      <c r="B32" s="15"/>
      <c r="C32" s="15"/>
      <c r="D32" s="15"/>
      <c r="E32" s="15"/>
      <c r="F32" s="15"/>
      <c r="G32" s="15"/>
      <c r="H32" s="15"/>
      <c r="I32" s="15"/>
      <c r="J32" s="16"/>
      <c r="K32" s="16"/>
      <c r="L32" s="16"/>
      <c r="M32" s="16"/>
      <c r="N32" s="16"/>
      <c r="O32" s="1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63"/>
      <c r="AC32" s="63"/>
      <c r="AD32" s="63"/>
      <c r="AE32" s="63"/>
      <c r="AF32" s="63"/>
    </row>
    <row r="33" spans="28:32" s="27" customFormat="1" x14ac:dyDescent="0.25">
      <c r="AB33" s="63"/>
      <c r="AC33" s="63"/>
      <c r="AD33" s="63"/>
      <c r="AE33" s="63"/>
      <c r="AF33" s="63"/>
    </row>
    <row r="34" spans="28:32" s="27" customFormat="1" x14ac:dyDescent="0.25">
      <c r="AB34" s="63"/>
      <c r="AC34" s="63"/>
      <c r="AD34" s="63"/>
      <c r="AE34" s="63"/>
      <c r="AF34" s="63"/>
    </row>
    <row r="35" spans="28:32" s="27" customFormat="1" x14ac:dyDescent="0.25">
      <c r="AB35" s="63"/>
      <c r="AC35" s="63"/>
      <c r="AD35" s="63"/>
      <c r="AE35" s="63"/>
      <c r="AF35" s="63"/>
    </row>
    <row r="36" spans="28:32" s="27" customFormat="1" x14ac:dyDescent="0.25">
      <c r="AB36" s="63"/>
      <c r="AC36" s="63"/>
      <c r="AD36" s="63"/>
      <c r="AE36" s="63"/>
      <c r="AF36" s="63"/>
    </row>
    <row r="37" spans="28:32" s="27" customFormat="1" x14ac:dyDescent="0.25">
      <c r="AB37" s="63"/>
      <c r="AC37" s="63"/>
      <c r="AD37" s="63"/>
      <c r="AE37" s="63"/>
      <c r="AF37" s="63"/>
    </row>
    <row r="38" spans="28:32" s="27" customFormat="1" x14ac:dyDescent="0.25">
      <c r="AB38" s="63"/>
      <c r="AC38" s="63"/>
      <c r="AD38" s="63"/>
      <c r="AE38" s="63"/>
      <c r="AF38" s="63"/>
    </row>
    <row r="39" spans="28:32" s="27" customFormat="1" x14ac:dyDescent="0.25">
      <c r="AB39" s="63"/>
      <c r="AC39" s="63"/>
      <c r="AD39" s="63"/>
      <c r="AE39" s="63"/>
      <c r="AF39" s="63"/>
    </row>
    <row r="40" spans="28:32" s="27" customFormat="1" x14ac:dyDescent="0.25">
      <c r="AB40" s="63"/>
      <c r="AC40" s="63"/>
      <c r="AD40" s="63"/>
      <c r="AE40" s="63"/>
      <c r="AF40" s="63"/>
    </row>
    <row r="41" spans="28:32" s="27" customFormat="1" x14ac:dyDescent="0.25">
      <c r="AB41" s="63"/>
      <c r="AC41" s="63"/>
      <c r="AD41" s="63"/>
      <c r="AE41" s="63"/>
      <c r="AF41" s="63"/>
    </row>
    <row r="42" spans="28:32" s="27" customFormat="1" x14ac:dyDescent="0.25">
      <c r="AB42" s="63"/>
      <c r="AC42" s="63"/>
      <c r="AD42" s="63"/>
      <c r="AE42" s="63"/>
      <c r="AF42" s="63"/>
    </row>
    <row r="43" spans="28:32" s="27" customFormat="1" x14ac:dyDescent="0.25">
      <c r="AB43" s="63"/>
      <c r="AC43" s="63"/>
      <c r="AD43" s="63"/>
      <c r="AE43" s="63"/>
      <c r="AF43" s="63"/>
    </row>
    <row r="44" spans="28:32" s="27" customFormat="1" x14ac:dyDescent="0.25">
      <c r="AB44" s="63"/>
      <c r="AC44" s="63"/>
      <c r="AD44" s="63"/>
      <c r="AE44" s="63"/>
      <c r="AF44" s="63"/>
    </row>
    <row r="45" spans="28:32" s="27" customFormat="1" x14ac:dyDescent="0.25">
      <c r="AB45" s="63"/>
      <c r="AC45" s="63"/>
      <c r="AD45" s="63"/>
      <c r="AE45" s="63"/>
      <c r="AF45" s="63"/>
    </row>
    <row r="46" spans="28:32" s="27" customFormat="1" x14ac:dyDescent="0.25">
      <c r="AB46" s="63"/>
      <c r="AC46" s="63"/>
      <c r="AD46" s="63"/>
      <c r="AE46" s="63"/>
      <c r="AF46" s="63"/>
    </row>
    <row r="47" spans="28:32" s="27" customFormat="1" x14ac:dyDescent="0.25">
      <c r="AB47" s="63"/>
      <c r="AC47" s="63"/>
      <c r="AD47" s="63"/>
      <c r="AE47" s="63"/>
      <c r="AF47" s="63"/>
    </row>
    <row r="48" spans="28:32" s="27" customFormat="1" x14ac:dyDescent="0.25">
      <c r="AB48" s="63"/>
      <c r="AC48" s="63"/>
      <c r="AD48" s="63"/>
      <c r="AE48" s="63"/>
      <c r="AF48" s="63"/>
    </row>
    <row r="49" spans="28:32" s="27" customFormat="1" x14ac:dyDescent="0.25">
      <c r="AB49" s="63"/>
      <c r="AC49" s="63"/>
      <c r="AD49" s="63"/>
      <c r="AE49" s="63"/>
      <c r="AF49" s="63"/>
    </row>
    <row r="50" spans="28:32" s="27" customFormat="1" x14ac:dyDescent="0.25">
      <c r="AB50" s="63"/>
      <c r="AC50" s="63"/>
      <c r="AD50" s="63"/>
      <c r="AE50" s="63"/>
      <c r="AF50" s="63"/>
    </row>
    <row r="51" spans="28:32" s="27" customFormat="1" x14ac:dyDescent="0.25">
      <c r="AB51" s="63"/>
      <c r="AC51" s="63"/>
      <c r="AD51" s="63"/>
      <c r="AE51" s="63"/>
      <c r="AF51" s="63"/>
    </row>
    <row r="52" spans="28:32" s="27" customFormat="1" x14ac:dyDescent="0.25">
      <c r="AB52" s="63"/>
      <c r="AC52" s="63"/>
      <c r="AD52" s="63"/>
      <c r="AE52" s="63"/>
      <c r="AF52" s="63"/>
    </row>
    <row r="53" spans="28:32" s="27" customFormat="1" x14ac:dyDescent="0.25">
      <c r="AB53" s="63"/>
      <c r="AC53" s="63"/>
      <c r="AD53" s="63"/>
      <c r="AE53" s="63"/>
      <c r="AF53" s="63"/>
    </row>
    <row r="54" spans="28:32" s="27" customFormat="1" x14ac:dyDescent="0.25">
      <c r="AB54" s="63"/>
      <c r="AC54" s="63"/>
      <c r="AD54" s="63"/>
      <c r="AE54" s="63"/>
      <c r="AF54" s="63"/>
    </row>
    <row r="55" spans="28:32" s="27" customFormat="1" x14ac:dyDescent="0.25">
      <c r="AB55" s="63"/>
      <c r="AC55" s="63"/>
      <c r="AD55" s="63"/>
      <c r="AE55" s="63"/>
      <c r="AF55" s="63"/>
    </row>
    <row r="56" spans="28:32" s="27" customFormat="1" x14ac:dyDescent="0.25">
      <c r="AB56" s="63"/>
      <c r="AC56" s="63"/>
      <c r="AD56" s="63"/>
      <c r="AE56" s="63"/>
      <c r="AF56" s="63"/>
    </row>
    <row r="57" spans="28:32" s="27" customFormat="1" x14ac:dyDescent="0.25">
      <c r="AB57" s="63"/>
      <c r="AC57" s="63"/>
      <c r="AD57" s="63"/>
      <c r="AE57" s="63"/>
      <c r="AF57" s="63"/>
    </row>
    <row r="58" spans="28:32" s="27" customFormat="1" x14ac:dyDescent="0.25">
      <c r="AB58" s="63"/>
      <c r="AC58" s="63"/>
      <c r="AD58" s="63"/>
      <c r="AE58" s="63"/>
      <c r="AF58" s="63"/>
    </row>
    <row r="59" spans="28:32" s="27" customFormat="1" x14ac:dyDescent="0.25">
      <c r="AB59" s="63"/>
      <c r="AC59" s="63"/>
      <c r="AD59" s="63"/>
      <c r="AE59" s="63"/>
      <c r="AF59" s="63"/>
    </row>
    <row r="60" spans="28:32" s="27" customFormat="1" x14ac:dyDescent="0.25">
      <c r="AB60" s="63"/>
      <c r="AC60" s="63"/>
      <c r="AD60" s="63"/>
      <c r="AE60" s="63"/>
      <c r="AF60" s="63"/>
    </row>
    <row r="61" spans="28:32" s="27" customFormat="1" x14ac:dyDescent="0.25">
      <c r="AB61" s="63"/>
      <c r="AC61" s="63"/>
      <c r="AD61" s="63"/>
      <c r="AE61" s="63"/>
      <c r="AF61" s="63"/>
    </row>
    <row r="62" spans="28:32" s="27" customFormat="1" x14ac:dyDescent="0.25">
      <c r="AB62" s="63"/>
      <c r="AC62" s="63"/>
      <c r="AD62" s="63"/>
      <c r="AE62" s="63"/>
      <c r="AF62" s="63"/>
    </row>
    <row r="63" spans="28:32" s="27" customFormat="1" x14ac:dyDescent="0.25">
      <c r="AB63" s="63"/>
      <c r="AC63" s="63"/>
      <c r="AD63" s="63"/>
      <c r="AE63" s="63"/>
      <c r="AF63" s="63"/>
    </row>
    <row r="64" spans="28:32" s="27" customFormat="1" x14ac:dyDescent="0.25">
      <c r="AB64" s="63"/>
      <c r="AC64" s="63"/>
      <c r="AD64" s="63"/>
      <c r="AE64" s="63"/>
      <c r="AF64" s="63"/>
    </row>
    <row r="65" spans="28:32" s="27" customFormat="1" x14ac:dyDescent="0.25">
      <c r="AB65" s="63"/>
      <c r="AC65" s="63"/>
      <c r="AD65" s="63"/>
      <c r="AE65" s="63"/>
      <c r="AF65" s="63"/>
    </row>
    <row r="66" spans="28:32" s="27" customFormat="1" x14ac:dyDescent="0.25">
      <c r="AB66" s="63"/>
      <c r="AC66" s="63"/>
      <c r="AD66" s="63"/>
      <c r="AE66" s="63"/>
      <c r="AF66" s="63"/>
    </row>
    <row r="67" spans="28:32" s="27" customFormat="1" x14ac:dyDescent="0.25">
      <c r="AB67" s="63"/>
      <c r="AC67" s="63"/>
      <c r="AD67" s="63"/>
      <c r="AE67" s="63"/>
      <c r="AF67" s="63"/>
    </row>
    <row r="68" spans="28:32" s="27" customFormat="1" x14ac:dyDescent="0.25">
      <c r="AB68" s="63"/>
      <c r="AC68" s="63"/>
      <c r="AD68" s="63"/>
      <c r="AE68" s="63"/>
      <c r="AF68" s="63"/>
    </row>
    <row r="69" spans="28:32" s="27" customFormat="1" x14ac:dyDescent="0.25">
      <c r="AB69" s="63"/>
      <c r="AC69" s="63"/>
      <c r="AD69" s="63"/>
      <c r="AE69" s="63"/>
      <c r="AF69" s="63"/>
    </row>
    <row r="70" spans="28:32" s="27" customFormat="1" x14ac:dyDescent="0.25">
      <c r="AB70" s="63"/>
      <c r="AC70" s="63"/>
      <c r="AD70" s="63"/>
      <c r="AE70" s="63"/>
      <c r="AF70" s="63"/>
    </row>
    <row r="71" spans="28:32" s="27" customFormat="1" x14ac:dyDescent="0.25">
      <c r="AB71" s="63"/>
      <c r="AC71" s="63"/>
      <c r="AD71" s="63"/>
      <c r="AE71" s="63"/>
      <c r="AF71" s="63"/>
    </row>
    <row r="72" spans="28:32" s="27" customFormat="1" x14ac:dyDescent="0.25">
      <c r="AB72" s="63"/>
      <c r="AC72" s="63"/>
      <c r="AD72" s="63"/>
      <c r="AE72" s="63"/>
      <c r="AF72" s="63"/>
    </row>
    <row r="73" spans="28:32" s="27" customFormat="1" x14ac:dyDescent="0.25">
      <c r="AB73" s="63"/>
      <c r="AC73" s="63"/>
      <c r="AD73" s="63"/>
      <c r="AE73" s="63"/>
      <c r="AF73" s="63"/>
    </row>
    <row r="74" spans="28:32" s="27" customFormat="1" x14ac:dyDescent="0.25">
      <c r="AB74" s="63"/>
      <c r="AC74" s="63"/>
      <c r="AD74" s="63"/>
      <c r="AE74" s="63"/>
      <c r="AF74" s="63"/>
    </row>
    <row r="75" spans="28:32" s="27" customFormat="1" x14ac:dyDescent="0.25">
      <c r="AB75" s="63"/>
      <c r="AC75" s="63"/>
      <c r="AD75" s="63"/>
      <c r="AE75" s="63"/>
      <c r="AF75" s="63"/>
    </row>
    <row r="76" spans="28:32" s="27" customFormat="1" x14ac:dyDescent="0.25">
      <c r="AB76" s="63"/>
      <c r="AC76" s="63"/>
      <c r="AD76" s="63"/>
      <c r="AE76" s="63"/>
      <c r="AF76" s="63"/>
    </row>
    <row r="77" spans="28:32" s="27" customFormat="1" x14ac:dyDescent="0.25">
      <c r="AB77" s="63"/>
      <c r="AC77" s="63"/>
      <c r="AD77" s="63"/>
      <c r="AE77" s="63"/>
      <c r="AF77" s="63"/>
    </row>
    <row r="78" spans="28:32" s="27" customFormat="1" x14ac:dyDescent="0.25">
      <c r="AB78" s="63"/>
      <c r="AC78" s="63"/>
      <c r="AD78" s="63"/>
      <c r="AE78" s="63"/>
      <c r="AF78" s="63"/>
    </row>
    <row r="79" spans="28:32" s="27" customFormat="1" x14ac:dyDescent="0.25">
      <c r="AB79" s="63"/>
      <c r="AC79" s="63"/>
      <c r="AD79" s="63"/>
      <c r="AE79" s="63"/>
      <c r="AF79" s="63"/>
    </row>
    <row r="80" spans="28:32" s="27" customFormat="1" x14ac:dyDescent="0.25">
      <c r="AB80" s="63"/>
      <c r="AC80" s="63"/>
      <c r="AD80" s="63"/>
      <c r="AE80" s="63"/>
      <c r="AF80" s="63"/>
    </row>
    <row r="81" spans="28:32" s="27" customFormat="1" x14ac:dyDescent="0.25">
      <c r="AB81" s="63"/>
      <c r="AC81" s="63"/>
      <c r="AD81" s="63"/>
      <c r="AE81" s="63"/>
      <c r="AF81" s="63"/>
    </row>
    <row r="82" spans="28:32" s="27" customFormat="1" x14ac:dyDescent="0.25">
      <c r="AB82" s="63"/>
      <c r="AC82" s="63"/>
      <c r="AD82" s="63"/>
      <c r="AE82" s="63"/>
      <c r="AF82" s="63"/>
    </row>
    <row r="83" spans="28:32" s="27" customFormat="1" x14ac:dyDescent="0.25">
      <c r="AB83" s="63"/>
      <c r="AC83" s="63"/>
      <c r="AD83" s="63"/>
      <c r="AE83" s="63"/>
      <c r="AF83" s="63"/>
    </row>
    <row r="84" spans="28:32" s="27" customFormat="1" x14ac:dyDescent="0.25">
      <c r="AB84" s="63"/>
      <c r="AC84" s="63"/>
      <c r="AD84" s="63"/>
      <c r="AE84" s="63"/>
      <c r="AF84" s="63"/>
    </row>
    <row r="85" spans="28:32" s="27" customFormat="1" x14ac:dyDescent="0.25">
      <c r="AB85" s="63"/>
      <c r="AC85" s="63"/>
      <c r="AD85" s="63"/>
      <c r="AE85" s="63"/>
      <c r="AF85" s="63"/>
    </row>
    <row r="86" spans="28:32" s="27" customFormat="1" x14ac:dyDescent="0.25">
      <c r="AB86" s="63"/>
      <c r="AC86" s="63"/>
      <c r="AD86" s="63"/>
      <c r="AE86" s="63"/>
      <c r="AF86" s="63"/>
    </row>
    <row r="87" spans="28:32" s="27" customFormat="1" x14ac:dyDescent="0.25">
      <c r="AB87" s="63"/>
      <c r="AC87" s="63"/>
      <c r="AD87" s="63"/>
      <c r="AE87" s="63"/>
      <c r="AF87" s="63"/>
    </row>
    <row r="88" spans="28:32" s="27" customFormat="1" x14ac:dyDescent="0.25">
      <c r="AB88" s="63"/>
      <c r="AC88" s="63"/>
      <c r="AD88" s="63"/>
      <c r="AE88" s="63"/>
      <c r="AF88" s="63"/>
    </row>
    <row r="89" spans="28:32" s="27" customFormat="1" x14ac:dyDescent="0.25">
      <c r="AB89" s="63"/>
      <c r="AC89" s="63"/>
      <c r="AD89" s="63"/>
      <c r="AE89" s="63"/>
      <c r="AF89" s="63"/>
    </row>
    <row r="90" spans="28:32" s="27" customFormat="1" x14ac:dyDescent="0.25">
      <c r="AB90" s="63"/>
      <c r="AC90" s="63"/>
      <c r="AD90" s="63"/>
      <c r="AE90" s="63"/>
      <c r="AF90" s="63"/>
    </row>
    <row r="91" spans="28:32" s="27" customFormat="1" x14ac:dyDescent="0.25">
      <c r="AB91" s="63"/>
      <c r="AC91" s="63"/>
      <c r="AD91" s="63"/>
      <c r="AE91" s="63"/>
      <c r="AF91" s="63"/>
    </row>
    <row r="92" spans="28:32" s="27" customFormat="1" x14ac:dyDescent="0.25">
      <c r="AB92" s="63"/>
      <c r="AC92" s="63"/>
      <c r="AD92" s="63"/>
      <c r="AE92" s="63"/>
      <c r="AF92" s="63"/>
    </row>
    <row r="93" spans="28:32" s="27" customFormat="1" x14ac:dyDescent="0.25">
      <c r="AB93" s="63"/>
      <c r="AC93" s="63"/>
      <c r="AD93" s="63"/>
      <c r="AE93" s="63"/>
      <c r="AF93" s="63"/>
    </row>
    <row r="94" spans="28:32" s="27" customFormat="1" x14ac:dyDescent="0.25">
      <c r="AB94" s="63"/>
      <c r="AC94" s="63"/>
      <c r="AD94" s="63"/>
      <c r="AE94" s="63"/>
      <c r="AF94" s="63"/>
    </row>
    <row r="95" spans="28:32" s="27" customFormat="1" x14ac:dyDescent="0.25">
      <c r="AB95" s="63"/>
      <c r="AC95" s="63"/>
      <c r="AD95" s="63"/>
      <c r="AE95" s="63"/>
      <c r="AF95" s="63"/>
    </row>
    <row r="96" spans="28:32" s="27" customFormat="1" x14ac:dyDescent="0.25">
      <c r="AB96" s="63"/>
      <c r="AC96" s="63"/>
      <c r="AD96" s="63"/>
      <c r="AE96" s="63"/>
      <c r="AF96" s="63"/>
    </row>
    <row r="97" spans="28:32" s="27" customFormat="1" x14ac:dyDescent="0.25">
      <c r="AB97" s="63"/>
      <c r="AC97" s="63"/>
      <c r="AD97" s="63"/>
      <c r="AE97" s="63"/>
      <c r="AF97" s="63"/>
    </row>
    <row r="98" spans="28:32" s="27" customFormat="1" x14ac:dyDescent="0.25">
      <c r="AB98" s="63"/>
      <c r="AC98" s="63"/>
      <c r="AD98" s="63"/>
      <c r="AE98" s="63"/>
      <c r="AF98" s="63"/>
    </row>
    <row r="99" spans="28:32" s="27" customFormat="1" x14ac:dyDescent="0.25">
      <c r="AB99" s="63"/>
      <c r="AC99" s="63"/>
      <c r="AD99" s="63"/>
      <c r="AE99" s="63"/>
      <c r="AF99" s="63"/>
    </row>
    <row r="100" spans="28:32" s="27" customFormat="1" x14ac:dyDescent="0.25">
      <c r="AB100" s="63"/>
      <c r="AC100" s="63"/>
      <c r="AD100" s="63"/>
      <c r="AE100" s="63"/>
      <c r="AF100" s="63"/>
    </row>
    <row r="101" spans="28:32" s="27" customFormat="1" x14ac:dyDescent="0.25">
      <c r="AB101" s="63"/>
      <c r="AC101" s="63"/>
      <c r="AD101" s="63"/>
      <c r="AE101" s="63"/>
      <c r="AF101" s="63"/>
    </row>
    <row r="102" spans="28:32" s="27" customFormat="1" x14ac:dyDescent="0.25">
      <c r="AB102" s="63"/>
      <c r="AC102" s="63"/>
      <c r="AD102" s="63"/>
      <c r="AE102" s="63"/>
      <c r="AF102" s="63"/>
    </row>
    <row r="103" spans="28:32" s="27" customFormat="1" x14ac:dyDescent="0.25">
      <c r="AB103" s="63"/>
      <c r="AC103" s="63"/>
      <c r="AD103" s="63"/>
      <c r="AE103" s="63"/>
      <c r="AF103" s="63"/>
    </row>
    <row r="104" spans="28:32" s="27" customFormat="1" x14ac:dyDescent="0.25">
      <c r="AB104" s="63"/>
      <c r="AC104" s="63"/>
      <c r="AD104" s="63"/>
      <c r="AE104" s="63"/>
      <c r="AF104" s="63"/>
    </row>
    <row r="105" spans="28:32" s="27" customFormat="1" x14ac:dyDescent="0.25">
      <c r="AB105" s="63"/>
      <c r="AC105" s="63"/>
      <c r="AD105" s="63"/>
      <c r="AE105" s="63"/>
      <c r="AF105" s="63"/>
    </row>
    <row r="106" spans="28:32" s="27" customFormat="1" x14ac:dyDescent="0.25">
      <c r="AB106" s="63"/>
      <c r="AC106" s="63"/>
      <c r="AD106" s="63"/>
      <c r="AE106" s="63"/>
      <c r="AF106" s="63"/>
    </row>
    <row r="107" spans="28:32" s="27" customFormat="1" x14ac:dyDescent="0.25">
      <c r="AB107" s="63"/>
      <c r="AC107" s="63"/>
      <c r="AD107" s="63"/>
      <c r="AE107" s="63"/>
      <c r="AF107" s="63"/>
    </row>
    <row r="108" spans="28:32" s="27" customFormat="1" x14ac:dyDescent="0.25">
      <c r="AB108" s="63"/>
      <c r="AC108" s="63"/>
      <c r="AD108" s="63"/>
      <c r="AE108" s="63"/>
      <c r="AF108" s="63"/>
    </row>
    <row r="109" spans="28:32" s="27" customFormat="1" x14ac:dyDescent="0.25">
      <c r="AB109" s="63"/>
      <c r="AC109" s="63"/>
      <c r="AD109" s="63"/>
      <c r="AE109" s="63"/>
      <c r="AF109" s="63"/>
    </row>
    <row r="110" spans="28:32" s="27" customFormat="1" x14ac:dyDescent="0.25">
      <c r="AB110" s="63"/>
      <c r="AC110" s="63"/>
      <c r="AD110" s="63"/>
      <c r="AE110" s="63"/>
      <c r="AF110" s="63"/>
    </row>
    <row r="111" spans="28:32" s="27" customFormat="1" x14ac:dyDescent="0.25">
      <c r="AB111" s="63"/>
      <c r="AC111" s="63"/>
      <c r="AD111" s="63"/>
      <c r="AE111" s="63"/>
      <c r="AF111" s="63"/>
    </row>
    <row r="112" spans="28:32" s="27" customFormat="1" x14ac:dyDescent="0.25">
      <c r="AB112" s="63"/>
      <c r="AC112" s="63"/>
      <c r="AD112" s="63"/>
      <c r="AE112" s="63"/>
      <c r="AF112" s="63"/>
    </row>
    <row r="113" spans="28:32" s="27" customFormat="1" x14ac:dyDescent="0.25">
      <c r="AB113" s="63"/>
      <c r="AC113" s="63"/>
      <c r="AD113" s="63"/>
      <c r="AE113" s="63"/>
      <c r="AF113" s="63"/>
    </row>
    <row r="114" spans="28:32" s="27" customFormat="1" x14ac:dyDescent="0.25">
      <c r="AB114" s="63"/>
      <c r="AC114" s="63"/>
      <c r="AD114" s="63"/>
      <c r="AE114" s="63"/>
      <c r="AF114" s="63"/>
    </row>
    <row r="115" spans="28:32" s="27" customFormat="1" x14ac:dyDescent="0.25">
      <c r="AB115" s="63"/>
      <c r="AC115" s="63"/>
      <c r="AD115" s="63"/>
      <c r="AE115" s="63"/>
      <c r="AF115" s="63"/>
    </row>
    <row r="116" spans="28:32" s="27" customFormat="1" x14ac:dyDescent="0.25">
      <c r="AB116" s="63"/>
      <c r="AC116" s="63"/>
      <c r="AD116" s="63"/>
      <c r="AE116" s="63"/>
      <c r="AF116" s="63"/>
    </row>
    <row r="117" spans="28:32" s="27" customFormat="1" x14ac:dyDescent="0.25">
      <c r="AB117" s="63"/>
      <c r="AC117" s="63"/>
      <c r="AD117" s="63"/>
      <c r="AE117" s="63"/>
      <c r="AF117" s="63"/>
    </row>
    <row r="118" spans="28:32" s="27" customFormat="1" x14ac:dyDescent="0.25">
      <c r="AB118" s="63"/>
      <c r="AC118" s="63"/>
      <c r="AD118" s="63"/>
      <c r="AE118" s="63"/>
      <c r="AF118" s="63"/>
    </row>
    <row r="119" spans="28:32" s="27" customFormat="1" x14ac:dyDescent="0.25">
      <c r="AB119" s="63"/>
      <c r="AC119" s="63"/>
      <c r="AD119" s="63"/>
      <c r="AE119" s="63"/>
      <c r="AF119" s="63"/>
    </row>
    <row r="120" spans="28:32" s="27" customFormat="1" x14ac:dyDescent="0.25">
      <c r="AB120" s="63"/>
      <c r="AC120" s="63"/>
      <c r="AD120" s="63"/>
      <c r="AE120" s="63"/>
      <c r="AF120" s="63"/>
    </row>
    <row r="121" spans="28:32" s="27" customFormat="1" x14ac:dyDescent="0.25">
      <c r="AB121" s="63"/>
      <c r="AC121" s="63"/>
      <c r="AD121" s="63"/>
      <c r="AE121" s="63"/>
      <c r="AF121" s="63"/>
    </row>
    <row r="122" spans="28:32" s="27" customFormat="1" x14ac:dyDescent="0.25">
      <c r="AB122" s="63"/>
      <c r="AC122" s="63"/>
      <c r="AD122" s="63"/>
      <c r="AE122" s="63"/>
      <c r="AF122" s="63"/>
    </row>
    <row r="123" spans="28:32" s="27" customFormat="1" x14ac:dyDescent="0.25">
      <c r="AB123" s="63"/>
      <c r="AC123" s="63"/>
      <c r="AD123" s="63"/>
      <c r="AE123" s="63"/>
      <c r="AF123" s="63"/>
    </row>
    <row r="124" spans="28:32" s="27" customFormat="1" x14ac:dyDescent="0.25">
      <c r="AB124" s="63"/>
      <c r="AC124" s="63"/>
      <c r="AD124" s="63"/>
      <c r="AE124" s="63"/>
      <c r="AF124" s="63"/>
    </row>
    <row r="125" spans="28:32" s="27" customFormat="1" x14ac:dyDescent="0.25">
      <c r="AB125" s="63"/>
      <c r="AC125" s="63"/>
      <c r="AD125" s="63"/>
      <c r="AE125" s="63"/>
      <c r="AF125" s="63"/>
    </row>
    <row r="126" spans="28:32" s="27" customFormat="1" x14ac:dyDescent="0.25">
      <c r="AB126" s="63"/>
      <c r="AC126" s="63"/>
      <c r="AD126" s="63"/>
      <c r="AE126" s="63"/>
      <c r="AF126" s="63"/>
    </row>
    <row r="127" spans="28:32" s="27" customFormat="1" x14ac:dyDescent="0.25">
      <c r="AB127" s="63"/>
      <c r="AC127" s="63"/>
      <c r="AD127" s="63"/>
      <c r="AE127" s="63"/>
      <c r="AF127" s="63"/>
    </row>
    <row r="128" spans="28:32" s="27" customFormat="1" x14ac:dyDescent="0.25">
      <c r="AB128" s="63"/>
      <c r="AC128" s="63"/>
      <c r="AD128" s="63"/>
      <c r="AE128" s="63"/>
      <c r="AF128" s="63"/>
    </row>
    <row r="129" spans="28:32" s="27" customFormat="1" x14ac:dyDescent="0.25">
      <c r="AB129" s="63"/>
      <c r="AC129" s="63"/>
      <c r="AD129" s="63"/>
      <c r="AE129" s="63"/>
      <c r="AF129" s="63"/>
    </row>
    <row r="130" spans="28:32" s="27" customFormat="1" x14ac:dyDescent="0.25">
      <c r="AB130" s="63"/>
      <c r="AC130" s="63"/>
      <c r="AD130" s="63"/>
      <c r="AE130" s="63"/>
      <c r="AF130" s="63"/>
    </row>
    <row r="131" spans="28:32" s="27" customFormat="1" x14ac:dyDescent="0.25">
      <c r="AB131" s="63"/>
      <c r="AC131" s="63"/>
      <c r="AD131" s="63"/>
      <c r="AE131" s="63"/>
      <c r="AF131" s="63"/>
    </row>
    <row r="132" spans="28:32" s="27" customFormat="1" x14ac:dyDescent="0.25">
      <c r="AB132" s="63"/>
      <c r="AC132" s="63"/>
      <c r="AD132" s="63"/>
      <c r="AE132" s="63"/>
      <c r="AF132" s="63"/>
    </row>
    <row r="133" spans="28:32" s="27" customFormat="1" x14ac:dyDescent="0.25">
      <c r="AB133" s="63"/>
      <c r="AC133" s="63"/>
      <c r="AD133" s="63"/>
      <c r="AE133" s="63"/>
      <c r="AF133" s="63"/>
    </row>
    <row r="134" spans="28:32" s="27" customFormat="1" x14ac:dyDescent="0.25">
      <c r="AB134" s="63"/>
      <c r="AC134" s="63"/>
      <c r="AD134" s="63"/>
      <c r="AE134" s="63"/>
      <c r="AF134" s="63"/>
    </row>
    <row r="135" spans="28:32" s="27" customFormat="1" x14ac:dyDescent="0.25">
      <c r="AB135" s="63"/>
      <c r="AC135" s="63"/>
      <c r="AD135" s="63"/>
      <c r="AE135" s="63"/>
      <c r="AF135" s="63"/>
    </row>
    <row r="136" spans="28:32" s="27" customFormat="1" x14ac:dyDescent="0.25">
      <c r="AB136" s="63"/>
      <c r="AC136" s="63"/>
      <c r="AD136" s="63"/>
      <c r="AE136" s="63"/>
      <c r="AF136" s="63"/>
    </row>
    <row r="137" spans="28:32" s="27" customFormat="1" x14ac:dyDescent="0.25">
      <c r="AB137" s="63"/>
      <c r="AC137" s="63"/>
      <c r="AD137" s="63"/>
      <c r="AE137" s="63"/>
      <c r="AF137" s="63"/>
    </row>
  </sheetData>
  <mergeCells count="38">
    <mergeCell ref="A8:AA8"/>
    <mergeCell ref="F16:F17"/>
    <mergeCell ref="G16:G17"/>
    <mergeCell ref="C19:C22"/>
    <mergeCell ref="N15:O16"/>
    <mergeCell ref="P15:P17"/>
    <mergeCell ref="J15:J17"/>
    <mergeCell ref="K15:K17"/>
    <mergeCell ref="L15:L17"/>
    <mergeCell ref="M15:M17"/>
    <mergeCell ref="N19:N22"/>
    <mergeCell ref="O19:O22"/>
    <mergeCell ref="X15:Y16"/>
    <mergeCell ref="Q15:Q17"/>
    <mergeCell ref="R15:S16"/>
    <mergeCell ref="T15:U16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D15:D17"/>
    <mergeCell ref="E15:E17"/>
    <mergeCell ref="F15:G15"/>
    <mergeCell ref="C28:AA28"/>
    <mergeCell ref="H15:H17"/>
    <mergeCell ref="B24:B26"/>
    <mergeCell ref="C24:AA24"/>
    <mergeCell ref="C25:AA25"/>
    <mergeCell ref="C26:AA26"/>
    <mergeCell ref="V15:W16"/>
  </mergeCells>
  <pageMargins left="0.7" right="0.7" top="0.75" bottom="0.75" header="0.3" footer="0.3"/>
  <pageSetup paperSize="9" scale="35" orientation="landscape" r:id="rId1"/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4"/>
  <sheetViews>
    <sheetView view="pageBreakPreview" zoomScale="60" zoomScaleNormal="55" workbookViewId="0">
      <selection activeCell="AA1" sqref="AA1:AA6"/>
    </sheetView>
  </sheetViews>
  <sheetFormatPr defaultRowHeight="15.75" x14ac:dyDescent="0.25"/>
  <cols>
    <col min="1" max="1" width="9.140625" style="22"/>
    <col min="2" max="2" width="9.42578125" style="22" bestFit="1" customWidth="1"/>
    <col min="3" max="3" width="19.85546875" style="22" customWidth="1"/>
    <col min="4" max="4" width="44.140625" style="22" customWidth="1"/>
    <col min="5" max="7" width="9.42578125" style="22" bestFit="1" customWidth="1"/>
    <col min="8" max="8" width="15" style="22" customWidth="1"/>
    <col min="9" max="9" width="9.42578125" style="22" bestFit="1" customWidth="1"/>
    <col min="10" max="10" width="13.28515625" style="22" customWidth="1"/>
    <col min="11" max="11" width="13.85546875" style="22" customWidth="1"/>
    <col min="12" max="12" width="20" style="22" customWidth="1"/>
    <col min="13" max="13" width="28.5703125" style="22" customWidth="1"/>
    <col min="14" max="14" width="17.42578125" style="22" customWidth="1"/>
    <col min="15" max="15" width="16.140625" style="22" customWidth="1"/>
    <col min="16" max="16" width="12.85546875" style="22" customWidth="1"/>
    <col min="17" max="25" width="9.42578125" style="22" customWidth="1"/>
    <col min="26" max="26" width="17.28515625" style="22" customWidth="1"/>
    <col min="27" max="27" width="30.85546875" style="22" customWidth="1"/>
    <col min="28" max="31" width="22.7109375" style="58" customWidth="1"/>
    <col min="32" max="33" width="22.7109375" style="22" customWidth="1"/>
    <col min="34" max="16384" width="9.140625" style="22"/>
  </cols>
  <sheetData>
    <row r="1" spans="1:33" x14ac:dyDescent="0.25">
      <c r="Z1" s="23"/>
      <c r="AA1" s="95" t="s">
        <v>0</v>
      </c>
    </row>
    <row r="2" spans="1:33" x14ac:dyDescent="0.25">
      <c r="AA2" s="95" t="s">
        <v>1</v>
      </c>
    </row>
    <row r="3" spans="1:33" x14ac:dyDescent="0.25">
      <c r="AA3" s="96" t="s">
        <v>2</v>
      </c>
    </row>
    <row r="4" spans="1:33" x14ac:dyDescent="0.25">
      <c r="AA4" s="95" t="s">
        <v>3</v>
      </c>
    </row>
    <row r="5" spans="1:33" x14ac:dyDescent="0.25">
      <c r="AA5" s="58"/>
    </row>
    <row r="6" spans="1:33" x14ac:dyDescent="0.25">
      <c r="AA6" s="95" t="s">
        <v>4</v>
      </c>
    </row>
    <row r="7" spans="1:33" x14ac:dyDescent="0.25">
      <c r="AA7" s="24" t="s">
        <v>140</v>
      </c>
    </row>
    <row r="8" spans="1:33" x14ac:dyDescent="0.25">
      <c r="A8" s="86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33" x14ac:dyDescent="0.25">
      <c r="B9" s="86" t="s">
        <v>38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33" x14ac:dyDescent="0.25">
      <c r="B10" s="87" t="s">
        <v>55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33" x14ac:dyDescent="0.25">
      <c r="B11" s="86" t="s">
        <v>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33" x14ac:dyDescent="0.25">
      <c r="J12" s="25"/>
      <c r="AA12" s="24"/>
    </row>
    <row r="13" spans="1:33" x14ac:dyDescent="0.25">
      <c r="K13" s="26"/>
    </row>
    <row r="14" spans="1:33" ht="75.75" customHeight="1" x14ac:dyDescent="0.25">
      <c r="B14" s="82" t="s">
        <v>7</v>
      </c>
      <c r="C14" s="82" t="s">
        <v>8</v>
      </c>
      <c r="D14" s="82"/>
      <c r="E14" s="82"/>
      <c r="F14" s="82"/>
      <c r="G14" s="82"/>
      <c r="H14" s="82"/>
      <c r="I14" s="82" t="s">
        <v>9</v>
      </c>
      <c r="J14" s="82" t="s">
        <v>10</v>
      </c>
      <c r="K14" s="82"/>
      <c r="L14" s="82"/>
      <c r="M14" s="82"/>
      <c r="N14" s="82" t="s">
        <v>11</v>
      </c>
      <c r="O14" s="82"/>
      <c r="P14" s="82"/>
      <c r="Q14" s="82"/>
      <c r="R14" s="82" t="s">
        <v>12</v>
      </c>
      <c r="S14" s="82"/>
      <c r="T14" s="82"/>
      <c r="U14" s="82"/>
      <c r="V14" s="82"/>
      <c r="W14" s="82"/>
      <c r="X14" s="82"/>
      <c r="Y14" s="82"/>
      <c r="Z14" s="82" t="s">
        <v>13</v>
      </c>
      <c r="AA14" s="82" t="s">
        <v>14</v>
      </c>
    </row>
    <row r="15" spans="1:33" ht="99" customHeight="1" x14ac:dyDescent="0.25">
      <c r="B15" s="82"/>
      <c r="C15" s="82" t="s">
        <v>15</v>
      </c>
      <c r="D15" s="82" t="s">
        <v>16</v>
      </c>
      <c r="E15" s="82" t="s">
        <v>17</v>
      </c>
      <c r="F15" s="82" t="s">
        <v>18</v>
      </c>
      <c r="G15" s="82"/>
      <c r="H15" s="82" t="s">
        <v>19</v>
      </c>
      <c r="I15" s="82"/>
      <c r="J15" s="82" t="s">
        <v>20</v>
      </c>
      <c r="K15" s="82" t="s">
        <v>21</v>
      </c>
      <c r="L15" s="82" t="s">
        <v>22</v>
      </c>
      <c r="M15" s="82" t="s">
        <v>23</v>
      </c>
      <c r="N15" s="82" t="s">
        <v>24</v>
      </c>
      <c r="O15" s="82"/>
      <c r="P15" s="82" t="s">
        <v>25</v>
      </c>
      <c r="Q15" s="82" t="s">
        <v>26</v>
      </c>
      <c r="R15" s="82" t="s">
        <v>27</v>
      </c>
      <c r="S15" s="82"/>
      <c r="T15" s="82" t="s">
        <v>28</v>
      </c>
      <c r="U15" s="82"/>
      <c r="V15" s="82" t="s">
        <v>29</v>
      </c>
      <c r="W15" s="82"/>
      <c r="X15" s="82" t="s">
        <v>30</v>
      </c>
      <c r="Y15" s="82"/>
      <c r="Z15" s="82"/>
      <c r="AA15" s="82"/>
      <c r="AD15" s="59">
        <f>SUM(AD19:AD29)</f>
        <v>192108.03658928568</v>
      </c>
      <c r="AF15" s="26">
        <f>[1]пить!$J$37</f>
        <v>192108.44</v>
      </c>
      <c r="AG15" s="47">
        <f>AF15-AD15</f>
        <v>0.40341071432339959</v>
      </c>
    </row>
    <row r="16" spans="1:33" ht="15.75" customHeight="1" x14ac:dyDescent="0.25">
      <c r="B16" s="82"/>
      <c r="C16" s="82"/>
      <c r="D16" s="82"/>
      <c r="E16" s="82"/>
      <c r="F16" s="82" t="s">
        <v>31</v>
      </c>
      <c r="G16" s="82" t="s">
        <v>32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</row>
    <row r="17" spans="2:32" ht="47.25" x14ac:dyDescent="0.25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30" t="s">
        <v>33</v>
      </c>
      <c r="O17" s="30" t="s">
        <v>34</v>
      </c>
      <c r="P17" s="82"/>
      <c r="Q17" s="82"/>
      <c r="R17" s="1" t="s">
        <v>35</v>
      </c>
      <c r="S17" s="1" t="s">
        <v>36</v>
      </c>
      <c r="T17" s="1" t="s">
        <v>35</v>
      </c>
      <c r="U17" s="1" t="s">
        <v>36</v>
      </c>
      <c r="V17" s="1" t="s">
        <v>31</v>
      </c>
      <c r="W17" s="1" t="s">
        <v>32</v>
      </c>
      <c r="X17" s="1" t="s">
        <v>35</v>
      </c>
      <c r="Y17" s="1" t="s">
        <v>36</v>
      </c>
      <c r="Z17" s="82"/>
      <c r="AA17" s="82"/>
    </row>
    <row r="18" spans="2:32" x14ac:dyDescent="0.25">
      <c r="B18" s="1">
        <v>1</v>
      </c>
      <c r="C18" s="1">
        <v>2</v>
      </c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  <c r="T18" s="1">
        <v>19</v>
      </c>
      <c r="U18" s="1">
        <v>20</v>
      </c>
      <c r="V18" s="1">
        <v>21</v>
      </c>
      <c r="W18" s="1">
        <v>22</v>
      </c>
      <c r="X18" s="1">
        <v>23</v>
      </c>
      <c r="Y18" s="1">
        <v>24</v>
      </c>
      <c r="Z18" s="1">
        <v>25</v>
      </c>
      <c r="AA18" s="1">
        <v>26</v>
      </c>
    </row>
    <row r="19" spans="2:32" s="27" customFormat="1" ht="80.25" customHeight="1" x14ac:dyDescent="0.25">
      <c r="B19" s="46">
        <v>1</v>
      </c>
      <c r="C19" s="89"/>
      <c r="D19" s="28" t="s">
        <v>44</v>
      </c>
      <c r="E19" s="46" t="s">
        <v>83</v>
      </c>
      <c r="F19" s="46">
        <v>1</v>
      </c>
      <c r="G19" s="46"/>
      <c r="H19" s="46" t="s">
        <v>74</v>
      </c>
      <c r="I19" s="46"/>
      <c r="J19" s="29">
        <v>42524.75026785714</v>
      </c>
      <c r="K19" s="29">
        <v>34780.464999999997</v>
      </c>
      <c r="L19" s="29">
        <f>K19-J19</f>
        <v>-7744.2852678571435</v>
      </c>
      <c r="M19" s="46" t="s">
        <v>68</v>
      </c>
      <c r="N19" s="89">
        <v>54462.32</v>
      </c>
      <c r="O19" s="89">
        <v>137646.12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31" t="str">
        <f>M19</f>
        <v>договора на стадии заключения</v>
      </c>
      <c r="AA19" s="31" t="s">
        <v>89</v>
      </c>
      <c r="AB19" s="63" t="s">
        <v>126</v>
      </c>
      <c r="AC19" s="62">
        <v>42.524750267857129</v>
      </c>
      <c r="AD19" s="62">
        <f>AC19*1000</f>
        <v>42524.750267857133</v>
      </c>
      <c r="AE19" s="63" t="b">
        <f>J19=AD19</f>
        <v>1</v>
      </c>
    </row>
    <row r="20" spans="2:32" s="27" customFormat="1" ht="80.25" customHeight="1" x14ac:dyDescent="0.25">
      <c r="B20" s="46">
        <v>2</v>
      </c>
      <c r="C20" s="89"/>
      <c r="D20" s="28" t="s">
        <v>45</v>
      </c>
      <c r="E20" s="46" t="s">
        <v>83</v>
      </c>
      <c r="F20" s="46">
        <v>1</v>
      </c>
      <c r="G20" s="46"/>
      <c r="H20" s="46" t="s">
        <v>74</v>
      </c>
      <c r="I20" s="46"/>
      <c r="J20" s="29">
        <v>42812.932767857143</v>
      </c>
      <c r="K20" s="29"/>
      <c r="L20" s="29">
        <f t="shared" ref="L20:L29" si="0">-J20-K20</f>
        <v>-42812.932767857143</v>
      </c>
      <c r="M20" s="46" t="s">
        <v>68</v>
      </c>
      <c r="N20" s="89">
        <f t="shared" ref="N20:N29" si="1">J20</f>
        <v>42812.932767857143</v>
      </c>
      <c r="O20" s="89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31" t="str">
        <f t="shared" ref="Z20:Z29" si="2">M20</f>
        <v>договора на стадии заключения</v>
      </c>
      <c r="AA20" s="31" t="s">
        <v>89</v>
      </c>
      <c r="AB20" s="63" t="s">
        <v>127</v>
      </c>
      <c r="AC20" s="62">
        <v>42.812932767857134</v>
      </c>
      <c r="AD20" s="62">
        <f t="shared" ref="AD20:AD29" si="3">AC20*1000</f>
        <v>42812.932767857135</v>
      </c>
      <c r="AE20" s="63" t="b">
        <f t="shared" ref="AE20:AE29" si="4">J20=AD20</f>
        <v>1</v>
      </c>
    </row>
    <row r="21" spans="2:32" s="27" customFormat="1" ht="80.25" customHeight="1" x14ac:dyDescent="0.25">
      <c r="B21" s="46">
        <v>3</v>
      </c>
      <c r="C21" s="89"/>
      <c r="D21" s="28" t="s">
        <v>46</v>
      </c>
      <c r="E21" s="46" t="s">
        <v>83</v>
      </c>
      <c r="F21" s="46">
        <v>1</v>
      </c>
      <c r="G21" s="46">
        <v>1</v>
      </c>
      <c r="H21" s="46" t="s">
        <v>74</v>
      </c>
      <c r="I21" s="46"/>
      <c r="J21" s="29">
        <v>3828.9245446428567</v>
      </c>
      <c r="K21" s="29">
        <f>J21</f>
        <v>3828.9245446428567</v>
      </c>
      <c r="L21" s="29"/>
      <c r="M21" s="46"/>
      <c r="N21" s="89">
        <f t="shared" si="1"/>
        <v>3828.9245446428567</v>
      </c>
      <c r="O21" s="89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31"/>
      <c r="AA21" s="31" t="s">
        <v>89</v>
      </c>
      <c r="AB21" s="63" t="s">
        <v>128</v>
      </c>
      <c r="AC21" s="62">
        <v>3.8289245446428568</v>
      </c>
      <c r="AD21" s="62">
        <f t="shared" si="3"/>
        <v>3828.9245446428567</v>
      </c>
      <c r="AE21" s="63" t="b">
        <f t="shared" si="4"/>
        <v>1</v>
      </c>
    </row>
    <row r="22" spans="2:32" s="27" customFormat="1" ht="80.25" customHeight="1" x14ac:dyDescent="0.25">
      <c r="B22" s="46">
        <v>4</v>
      </c>
      <c r="C22" s="89"/>
      <c r="D22" s="28" t="s">
        <v>47</v>
      </c>
      <c r="E22" s="46" t="s">
        <v>83</v>
      </c>
      <c r="F22" s="46">
        <v>1</v>
      </c>
      <c r="G22" s="46">
        <v>1</v>
      </c>
      <c r="H22" s="46" t="s">
        <v>74</v>
      </c>
      <c r="I22" s="46"/>
      <c r="J22" s="29">
        <v>4343.9245446428567</v>
      </c>
      <c r="K22" s="29">
        <f>J22</f>
        <v>4343.9245446428567</v>
      </c>
      <c r="L22" s="29"/>
      <c r="M22" s="46"/>
      <c r="N22" s="89">
        <f t="shared" si="1"/>
        <v>4343.9245446428567</v>
      </c>
      <c r="O22" s="89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31"/>
      <c r="AA22" s="31" t="s">
        <v>89</v>
      </c>
      <c r="AB22" s="63" t="s">
        <v>129</v>
      </c>
      <c r="AC22" s="62">
        <v>4.3439245446428547</v>
      </c>
      <c r="AD22" s="62">
        <f t="shared" si="3"/>
        <v>4343.9245446428549</v>
      </c>
      <c r="AE22" s="63" t="b">
        <f t="shared" si="4"/>
        <v>0</v>
      </c>
      <c r="AF22" s="48"/>
    </row>
    <row r="23" spans="2:32" s="27" customFormat="1" ht="80.25" customHeight="1" x14ac:dyDescent="0.25">
      <c r="B23" s="46">
        <v>6</v>
      </c>
      <c r="C23" s="89"/>
      <c r="D23" s="28" t="s">
        <v>48</v>
      </c>
      <c r="E23" s="46" t="s">
        <v>70</v>
      </c>
      <c r="F23" s="46">
        <v>1</v>
      </c>
      <c r="G23" s="46"/>
      <c r="H23" s="46" t="s">
        <v>74</v>
      </c>
      <c r="I23" s="46"/>
      <c r="J23" s="29">
        <v>7812.9464285714275</v>
      </c>
      <c r="K23" s="29"/>
      <c r="L23" s="29">
        <f t="shared" si="0"/>
        <v>-7812.9464285714275</v>
      </c>
      <c r="M23" s="31" t="s">
        <v>85</v>
      </c>
      <c r="N23" s="89">
        <f t="shared" si="1"/>
        <v>7812.9464285714275</v>
      </c>
      <c r="O23" s="89"/>
      <c r="P23" s="46"/>
      <c r="Q23" s="46"/>
      <c r="R23" s="46">
        <v>5</v>
      </c>
      <c r="S23" s="46">
        <v>100</v>
      </c>
      <c r="T23" s="46"/>
      <c r="U23" s="46"/>
      <c r="V23" s="46"/>
      <c r="W23" s="46"/>
      <c r="X23" s="46"/>
      <c r="Y23" s="46">
        <v>100</v>
      </c>
      <c r="Z23" s="31" t="str">
        <f t="shared" si="2"/>
        <v xml:space="preserve">Направлено в инкор 12.07.2020г. Ориентировочная дата заключения договора 02.08.2020г. </v>
      </c>
      <c r="AA23" s="31" t="s">
        <v>89</v>
      </c>
      <c r="AB23" s="63" t="s">
        <v>130</v>
      </c>
      <c r="AC23" s="62">
        <v>7.8129464285714283</v>
      </c>
      <c r="AD23" s="62">
        <f t="shared" si="3"/>
        <v>7812.9464285714284</v>
      </c>
      <c r="AE23" s="63" t="b">
        <f t="shared" si="4"/>
        <v>1</v>
      </c>
    </row>
    <row r="24" spans="2:32" s="27" customFormat="1" ht="80.25" customHeight="1" x14ac:dyDescent="0.25">
      <c r="B24" s="46">
        <v>7</v>
      </c>
      <c r="C24" s="89"/>
      <c r="D24" s="28" t="s">
        <v>49</v>
      </c>
      <c r="E24" s="46" t="s">
        <v>70</v>
      </c>
      <c r="F24" s="46">
        <v>8</v>
      </c>
      <c r="G24" s="46"/>
      <c r="H24" s="46" t="s">
        <v>74</v>
      </c>
      <c r="I24" s="46"/>
      <c r="J24" s="29">
        <v>5619.9285714285706</v>
      </c>
      <c r="K24" s="29"/>
      <c r="L24" s="29">
        <f t="shared" si="0"/>
        <v>-5619.9285714285706</v>
      </c>
      <c r="M24" s="31" t="s">
        <v>85</v>
      </c>
      <c r="N24" s="89">
        <f t="shared" si="1"/>
        <v>5619.9285714285706</v>
      </c>
      <c r="O24" s="89"/>
      <c r="P24" s="46"/>
      <c r="Q24" s="46"/>
      <c r="R24" s="46">
        <v>10</v>
      </c>
      <c r="S24" s="46">
        <v>100</v>
      </c>
      <c r="T24" s="46"/>
      <c r="U24" s="46"/>
      <c r="V24" s="46"/>
      <c r="W24" s="46"/>
      <c r="X24" s="46"/>
      <c r="Y24" s="46">
        <v>100</v>
      </c>
      <c r="Z24" s="31" t="str">
        <f t="shared" si="2"/>
        <v xml:space="preserve">Направлено в инкор 12.07.2020г. Ориентировочная дата заключения договора 02.08.2020г. </v>
      </c>
      <c r="AA24" s="31" t="s">
        <v>89</v>
      </c>
      <c r="AB24" s="63" t="s">
        <v>131</v>
      </c>
      <c r="AC24" s="62">
        <v>5.6199285714285709</v>
      </c>
      <c r="AD24" s="62">
        <f t="shared" si="3"/>
        <v>5619.9285714285706</v>
      </c>
      <c r="AE24" s="63" t="b">
        <f t="shared" si="4"/>
        <v>1</v>
      </c>
    </row>
    <row r="25" spans="2:32" s="27" customFormat="1" ht="80.25" customHeight="1" x14ac:dyDescent="0.25">
      <c r="B25" s="46">
        <v>8</v>
      </c>
      <c r="C25" s="89"/>
      <c r="D25" s="28" t="s">
        <v>50</v>
      </c>
      <c r="E25" s="46" t="s">
        <v>70</v>
      </c>
      <c r="F25" s="46">
        <v>4</v>
      </c>
      <c r="G25" s="46"/>
      <c r="H25" s="46" t="s">
        <v>74</v>
      </c>
      <c r="I25" s="46"/>
      <c r="J25" s="29">
        <v>193.71428571428569</v>
      </c>
      <c r="K25" s="29"/>
      <c r="L25" s="29">
        <f t="shared" si="0"/>
        <v>-193.71428571428569</v>
      </c>
      <c r="M25" s="31" t="s">
        <v>85</v>
      </c>
      <c r="N25" s="89">
        <f t="shared" si="1"/>
        <v>193.71428571428569</v>
      </c>
      <c r="O25" s="89"/>
      <c r="P25" s="46"/>
      <c r="Q25" s="46"/>
      <c r="R25" s="46">
        <v>10</v>
      </c>
      <c r="S25" s="46">
        <v>100</v>
      </c>
      <c r="T25" s="46"/>
      <c r="U25" s="46"/>
      <c r="V25" s="46"/>
      <c r="W25" s="46"/>
      <c r="X25" s="46"/>
      <c r="Y25" s="46">
        <v>100</v>
      </c>
      <c r="Z25" s="31" t="str">
        <f t="shared" si="2"/>
        <v xml:space="preserve">Направлено в инкор 12.07.2020г. Ориентировочная дата заключения договора 02.08.2020г. </v>
      </c>
      <c r="AA25" s="31" t="s">
        <v>89</v>
      </c>
      <c r="AB25" s="63" t="s">
        <v>132</v>
      </c>
      <c r="AC25" s="62">
        <v>0.19371428571428567</v>
      </c>
      <c r="AD25" s="62">
        <f t="shared" si="3"/>
        <v>193.71428571428567</v>
      </c>
      <c r="AE25" s="63" t="b">
        <f t="shared" si="4"/>
        <v>1</v>
      </c>
    </row>
    <row r="26" spans="2:32" s="27" customFormat="1" ht="80.25" customHeight="1" x14ac:dyDescent="0.25">
      <c r="B26" s="46">
        <v>9</v>
      </c>
      <c r="C26" s="89"/>
      <c r="D26" s="28" t="s">
        <v>51</v>
      </c>
      <c r="E26" s="46" t="s">
        <v>70</v>
      </c>
      <c r="F26" s="46">
        <v>4</v>
      </c>
      <c r="G26" s="46"/>
      <c r="H26" s="46" t="s">
        <v>74</v>
      </c>
      <c r="I26" s="46"/>
      <c r="J26" s="29">
        <v>907.71428571428567</v>
      </c>
      <c r="K26" s="29"/>
      <c r="L26" s="29">
        <f t="shared" si="0"/>
        <v>-907.71428571428567</v>
      </c>
      <c r="M26" s="31" t="s">
        <v>85</v>
      </c>
      <c r="N26" s="89">
        <f t="shared" si="1"/>
        <v>907.71428571428567</v>
      </c>
      <c r="O26" s="89"/>
      <c r="P26" s="46"/>
      <c r="Q26" s="46"/>
      <c r="R26" s="46">
        <v>10</v>
      </c>
      <c r="S26" s="46">
        <v>100</v>
      </c>
      <c r="T26" s="46"/>
      <c r="U26" s="46"/>
      <c r="V26" s="46"/>
      <c r="W26" s="46"/>
      <c r="X26" s="46"/>
      <c r="Y26" s="46">
        <v>100</v>
      </c>
      <c r="Z26" s="31" t="str">
        <f t="shared" si="2"/>
        <v xml:space="preserve">Направлено в инкор 12.07.2020г. Ориентировочная дата заключения договора 02.08.2020г. </v>
      </c>
      <c r="AA26" s="31" t="s">
        <v>89</v>
      </c>
      <c r="AB26" s="63" t="s">
        <v>133</v>
      </c>
      <c r="AC26" s="62">
        <v>0.90771428571428558</v>
      </c>
      <c r="AD26" s="62">
        <f t="shared" si="3"/>
        <v>907.71428571428555</v>
      </c>
      <c r="AE26" s="63" t="b">
        <f t="shared" si="4"/>
        <v>1</v>
      </c>
    </row>
    <row r="27" spans="2:32" s="27" customFormat="1" ht="80.25" customHeight="1" x14ac:dyDescent="0.25">
      <c r="B27" s="46">
        <v>10</v>
      </c>
      <c r="C27" s="89"/>
      <c r="D27" s="28" t="s">
        <v>52</v>
      </c>
      <c r="E27" s="46" t="s">
        <v>70</v>
      </c>
      <c r="F27" s="46">
        <v>1</v>
      </c>
      <c r="G27" s="46"/>
      <c r="H27" s="46" t="s">
        <v>74</v>
      </c>
      <c r="I27" s="46"/>
      <c r="J27" s="29">
        <v>3865.8964285714301</v>
      </c>
      <c r="K27" s="46"/>
      <c r="L27" s="29">
        <f t="shared" si="0"/>
        <v>-3865.8964285714301</v>
      </c>
      <c r="M27" s="31" t="s">
        <v>73</v>
      </c>
      <c r="N27" s="89">
        <f t="shared" si="1"/>
        <v>3865.8964285714301</v>
      </c>
      <c r="O27" s="89"/>
      <c r="P27" s="46"/>
      <c r="Q27" s="46"/>
      <c r="R27" s="46">
        <v>5</v>
      </c>
      <c r="S27" s="46">
        <v>100</v>
      </c>
      <c r="T27" s="46"/>
      <c r="U27" s="46"/>
      <c r="V27" s="46"/>
      <c r="W27" s="46"/>
      <c r="X27" s="46"/>
      <c r="Y27" s="46">
        <v>100</v>
      </c>
      <c r="Z27" s="31" t="str">
        <f t="shared" si="2"/>
        <v xml:space="preserve">Направлено в инкор 12.07.2020г. Ориентировочная дата заключения договора 26.08.2020г. </v>
      </c>
      <c r="AA27" s="31" t="s">
        <v>89</v>
      </c>
      <c r="AB27" s="63" t="s">
        <v>134</v>
      </c>
      <c r="AC27" s="62">
        <v>3.8656964285714284</v>
      </c>
      <c r="AD27" s="62">
        <f t="shared" si="3"/>
        <v>3865.6964285714284</v>
      </c>
      <c r="AE27" s="63" t="b">
        <f t="shared" si="4"/>
        <v>0</v>
      </c>
    </row>
    <row r="28" spans="2:32" s="27" customFormat="1" ht="80.25" customHeight="1" x14ac:dyDescent="0.25">
      <c r="B28" s="46">
        <v>11</v>
      </c>
      <c r="C28" s="89"/>
      <c r="D28" s="28" t="s">
        <v>53</v>
      </c>
      <c r="E28" s="46" t="s">
        <v>69</v>
      </c>
      <c r="F28" s="46">
        <v>1</v>
      </c>
      <c r="G28" s="46"/>
      <c r="H28" s="46" t="s">
        <v>74</v>
      </c>
      <c r="I28" s="46"/>
      <c r="J28" s="29">
        <v>26179.847321428599</v>
      </c>
      <c r="K28" s="46"/>
      <c r="L28" s="29">
        <f t="shared" si="0"/>
        <v>-26179.847321428599</v>
      </c>
      <c r="M28" s="31" t="s">
        <v>84</v>
      </c>
      <c r="N28" s="89">
        <f t="shared" si="1"/>
        <v>26179.847321428599</v>
      </c>
      <c r="O28" s="89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31" t="str">
        <f t="shared" si="2"/>
        <v xml:space="preserve">Ориентировочная дата заключения договора 26.07.2020г. </v>
      </c>
      <c r="AA28" s="31" t="s">
        <v>89</v>
      </c>
      <c r="AB28" s="63" t="s">
        <v>135</v>
      </c>
      <c r="AC28" s="62">
        <v>26.179647321428568</v>
      </c>
      <c r="AD28" s="62">
        <f t="shared" si="3"/>
        <v>26179.647321428569</v>
      </c>
      <c r="AE28" s="63" t="b">
        <f t="shared" si="4"/>
        <v>0</v>
      </c>
    </row>
    <row r="29" spans="2:32" s="27" customFormat="1" ht="80.25" customHeight="1" x14ac:dyDescent="0.25">
      <c r="B29" s="46">
        <v>12</v>
      </c>
      <c r="C29" s="89"/>
      <c r="D29" s="28" t="s">
        <v>54</v>
      </c>
      <c r="E29" s="46" t="s">
        <v>70</v>
      </c>
      <c r="F29" s="46">
        <v>1</v>
      </c>
      <c r="G29" s="46"/>
      <c r="H29" s="46" t="s">
        <v>74</v>
      </c>
      <c r="I29" s="46"/>
      <c r="J29" s="29">
        <v>54017.857142857138</v>
      </c>
      <c r="K29" s="46"/>
      <c r="L29" s="29">
        <f t="shared" si="0"/>
        <v>-54017.857142857138</v>
      </c>
      <c r="M29" s="31" t="s">
        <v>73</v>
      </c>
      <c r="N29" s="89">
        <f t="shared" si="1"/>
        <v>54017.857142857138</v>
      </c>
      <c r="O29" s="89"/>
      <c r="P29" s="46"/>
      <c r="Q29" s="46"/>
      <c r="R29" s="46">
        <v>20</v>
      </c>
      <c r="S29" s="46">
        <v>100</v>
      </c>
      <c r="T29" s="46"/>
      <c r="U29" s="46"/>
      <c r="V29" s="46"/>
      <c r="W29" s="46"/>
      <c r="X29" s="46"/>
      <c r="Y29" s="46">
        <v>100</v>
      </c>
      <c r="Z29" s="31" t="str">
        <f t="shared" si="2"/>
        <v xml:space="preserve">Направлено в инкор 12.07.2020г. Ориентировочная дата заключения договора 26.08.2020г. </v>
      </c>
      <c r="AA29" s="31" t="s">
        <v>89</v>
      </c>
      <c r="AB29" s="63" t="s">
        <v>136</v>
      </c>
      <c r="AC29" s="62">
        <v>54.017857142857139</v>
      </c>
      <c r="AD29" s="62">
        <f t="shared" si="3"/>
        <v>54017.857142857138</v>
      </c>
      <c r="AE29" s="63" t="b">
        <f t="shared" si="4"/>
        <v>1</v>
      </c>
    </row>
    <row r="30" spans="2:32" s="27" customFormat="1" x14ac:dyDescent="0.25">
      <c r="B30" s="1"/>
      <c r="C30" s="2"/>
      <c r="D30" s="3" t="s">
        <v>82</v>
      </c>
      <c r="E30" s="4"/>
      <c r="F30" s="5"/>
      <c r="G30" s="6">
        <f>SUM(G26:G29)</f>
        <v>0</v>
      </c>
      <c r="H30" s="7"/>
      <c r="I30" s="8"/>
      <c r="J30" s="5">
        <f>SUM(J19:J29)</f>
        <v>192108.43658928573</v>
      </c>
      <c r="K30" s="5">
        <f>SUM(K19:K29)</f>
        <v>42953.314089285705</v>
      </c>
      <c r="L30" s="5">
        <f>SUM(L19:L29)</f>
        <v>-149155.1225</v>
      </c>
      <c r="M30" s="9"/>
      <c r="N30" s="5">
        <f>N19</f>
        <v>54462.32</v>
      </c>
      <c r="O30" s="5">
        <f>O19</f>
        <v>137646.12</v>
      </c>
      <c r="P30" s="1"/>
      <c r="Q30" s="1"/>
      <c r="R30" s="1"/>
      <c r="S30" s="10"/>
      <c r="T30" s="1"/>
      <c r="U30" s="1"/>
      <c r="V30" s="1"/>
      <c r="W30" s="1"/>
      <c r="X30" s="1"/>
      <c r="Y30" s="1"/>
      <c r="Z30" s="11"/>
      <c r="AA30" s="1"/>
      <c r="AB30" s="63"/>
      <c r="AC30" s="63"/>
      <c r="AD30" s="63"/>
      <c r="AE30" s="63"/>
    </row>
    <row r="31" spans="2:32" s="27" customFormat="1" x14ac:dyDescent="0.25">
      <c r="B31" s="83"/>
      <c r="C31" s="84" t="s">
        <v>76</v>
      </c>
      <c r="D31" s="85"/>
      <c r="E31" s="85"/>
      <c r="F31" s="85"/>
      <c r="G31" s="85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63"/>
      <c r="AC31" s="63"/>
      <c r="AD31" s="63"/>
      <c r="AE31" s="63"/>
    </row>
    <row r="32" spans="2:32" s="27" customFormat="1" x14ac:dyDescent="0.25">
      <c r="B32" s="83"/>
      <c r="C32" s="84" t="s">
        <v>77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63"/>
      <c r="AC32" s="63"/>
      <c r="AD32" s="63"/>
      <c r="AE32" s="63"/>
    </row>
    <row r="33" spans="2:31" s="27" customFormat="1" x14ac:dyDescent="0.25">
      <c r="B33" s="83"/>
      <c r="C33" s="84" t="s">
        <v>78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63"/>
      <c r="AC33" s="63"/>
      <c r="AD33" s="63"/>
      <c r="AE33" s="63"/>
    </row>
    <row r="34" spans="2:31" s="27" customFormat="1" x14ac:dyDescent="0.25">
      <c r="B34" s="12"/>
      <c r="C34" s="12"/>
      <c r="D34" s="12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3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63"/>
      <c r="AC34" s="63"/>
      <c r="AD34" s="63"/>
      <c r="AE34" s="63"/>
    </row>
    <row r="35" spans="2:31" s="27" customFormat="1" x14ac:dyDescent="0.25">
      <c r="B35" s="14"/>
      <c r="C35" s="81" t="s">
        <v>79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63"/>
      <c r="AC35" s="63"/>
      <c r="AD35" s="63"/>
      <c r="AE35" s="63"/>
    </row>
    <row r="36" spans="2:31" s="27" customFormat="1" x14ac:dyDescent="0.25">
      <c r="B36" s="15"/>
      <c r="C36" s="15"/>
      <c r="D36" s="15"/>
      <c r="E36" s="15"/>
      <c r="F36" s="15"/>
      <c r="G36" s="15"/>
      <c r="H36" s="15"/>
      <c r="I36" s="15"/>
      <c r="J36" s="16"/>
      <c r="K36" s="16"/>
      <c r="L36" s="16"/>
      <c r="M36" s="16"/>
      <c r="N36" s="16"/>
      <c r="O36" s="16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63"/>
      <c r="AC36" s="63"/>
      <c r="AD36" s="63"/>
      <c r="AE36" s="63"/>
    </row>
    <row r="37" spans="2:31" s="27" customFormat="1" x14ac:dyDescent="0.25">
      <c r="B37" s="15"/>
      <c r="C37" s="15"/>
      <c r="D37" s="15"/>
      <c r="E37" s="15"/>
      <c r="F37" s="15"/>
      <c r="G37" s="15"/>
      <c r="H37" s="15"/>
      <c r="I37" s="15"/>
      <c r="J37" s="16"/>
      <c r="K37" s="16"/>
      <c r="L37" s="16"/>
      <c r="M37" s="16"/>
      <c r="N37" s="16"/>
      <c r="O37" s="16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63"/>
      <c r="AC37" s="63"/>
      <c r="AD37" s="63"/>
      <c r="AE37" s="63"/>
    </row>
    <row r="38" spans="2:31" s="27" customFormat="1" x14ac:dyDescent="0.25">
      <c r="B38" s="15"/>
      <c r="C38" s="17" t="s">
        <v>80</v>
      </c>
      <c r="D38" s="18"/>
      <c r="E38" s="18"/>
      <c r="F38" s="19"/>
      <c r="G38" s="18"/>
      <c r="H38" s="18"/>
      <c r="I38" s="18"/>
      <c r="J38" s="18"/>
      <c r="K38" s="18"/>
      <c r="L38" s="20" t="s">
        <v>81</v>
      </c>
      <c r="M38" s="21"/>
      <c r="N38" s="16"/>
      <c r="O38" s="16"/>
      <c r="P38" s="16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63"/>
      <c r="AC38" s="63"/>
      <c r="AD38" s="63"/>
      <c r="AE38" s="63"/>
    </row>
    <row r="39" spans="2:31" s="27" customFormat="1" x14ac:dyDescent="0.25">
      <c r="B39" s="15"/>
      <c r="C39" s="15"/>
      <c r="D39" s="15"/>
      <c r="E39" s="15"/>
      <c r="F39" s="15"/>
      <c r="G39" s="15"/>
      <c r="H39" s="15"/>
      <c r="I39" s="15"/>
      <c r="J39" s="16"/>
      <c r="K39" s="16"/>
      <c r="L39" s="16"/>
      <c r="M39" s="16"/>
      <c r="N39" s="16"/>
      <c r="O39" s="16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63"/>
      <c r="AC39" s="63"/>
      <c r="AD39" s="63"/>
      <c r="AE39" s="63"/>
    </row>
    <row r="40" spans="2:31" s="27" customFormat="1" x14ac:dyDescent="0.25">
      <c r="AB40" s="63"/>
      <c r="AC40" s="63"/>
      <c r="AD40" s="63"/>
      <c r="AE40" s="63"/>
    </row>
    <row r="41" spans="2:31" s="27" customFormat="1" x14ac:dyDescent="0.25">
      <c r="AB41" s="63"/>
      <c r="AC41" s="63"/>
      <c r="AD41" s="63"/>
      <c r="AE41" s="63"/>
    </row>
    <row r="42" spans="2:31" s="27" customFormat="1" x14ac:dyDescent="0.25">
      <c r="AB42" s="63"/>
      <c r="AC42" s="63"/>
      <c r="AD42" s="63"/>
      <c r="AE42" s="63"/>
    </row>
    <row r="43" spans="2:31" s="27" customFormat="1" x14ac:dyDescent="0.25">
      <c r="AB43" s="63"/>
      <c r="AC43" s="63"/>
      <c r="AD43" s="63"/>
      <c r="AE43" s="63"/>
    </row>
    <row r="44" spans="2:31" s="27" customFormat="1" x14ac:dyDescent="0.25">
      <c r="AB44" s="63"/>
      <c r="AC44" s="63"/>
      <c r="AD44" s="63"/>
      <c r="AE44" s="63"/>
    </row>
    <row r="45" spans="2:31" s="27" customFormat="1" x14ac:dyDescent="0.25">
      <c r="AB45" s="63"/>
      <c r="AC45" s="63"/>
      <c r="AD45" s="63"/>
      <c r="AE45" s="63"/>
    </row>
    <row r="46" spans="2:31" s="27" customFormat="1" x14ac:dyDescent="0.25">
      <c r="AB46" s="63"/>
      <c r="AC46" s="63"/>
      <c r="AD46" s="63"/>
      <c r="AE46" s="63"/>
    </row>
    <row r="47" spans="2:31" s="27" customFormat="1" x14ac:dyDescent="0.25">
      <c r="AB47" s="63"/>
      <c r="AC47" s="63"/>
      <c r="AD47" s="63"/>
      <c r="AE47" s="63"/>
    </row>
    <row r="48" spans="2:31" s="27" customFormat="1" x14ac:dyDescent="0.25">
      <c r="AB48" s="63"/>
      <c r="AC48" s="63"/>
      <c r="AD48" s="63"/>
      <c r="AE48" s="63"/>
    </row>
    <row r="49" spans="28:31" s="27" customFormat="1" x14ac:dyDescent="0.25">
      <c r="AB49" s="63"/>
      <c r="AC49" s="63"/>
      <c r="AD49" s="63"/>
      <c r="AE49" s="63"/>
    </row>
    <row r="50" spans="28:31" s="27" customFormat="1" x14ac:dyDescent="0.25">
      <c r="AB50" s="63"/>
      <c r="AC50" s="63"/>
      <c r="AD50" s="63"/>
      <c r="AE50" s="63"/>
    </row>
    <row r="51" spans="28:31" s="27" customFormat="1" x14ac:dyDescent="0.25">
      <c r="AB51" s="63"/>
      <c r="AC51" s="63"/>
      <c r="AD51" s="63"/>
      <c r="AE51" s="63"/>
    </row>
    <row r="52" spans="28:31" s="27" customFormat="1" x14ac:dyDescent="0.25">
      <c r="AB52" s="63"/>
      <c r="AC52" s="63"/>
      <c r="AD52" s="63"/>
      <c r="AE52" s="63"/>
    </row>
    <row r="53" spans="28:31" s="27" customFormat="1" x14ac:dyDescent="0.25">
      <c r="AB53" s="63"/>
      <c r="AC53" s="63"/>
      <c r="AD53" s="63"/>
      <c r="AE53" s="63"/>
    </row>
    <row r="54" spans="28:31" s="27" customFormat="1" x14ac:dyDescent="0.25">
      <c r="AB54" s="63"/>
      <c r="AC54" s="63"/>
      <c r="AD54" s="63"/>
      <c r="AE54" s="63"/>
    </row>
    <row r="55" spans="28:31" s="27" customFormat="1" x14ac:dyDescent="0.25">
      <c r="AB55" s="63"/>
      <c r="AC55" s="63"/>
      <c r="AD55" s="63"/>
      <c r="AE55" s="63"/>
    </row>
    <row r="56" spans="28:31" s="27" customFormat="1" x14ac:dyDescent="0.25">
      <c r="AB56" s="63"/>
      <c r="AC56" s="63"/>
      <c r="AD56" s="63"/>
      <c r="AE56" s="63"/>
    </row>
    <row r="57" spans="28:31" s="27" customFormat="1" x14ac:dyDescent="0.25">
      <c r="AB57" s="63"/>
      <c r="AC57" s="63"/>
      <c r="AD57" s="63"/>
      <c r="AE57" s="63"/>
    </row>
    <row r="58" spans="28:31" s="27" customFormat="1" x14ac:dyDescent="0.25">
      <c r="AB58" s="63"/>
      <c r="AC58" s="63"/>
      <c r="AD58" s="63"/>
      <c r="AE58" s="63"/>
    </row>
    <row r="59" spans="28:31" s="27" customFormat="1" x14ac:dyDescent="0.25">
      <c r="AB59" s="63"/>
      <c r="AC59" s="63"/>
      <c r="AD59" s="63"/>
      <c r="AE59" s="63"/>
    </row>
    <row r="60" spans="28:31" s="27" customFormat="1" x14ac:dyDescent="0.25">
      <c r="AB60" s="63"/>
      <c r="AC60" s="63"/>
      <c r="AD60" s="63"/>
      <c r="AE60" s="63"/>
    </row>
    <row r="61" spans="28:31" s="27" customFormat="1" x14ac:dyDescent="0.25">
      <c r="AB61" s="63"/>
      <c r="AC61" s="63"/>
      <c r="AD61" s="63"/>
      <c r="AE61" s="63"/>
    </row>
    <row r="62" spans="28:31" s="27" customFormat="1" x14ac:dyDescent="0.25">
      <c r="AB62" s="63"/>
      <c r="AC62" s="63"/>
      <c r="AD62" s="63"/>
      <c r="AE62" s="63"/>
    </row>
    <row r="63" spans="28:31" s="27" customFormat="1" x14ac:dyDescent="0.25">
      <c r="AB63" s="63"/>
      <c r="AC63" s="63"/>
      <c r="AD63" s="63"/>
      <c r="AE63" s="63"/>
    </row>
    <row r="64" spans="28:31" s="27" customFormat="1" x14ac:dyDescent="0.25">
      <c r="AB64" s="63"/>
      <c r="AC64" s="63"/>
      <c r="AD64" s="63"/>
      <c r="AE64" s="63"/>
    </row>
    <row r="65" spans="28:31" s="27" customFormat="1" x14ac:dyDescent="0.25">
      <c r="AB65" s="63"/>
      <c r="AC65" s="63"/>
      <c r="AD65" s="63"/>
      <c r="AE65" s="63"/>
    </row>
    <row r="66" spans="28:31" s="27" customFormat="1" x14ac:dyDescent="0.25">
      <c r="AB66" s="63"/>
      <c r="AC66" s="63"/>
      <c r="AD66" s="63"/>
      <c r="AE66" s="63"/>
    </row>
    <row r="67" spans="28:31" s="27" customFormat="1" x14ac:dyDescent="0.25">
      <c r="AB67" s="63"/>
      <c r="AC67" s="63"/>
      <c r="AD67" s="63"/>
      <c r="AE67" s="63"/>
    </row>
    <row r="68" spans="28:31" s="27" customFormat="1" x14ac:dyDescent="0.25">
      <c r="AB68" s="63"/>
      <c r="AC68" s="63"/>
      <c r="AD68" s="63"/>
      <c r="AE68" s="63"/>
    </row>
    <row r="69" spans="28:31" s="27" customFormat="1" x14ac:dyDescent="0.25">
      <c r="AB69" s="63"/>
      <c r="AC69" s="63"/>
      <c r="AD69" s="63"/>
      <c r="AE69" s="63"/>
    </row>
    <row r="70" spans="28:31" s="27" customFormat="1" x14ac:dyDescent="0.25">
      <c r="AB70" s="63"/>
      <c r="AC70" s="63"/>
      <c r="AD70" s="63"/>
      <c r="AE70" s="63"/>
    </row>
    <row r="71" spans="28:31" s="27" customFormat="1" x14ac:dyDescent="0.25">
      <c r="AB71" s="63"/>
      <c r="AC71" s="63"/>
      <c r="AD71" s="63"/>
      <c r="AE71" s="63"/>
    </row>
    <row r="72" spans="28:31" s="27" customFormat="1" x14ac:dyDescent="0.25">
      <c r="AB72" s="63"/>
      <c r="AC72" s="63"/>
      <c r="AD72" s="63"/>
      <c r="AE72" s="63"/>
    </row>
    <row r="73" spans="28:31" s="27" customFormat="1" x14ac:dyDescent="0.25">
      <c r="AB73" s="63"/>
      <c r="AC73" s="63"/>
      <c r="AD73" s="63"/>
      <c r="AE73" s="63"/>
    </row>
    <row r="74" spans="28:31" s="27" customFormat="1" x14ac:dyDescent="0.25">
      <c r="AB74" s="63"/>
      <c r="AC74" s="63"/>
      <c r="AD74" s="63"/>
      <c r="AE74" s="63"/>
    </row>
    <row r="75" spans="28:31" s="27" customFormat="1" x14ac:dyDescent="0.25">
      <c r="AB75" s="63"/>
      <c r="AC75" s="63"/>
      <c r="AD75" s="63"/>
      <c r="AE75" s="63"/>
    </row>
    <row r="76" spans="28:31" s="27" customFormat="1" x14ac:dyDescent="0.25">
      <c r="AB76" s="63"/>
      <c r="AC76" s="63"/>
      <c r="AD76" s="63"/>
      <c r="AE76" s="63"/>
    </row>
    <row r="77" spans="28:31" s="27" customFormat="1" x14ac:dyDescent="0.25">
      <c r="AB77" s="63"/>
      <c r="AC77" s="63"/>
      <c r="AD77" s="63"/>
      <c r="AE77" s="63"/>
    </row>
    <row r="78" spans="28:31" s="27" customFormat="1" x14ac:dyDescent="0.25">
      <c r="AB78" s="63"/>
      <c r="AC78" s="63"/>
      <c r="AD78" s="63"/>
      <c r="AE78" s="63"/>
    </row>
    <row r="79" spans="28:31" s="27" customFormat="1" x14ac:dyDescent="0.25">
      <c r="AB79" s="63"/>
      <c r="AC79" s="63"/>
      <c r="AD79" s="63"/>
      <c r="AE79" s="63"/>
    </row>
    <row r="80" spans="28:31" s="27" customFormat="1" x14ac:dyDescent="0.25">
      <c r="AB80" s="63"/>
      <c r="AC80" s="63"/>
      <c r="AD80" s="63"/>
      <c r="AE80" s="63"/>
    </row>
    <row r="81" spans="28:31" s="27" customFormat="1" x14ac:dyDescent="0.25">
      <c r="AB81" s="63"/>
      <c r="AC81" s="63"/>
      <c r="AD81" s="63"/>
      <c r="AE81" s="63"/>
    </row>
    <row r="82" spans="28:31" s="27" customFormat="1" x14ac:dyDescent="0.25">
      <c r="AB82" s="63"/>
      <c r="AC82" s="63"/>
      <c r="AD82" s="63"/>
      <c r="AE82" s="63"/>
    </row>
    <row r="83" spans="28:31" s="27" customFormat="1" x14ac:dyDescent="0.25">
      <c r="AB83" s="63"/>
      <c r="AC83" s="63"/>
      <c r="AD83" s="63"/>
      <c r="AE83" s="63"/>
    </row>
    <row r="84" spans="28:31" s="27" customFormat="1" x14ac:dyDescent="0.25">
      <c r="AB84" s="63"/>
      <c r="AC84" s="63"/>
      <c r="AD84" s="63"/>
      <c r="AE84" s="63"/>
    </row>
    <row r="85" spans="28:31" s="27" customFormat="1" x14ac:dyDescent="0.25">
      <c r="AB85" s="63"/>
      <c r="AC85" s="63"/>
      <c r="AD85" s="63"/>
      <c r="AE85" s="63"/>
    </row>
    <row r="86" spans="28:31" s="27" customFormat="1" x14ac:dyDescent="0.25">
      <c r="AB86" s="63"/>
      <c r="AC86" s="63"/>
      <c r="AD86" s="63"/>
      <c r="AE86" s="63"/>
    </row>
    <row r="87" spans="28:31" s="27" customFormat="1" x14ac:dyDescent="0.25">
      <c r="AB87" s="63"/>
      <c r="AC87" s="63"/>
      <c r="AD87" s="63"/>
      <c r="AE87" s="63"/>
    </row>
    <row r="88" spans="28:31" s="27" customFormat="1" x14ac:dyDescent="0.25">
      <c r="AB88" s="63"/>
      <c r="AC88" s="63"/>
      <c r="AD88" s="63"/>
      <c r="AE88" s="63"/>
    </row>
    <row r="89" spans="28:31" s="27" customFormat="1" x14ac:dyDescent="0.25">
      <c r="AB89" s="63"/>
      <c r="AC89" s="63"/>
      <c r="AD89" s="63"/>
      <c r="AE89" s="63"/>
    </row>
    <row r="90" spans="28:31" s="27" customFormat="1" x14ac:dyDescent="0.25">
      <c r="AB90" s="63"/>
      <c r="AC90" s="63"/>
      <c r="AD90" s="63"/>
      <c r="AE90" s="63"/>
    </row>
    <row r="91" spans="28:31" s="27" customFormat="1" x14ac:dyDescent="0.25">
      <c r="AB91" s="63"/>
      <c r="AC91" s="63"/>
      <c r="AD91" s="63"/>
      <c r="AE91" s="63"/>
    </row>
    <row r="92" spans="28:31" s="27" customFormat="1" x14ac:dyDescent="0.25">
      <c r="AB92" s="63"/>
      <c r="AC92" s="63"/>
      <c r="AD92" s="63"/>
      <c r="AE92" s="63"/>
    </row>
    <row r="93" spans="28:31" s="27" customFormat="1" x14ac:dyDescent="0.25">
      <c r="AB93" s="63"/>
      <c r="AC93" s="63"/>
      <c r="AD93" s="63"/>
      <c r="AE93" s="63"/>
    </row>
    <row r="94" spans="28:31" s="27" customFormat="1" x14ac:dyDescent="0.25">
      <c r="AB94" s="63"/>
      <c r="AC94" s="63"/>
      <c r="AD94" s="63"/>
      <c r="AE94" s="63"/>
    </row>
    <row r="95" spans="28:31" s="27" customFormat="1" x14ac:dyDescent="0.25">
      <c r="AB95" s="63"/>
      <c r="AC95" s="63"/>
      <c r="AD95" s="63"/>
      <c r="AE95" s="63"/>
    </row>
    <row r="96" spans="28:31" s="27" customFormat="1" x14ac:dyDescent="0.25">
      <c r="AB96" s="63"/>
      <c r="AC96" s="63"/>
      <c r="AD96" s="63"/>
      <c r="AE96" s="63"/>
    </row>
    <row r="97" spans="28:31" s="27" customFormat="1" x14ac:dyDescent="0.25">
      <c r="AB97" s="63"/>
      <c r="AC97" s="63"/>
      <c r="AD97" s="63"/>
      <c r="AE97" s="63"/>
    </row>
    <row r="98" spans="28:31" s="27" customFormat="1" x14ac:dyDescent="0.25">
      <c r="AB98" s="63"/>
      <c r="AC98" s="63"/>
      <c r="AD98" s="63"/>
      <c r="AE98" s="63"/>
    </row>
    <row r="99" spans="28:31" s="27" customFormat="1" x14ac:dyDescent="0.25">
      <c r="AB99" s="63"/>
      <c r="AC99" s="63"/>
      <c r="AD99" s="63"/>
      <c r="AE99" s="63"/>
    </row>
    <row r="100" spans="28:31" s="27" customFormat="1" x14ac:dyDescent="0.25">
      <c r="AB100" s="63"/>
      <c r="AC100" s="63"/>
      <c r="AD100" s="63"/>
      <c r="AE100" s="63"/>
    </row>
    <row r="101" spans="28:31" s="27" customFormat="1" x14ac:dyDescent="0.25">
      <c r="AB101" s="63"/>
      <c r="AC101" s="63"/>
      <c r="AD101" s="63"/>
      <c r="AE101" s="63"/>
    </row>
    <row r="102" spans="28:31" s="27" customFormat="1" x14ac:dyDescent="0.25">
      <c r="AB102" s="63"/>
      <c r="AC102" s="63"/>
      <c r="AD102" s="63"/>
      <c r="AE102" s="63"/>
    </row>
    <row r="103" spans="28:31" s="27" customFormat="1" x14ac:dyDescent="0.25">
      <c r="AB103" s="63"/>
      <c r="AC103" s="63"/>
      <c r="AD103" s="63"/>
      <c r="AE103" s="63"/>
    </row>
    <row r="104" spans="28:31" s="27" customFormat="1" x14ac:dyDescent="0.25">
      <c r="AB104" s="63"/>
      <c r="AC104" s="63"/>
      <c r="AD104" s="63"/>
      <c r="AE104" s="63"/>
    </row>
    <row r="105" spans="28:31" s="27" customFormat="1" x14ac:dyDescent="0.25">
      <c r="AB105" s="63"/>
      <c r="AC105" s="63"/>
      <c r="AD105" s="63"/>
      <c r="AE105" s="63"/>
    </row>
    <row r="106" spans="28:31" s="27" customFormat="1" x14ac:dyDescent="0.25">
      <c r="AB106" s="63"/>
      <c r="AC106" s="63"/>
      <c r="AD106" s="63"/>
      <c r="AE106" s="63"/>
    </row>
    <row r="107" spans="28:31" s="27" customFormat="1" x14ac:dyDescent="0.25">
      <c r="AB107" s="63"/>
      <c r="AC107" s="63"/>
      <c r="AD107" s="63"/>
      <c r="AE107" s="63"/>
    </row>
    <row r="108" spans="28:31" s="27" customFormat="1" x14ac:dyDescent="0.25">
      <c r="AB108" s="63"/>
      <c r="AC108" s="63"/>
      <c r="AD108" s="63"/>
      <c r="AE108" s="63"/>
    </row>
    <row r="109" spans="28:31" s="27" customFormat="1" x14ac:dyDescent="0.25">
      <c r="AB109" s="63"/>
      <c r="AC109" s="63"/>
      <c r="AD109" s="63"/>
      <c r="AE109" s="63"/>
    </row>
    <row r="110" spans="28:31" s="27" customFormat="1" x14ac:dyDescent="0.25">
      <c r="AB110" s="63"/>
      <c r="AC110" s="63"/>
      <c r="AD110" s="63"/>
      <c r="AE110" s="63"/>
    </row>
    <row r="111" spans="28:31" s="27" customFormat="1" x14ac:dyDescent="0.25">
      <c r="AB111" s="63"/>
      <c r="AC111" s="63"/>
      <c r="AD111" s="63"/>
      <c r="AE111" s="63"/>
    </row>
    <row r="112" spans="28:31" s="27" customFormat="1" x14ac:dyDescent="0.25">
      <c r="AB112" s="63"/>
      <c r="AC112" s="63"/>
      <c r="AD112" s="63"/>
      <c r="AE112" s="63"/>
    </row>
    <row r="113" spans="28:31" s="27" customFormat="1" x14ac:dyDescent="0.25">
      <c r="AB113" s="63"/>
      <c r="AC113" s="63"/>
      <c r="AD113" s="63"/>
      <c r="AE113" s="63"/>
    </row>
    <row r="114" spans="28:31" s="27" customFormat="1" x14ac:dyDescent="0.25">
      <c r="AB114" s="63"/>
      <c r="AC114" s="63"/>
      <c r="AD114" s="63"/>
      <c r="AE114" s="63"/>
    </row>
    <row r="115" spans="28:31" s="27" customFormat="1" x14ac:dyDescent="0.25">
      <c r="AB115" s="63"/>
      <c r="AC115" s="63"/>
      <c r="AD115" s="63"/>
      <c r="AE115" s="63"/>
    </row>
    <row r="116" spans="28:31" s="27" customFormat="1" x14ac:dyDescent="0.25">
      <c r="AB116" s="63"/>
      <c r="AC116" s="63"/>
      <c r="AD116" s="63"/>
      <c r="AE116" s="63"/>
    </row>
    <row r="117" spans="28:31" s="27" customFormat="1" x14ac:dyDescent="0.25">
      <c r="AB117" s="63"/>
      <c r="AC117" s="63"/>
      <c r="AD117" s="63"/>
      <c r="AE117" s="63"/>
    </row>
    <row r="118" spans="28:31" s="27" customFormat="1" x14ac:dyDescent="0.25">
      <c r="AB118" s="63"/>
      <c r="AC118" s="63"/>
      <c r="AD118" s="63"/>
      <c r="AE118" s="63"/>
    </row>
    <row r="119" spans="28:31" s="27" customFormat="1" x14ac:dyDescent="0.25">
      <c r="AB119" s="63"/>
      <c r="AC119" s="63"/>
      <c r="AD119" s="63"/>
      <c r="AE119" s="63"/>
    </row>
    <row r="120" spans="28:31" s="27" customFormat="1" x14ac:dyDescent="0.25">
      <c r="AB120" s="63"/>
      <c r="AC120" s="63"/>
      <c r="AD120" s="63"/>
      <c r="AE120" s="63"/>
    </row>
    <row r="121" spans="28:31" s="27" customFormat="1" x14ac:dyDescent="0.25">
      <c r="AB121" s="63"/>
      <c r="AC121" s="63"/>
      <c r="AD121" s="63"/>
      <c r="AE121" s="63"/>
    </row>
    <row r="122" spans="28:31" s="27" customFormat="1" x14ac:dyDescent="0.25">
      <c r="AB122" s="63"/>
      <c r="AC122" s="63"/>
      <c r="AD122" s="63"/>
      <c r="AE122" s="63"/>
    </row>
    <row r="123" spans="28:31" s="27" customFormat="1" x14ac:dyDescent="0.25">
      <c r="AB123" s="63"/>
      <c r="AC123" s="63"/>
      <c r="AD123" s="63"/>
      <c r="AE123" s="63"/>
    </row>
    <row r="124" spans="28:31" s="27" customFormat="1" x14ac:dyDescent="0.25">
      <c r="AB124" s="63"/>
      <c r="AC124" s="63"/>
      <c r="AD124" s="63"/>
      <c r="AE124" s="63"/>
    </row>
    <row r="125" spans="28:31" s="27" customFormat="1" x14ac:dyDescent="0.25">
      <c r="AB125" s="63"/>
      <c r="AC125" s="63"/>
      <c r="AD125" s="63"/>
      <c r="AE125" s="63"/>
    </row>
    <row r="126" spans="28:31" s="27" customFormat="1" x14ac:dyDescent="0.25">
      <c r="AB126" s="63"/>
      <c r="AC126" s="63"/>
      <c r="AD126" s="63"/>
      <c r="AE126" s="63"/>
    </row>
    <row r="127" spans="28:31" s="27" customFormat="1" x14ac:dyDescent="0.25">
      <c r="AB127" s="63"/>
      <c r="AC127" s="63"/>
      <c r="AD127" s="63"/>
      <c r="AE127" s="63"/>
    </row>
    <row r="128" spans="28:31" s="27" customFormat="1" x14ac:dyDescent="0.25">
      <c r="AB128" s="63"/>
      <c r="AC128" s="63"/>
      <c r="AD128" s="63"/>
      <c r="AE128" s="63"/>
    </row>
    <row r="129" spans="28:31" s="27" customFormat="1" x14ac:dyDescent="0.25">
      <c r="AB129" s="63"/>
      <c r="AC129" s="63"/>
      <c r="AD129" s="63"/>
      <c r="AE129" s="63"/>
    </row>
    <row r="130" spans="28:31" s="27" customFormat="1" x14ac:dyDescent="0.25">
      <c r="AB130" s="63"/>
      <c r="AC130" s="63"/>
      <c r="AD130" s="63"/>
      <c r="AE130" s="63"/>
    </row>
    <row r="131" spans="28:31" s="27" customFormat="1" x14ac:dyDescent="0.25">
      <c r="AB131" s="63"/>
      <c r="AC131" s="63"/>
      <c r="AD131" s="63"/>
      <c r="AE131" s="63"/>
    </row>
    <row r="132" spans="28:31" s="27" customFormat="1" x14ac:dyDescent="0.25">
      <c r="AB132" s="63"/>
      <c r="AC132" s="63"/>
      <c r="AD132" s="63"/>
      <c r="AE132" s="63"/>
    </row>
    <row r="133" spans="28:31" s="27" customFormat="1" x14ac:dyDescent="0.25">
      <c r="AB133" s="63"/>
      <c r="AC133" s="63"/>
      <c r="AD133" s="63"/>
      <c r="AE133" s="63"/>
    </row>
    <row r="134" spans="28:31" s="27" customFormat="1" x14ac:dyDescent="0.25">
      <c r="AB134" s="63"/>
      <c r="AC134" s="63"/>
      <c r="AD134" s="63"/>
      <c r="AE134" s="63"/>
    </row>
    <row r="135" spans="28:31" s="27" customFormat="1" x14ac:dyDescent="0.25">
      <c r="AB135" s="63"/>
      <c r="AC135" s="63"/>
      <c r="AD135" s="63"/>
      <c r="AE135" s="63"/>
    </row>
    <row r="136" spans="28:31" s="27" customFormat="1" x14ac:dyDescent="0.25">
      <c r="AB136" s="63"/>
      <c r="AC136" s="63"/>
      <c r="AD136" s="63"/>
      <c r="AE136" s="63"/>
    </row>
    <row r="137" spans="28:31" s="27" customFormat="1" x14ac:dyDescent="0.25">
      <c r="AB137" s="63"/>
      <c r="AC137" s="63"/>
      <c r="AD137" s="63"/>
      <c r="AE137" s="63"/>
    </row>
    <row r="138" spans="28:31" s="27" customFormat="1" x14ac:dyDescent="0.25">
      <c r="AB138" s="63"/>
      <c r="AC138" s="63"/>
      <c r="AD138" s="63"/>
      <c r="AE138" s="63"/>
    </row>
    <row r="139" spans="28:31" s="27" customFormat="1" x14ac:dyDescent="0.25">
      <c r="AB139" s="63"/>
      <c r="AC139" s="63"/>
      <c r="AD139" s="63"/>
      <c r="AE139" s="63"/>
    </row>
    <row r="140" spans="28:31" s="27" customFormat="1" x14ac:dyDescent="0.25">
      <c r="AB140" s="63"/>
      <c r="AC140" s="63"/>
      <c r="AD140" s="63"/>
      <c r="AE140" s="63"/>
    </row>
    <row r="141" spans="28:31" s="27" customFormat="1" x14ac:dyDescent="0.25">
      <c r="AB141" s="63"/>
      <c r="AC141" s="63"/>
      <c r="AD141" s="63"/>
      <c r="AE141" s="63"/>
    </row>
    <row r="142" spans="28:31" s="27" customFormat="1" x14ac:dyDescent="0.25">
      <c r="AB142" s="63"/>
      <c r="AC142" s="63"/>
      <c r="AD142" s="63"/>
      <c r="AE142" s="63"/>
    </row>
    <row r="143" spans="28:31" s="27" customFormat="1" x14ac:dyDescent="0.25">
      <c r="AB143" s="63"/>
      <c r="AC143" s="63"/>
      <c r="AD143" s="63"/>
      <c r="AE143" s="63"/>
    </row>
    <row r="144" spans="28:31" s="27" customFormat="1" x14ac:dyDescent="0.25">
      <c r="AB144" s="63"/>
      <c r="AC144" s="63"/>
      <c r="AD144" s="63"/>
      <c r="AE144" s="63"/>
    </row>
    <row r="145" spans="28:31" s="27" customFormat="1" x14ac:dyDescent="0.25">
      <c r="AB145" s="63"/>
      <c r="AC145" s="63"/>
      <c r="AD145" s="63"/>
      <c r="AE145" s="63"/>
    </row>
    <row r="146" spans="28:31" s="27" customFormat="1" x14ac:dyDescent="0.25">
      <c r="AB146" s="63"/>
      <c r="AC146" s="63"/>
      <c r="AD146" s="63"/>
      <c r="AE146" s="63"/>
    </row>
    <row r="147" spans="28:31" s="27" customFormat="1" x14ac:dyDescent="0.25">
      <c r="AB147" s="63"/>
      <c r="AC147" s="63"/>
      <c r="AD147" s="63"/>
      <c r="AE147" s="63"/>
    </row>
    <row r="148" spans="28:31" s="27" customFormat="1" x14ac:dyDescent="0.25">
      <c r="AB148" s="63"/>
      <c r="AC148" s="63"/>
      <c r="AD148" s="63"/>
      <c r="AE148" s="63"/>
    </row>
    <row r="149" spans="28:31" s="27" customFormat="1" x14ac:dyDescent="0.25">
      <c r="AB149" s="63"/>
      <c r="AC149" s="63"/>
      <c r="AD149" s="63"/>
      <c r="AE149" s="63"/>
    </row>
    <row r="150" spans="28:31" s="27" customFormat="1" x14ac:dyDescent="0.25">
      <c r="AB150" s="63"/>
      <c r="AC150" s="63"/>
      <c r="AD150" s="63"/>
      <c r="AE150" s="63"/>
    </row>
    <row r="151" spans="28:31" s="27" customFormat="1" x14ac:dyDescent="0.25">
      <c r="AB151" s="63"/>
      <c r="AC151" s="63"/>
      <c r="AD151" s="63"/>
      <c r="AE151" s="63"/>
    </row>
    <row r="152" spans="28:31" s="27" customFormat="1" x14ac:dyDescent="0.25">
      <c r="AB152" s="63"/>
      <c r="AC152" s="63"/>
      <c r="AD152" s="63"/>
      <c r="AE152" s="63"/>
    </row>
    <row r="153" spans="28:31" s="27" customFormat="1" x14ac:dyDescent="0.25">
      <c r="AB153" s="63"/>
      <c r="AC153" s="63"/>
      <c r="AD153" s="63"/>
      <c r="AE153" s="63"/>
    </row>
    <row r="154" spans="28:31" s="27" customFormat="1" x14ac:dyDescent="0.25">
      <c r="AB154" s="63"/>
      <c r="AC154" s="63"/>
      <c r="AD154" s="63"/>
      <c r="AE154" s="63"/>
    </row>
    <row r="155" spans="28:31" s="27" customFormat="1" x14ac:dyDescent="0.25">
      <c r="AB155" s="63"/>
      <c r="AC155" s="63"/>
      <c r="AD155" s="63"/>
      <c r="AE155" s="63"/>
    </row>
    <row r="156" spans="28:31" s="27" customFormat="1" x14ac:dyDescent="0.25">
      <c r="AB156" s="63"/>
      <c r="AC156" s="63"/>
      <c r="AD156" s="63"/>
      <c r="AE156" s="63"/>
    </row>
    <row r="157" spans="28:31" s="27" customFormat="1" x14ac:dyDescent="0.25">
      <c r="AB157" s="63"/>
      <c r="AC157" s="63"/>
      <c r="AD157" s="63"/>
      <c r="AE157" s="63"/>
    </row>
    <row r="158" spans="28:31" s="27" customFormat="1" x14ac:dyDescent="0.25">
      <c r="AB158" s="63"/>
      <c r="AC158" s="63"/>
      <c r="AD158" s="63"/>
      <c r="AE158" s="63"/>
    </row>
    <row r="159" spans="28:31" s="27" customFormat="1" x14ac:dyDescent="0.25">
      <c r="AB159" s="63"/>
      <c r="AC159" s="63"/>
      <c r="AD159" s="63"/>
      <c r="AE159" s="63"/>
    </row>
    <row r="160" spans="28:31" s="27" customFormat="1" x14ac:dyDescent="0.25">
      <c r="AB160" s="63"/>
      <c r="AC160" s="63"/>
      <c r="AD160" s="63"/>
      <c r="AE160" s="63"/>
    </row>
    <row r="161" spans="8:31" s="27" customFormat="1" x14ac:dyDescent="0.25">
      <c r="AB161" s="63"/>
      <c r="AC161" s="63"/>
      <c r="AD161" s="63"/>
      <c r="AE161" s="63"/>
    </row>
    <row r="162" spans="8:31" s="27" customFormat="1" x14ac:dyDescent="0.25">
      <c r="AB162" s="63"/>
      <c r="AC162" s="63"/>
      <c r="AD162" s="63"/>
      <c r="AE162" s="63"/>
    </row>
    <row r="163" spans="8:31" s="27" customFormat="1" x14ac:dyDescent="0.25">
      <c r="AB163" s="63"/>
      <c r="AC163" s="63"/>
      <c r="AD163" s="63"/>
      <c r="AE163" s="63"/>
    </row>
    <row r="164" spans="8:31" s="27" customFormat="1" x14ac:dyDescent="0.25">
      <c r="AB164" s="63"/>
      <c r="AC164" s="63"/>
      <c r="AD164" s="63"/>
      <c r="AE164" s="63"/>
    </row>
    <row r="165" spans="8:31" s="27" customFormat="1" x14ac:dyDescent="0.25">
      <c r="AB165" s="63"/>
      <c r="AC165" s="63"/>
      <c r="AD165" s="63"/>
      <c r="AE165" s="63"/>
    </row>
    <row r="166" spans="8:31" s="27" customFormat="1" x14ac:dyDescent="0.25">
      <c r="AB166" s="63"/>
      <c r="AC166" s="63"/>
      <c r="AD166" s="63"/>
      <c r="AE166" s="63"/>
    </row>
    <row r="167" spans="8:31" s="27" customFormat="1" x14ac:dyDescent="0.25">
      <c r="AB167" s="63"/>
      <c r="AC167" s="63"/>
      <c r="AD167" s="63"/>
      <c r="AE167" s="63"/>
    </row>
    <row r="168" spans="8:31" s="27" customFormat="1" x14ac:dyDescent="0.25">
      <c r="AB168" s="63"/>
      <c r="AC168" s="63"/>
      <c r="AD168" s="63"/>
      <c r="AE168" s="63"/>
    </row>
    <row r="169" spans="8:31" s="27" customFormat="1" x14ac:dyDescent="0.25">
      <c r="AB169" s="63"/>
      <c r="AC169" s="63"/>
      <c r="AD169" s="63"/>
      <c r="AE169" s="63"/>
    </row>
    <row r="170" spans="8:31" s="27" customFormat="1" x14ac:dyDescent="0.25">
      <c r="AB170" s="63"/>
      <c r="AC170" s="63"/>
      <c r="AD170" s="63"/>
      <c r="AE170" s="63"/>
    </row>
    <row r="171" spans="8:31" s="27" customFormat="1" x14ac:dyDescent="0.25">
      <c r="AB171" s="63"/>
      <c r="AC171" s="63"/>
      <c r="AD171" s="63"/>
      <c r="AE171" s="63"/>
    </row>
    <row r="172" spans="8:31" s="27" customFormat="1" x14ac:dyDescent="0.25">
      <c r="AB172" s="63"/>
      <c r="AC172" s="63"/>
      <c r="AD172" s="63"/>
      <c r="AE172" s="63"/>
    </row>
    <row r="173" spans="8:31" s="27" customFormat="1" x14ac:dyDescent="0.25">
      <c r="AB173" s="63"/>
      <c r="AC173" s="63"/>
      <c r="AD173" s="63"/>
      <c r="AE173" s="63"/>
    </row>
    <row r="174" spans="8:31" s="27" customFormat="1" x14ac:dyDescent="0.25">
      <c r="AB174" s="63"/>
      <c r="AC174" s="63"/>
      <c r="AD174" s="63"/>
      <c r="AE174" s="63"/>
    </row>
    <row r="175" spans="8:31" x14ac:dyDescent="0.25">
      <c r="H175" s="27"/>
    </row>
    <row r="176" spans="8:31" x14ac:dyDescent="0.25">
      <c r="H176" s="27"/>
    </row>
    <row r="177" spans="8:8" x14ac:dyDescent="0.25">
      <c r="H177" s="27"/>
    </row>
    <row r="178" spans="8:8" x14ac:dyDescent="0.25">
      <c r="H178" s="27"/>
    </row>
    <row r="179" spans="8:8" x14ac:dyDescent="0.25">
      <c r="H179" s="27"/>
    </row>
    <row r="180" spans="8:8" x14ac:dyDescent="0.25">
      <c r="H180" s="27"/>
    </row>
    <row r="181" spans="8:8" x14ac:dyDescent="0.25">
      <c r="H181" s="27"/>
    </row>
    <row r="182" spans="8:8" x14ac:dyDescent="0.25">
      <c r="H182" s="27"/>
    </row>
    <row r="183" spans="8:8" x14ac:dyDescent="0.25">
      <c r="H183" s="27"/>
    </row>
    <row r="184" spans="8:8" x14ac:dyDescent="0.25">
      <c r="H184" s="27"/>
    </row>
  </sheetData>
  <mergeCells count="38">
    <mergeCell ref="A8:AA8"/>
    <mergeCell ref="C19:C29"/>
    <mergeCell ref="O19:O29"/>
    <mergeCell ref="F16:F17"/>
    <mergeCell ref="G16:G17"/>
    <mergeCell ref="N15:O16"/>
    <mergeCell ref="N19:N29"/>
    <mergeCell ref="P15:P17"/>
    <mergeCell ref="J15:J17"/>
    <mergeCell ref="K15:K17"/>
    <mergeCell ref="L15:L17"/>
    <mergeCell ref="M15:M17"/>
    <mergeCell ref="X15:Y16"/>
    <mergeCell ref="Q15:Q17"/>
    <mergeCell ref="R15:S16"/>
    <mergeCell ref="T15:U16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D15:D17"/>
    <mergeCell ref="E15:E17"/>
    <mergeCell ref="F15:G15"/>
    <mergeCell ref="C35:AA35"/>
    <mergeCell ref="H15:H17"/>
    <mergeCell ref="B31:B33"/>
    <mergeCell ref="C31:AA31"/>
    <mergeCell ref="C32:AA32"/>
    <mergeCell ref="C33:AA33"/>
    <mergeCell ref="V15:W16"/>
  </mergeCells>
  <pageMargins left="0.7" right="0.7" top="0.75" bottom="0.75" header="0.3" footer="0.3"/>
  <pageSetup paperSize="9" scale="33" orientation="landscape" verticalDpi="0" r:id="rId1"/>
  <colBreaks count="1" manualBreakCount="1">
    <brk id="27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170"/>
  <sheetViews>
    <sheetView view="pageBreakPreview" zoomScale="60" zoomScaleNormal="66" workbookViewId="0">
      <selection activeCell="AA1" sqref="AA1:AA6"/>
    </sheetView>
  </sheetViews>
  <sheetFormatPr defaultRowHeight="15.75" x14ac:dyDescent="0.25"/>
  <cols>
    <col min="1" max="2" width="9.140625" style="22"/>
    <col min="3" max="3" width="19.85546875" style="22" customWidth="1"/>
    <col min="4" max="4" width="44.140625" style="22" customWidth="1"/>
    <col min="5" max="7" width="9.140625" style="22"/>
    <col min="8" max="8" width="13.7109375" style="22" customWidth="1"/>
    <col min="9" max="9" width="9.140625" style="22"/>
    <col min="10" max="10" width="13.28515625" style="22" customWidth="1"/>
    <col min="11" max="11" width="13.85546875" style="22" customWidth="1"/>
    <col min="12" max="12" width="16.42578125" style="22" customWidth="1"/>
    <col min="13" max="13" width="16.7109375" style="22" customWidth="1"/>
    <col min="14" max="14" width="16.140625" style="22" customWidth="1"/>
    <col min="15" max="15" width="15.5703125" style="22" customWidth="1"/>
    <col min="16" max="25" width="9.140625" style="22"/>
    <col min="26" max="26" width="14.140625" style="22" customWidth="1"/>
    <col min="27" max="27" width="21" style="22" customWidth="1"/>
    <col min="28" max="29" width="21" style="58" customWidth="1"/>
    <col min="30" max="30" width="18" style="58" customWidth="1"/>
    <col min="31" max="31" width="16.5703125" style="58" customWidth="1"/>
    <col min="32" max="16384" width="9.140625" style="22"/>
  </cols>
  <sheetData>
    <row r="1" spans="1:31" x14ac:dyDescent="0.25">
      <c r="Z1" s="23"/>
      <c r="AA1" s="95" t="s">
        <v>0</v>
      </c>
    </row>
    <row r="2" spans="1:31" x14ac:dyDescent="0.25">
      <c r="AA2" s="95" t="s">
        <v>1</v>
      </c>
    </row>
    <row r="3" spans="1:31" x14ac:dyDescent="0.25">
      <c r="AA3" s="96" t="s">
        <v>2</v>
      </c>
    </row>
    <row r="4" spans="1:31" x14ac:dyDescent="0.25">
      <c r="AA4" s="95" t="s">
        <v>3</v>
      </c>
    </row>
    <row r="5" spans="1:31" x14ac:dyDescent="0.25">
      <c r="AA5" s="58"/>
    </row>
    <row r="6" spans="1:31" x14ac:dyDescent="0.25">
      <c r="AA6" s="95" t="s">
        <v>4</v>
      </c>
    </row>
    <row r="7" spans="1:31" x14ac:dyDescent="0.25">
      <c r="AA7" s="24" t="s">
        <v>140</v>
      </c>
    </row>
    <row r="8" spans="1:31" x14ac:dyDescent="0.25">
      <c r="A8" s="86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31" x14ac:dyDescent="0.25">
      <c r="B9" s="86" t="s">
        <v>38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31" x14ac:dyDescent="0.25">
      <c r="B10" s="87" t="s">
        <v>62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31" x14ac:dyDescent="0.25">
      <c r="B11" s="86" t="s">
        <v>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31" x14ac:dyDescent="0.25">
      <c r="J12" s="25"/>
      <c r="AA12" s="24"/>
    </row>
    <row r="13" spans="1:31" x14ac:dyDescent="0.25">
      <c r="K13" s="26"/>
    </row>
    <row r="14" spans="1:31" ht="75.75" customHeight="1" x14ac:dyDescent="0.25">
      <c r="B14" s="82" t="s">
        <v>7</v>
      </c>
      <c r="C14" s="82" t="s">
        <v>8</v>
      </c>
      <c r="D14" s="82"/>
      <c r="E14" s="82"/>
      <c r="F14" s="82"/>
      <c r="G14" s="82"/>
      <c r="H14" s="82"/>
      <c r="I14" s="82" t="s">
        <v>9</v>
      </c>
      <c r="J14" s="82" t="s">
        <v>10</v>
      </c>
      <c r="K14" s="82"/>
      <c r="L14" s="82"/>
      <c r="M14" s="82"/>
      <c r="N14" s="82" t="s">
        <v>11</v>
      </c>
      <c r="O14" s="82"/>
      <c r="P14" s="82"/>
      <c r="Q14" s="82"/>
      <c r="R14" s="82" t="s">
        <v>12</v>
      </c>
      <c r="S14" s="82"/>
      <c r="T14" s="82"/>
      <c r="U14" s="82"/>
      <c r="V14" s="82"/>
      <c r="W14" s="82"/>
      <c r="X14" s="82"/>
      <c r="Y14" s="82"/>
      <c r="Z14" s="82" t="s">
        <v>13</v>
      </c>
      <c r="AA14" s="82" t="s">
        <v>14</v>
      </c>
      <c r="AE14" s="58" t="s">
        <v>137</v>
      </c>
    </row>
    <row r="15" spans="1:31" ht="99" customHeight="1" x14ac:dyDescent="0.25">
      <c r="B15" s="82"/>
      <c r="C15" s="82" t="s">
        <v>15</v>
      </c>
      <c r="D15" s="82" t="s">
        <v>16</v>
      </c>
      <c r="E15" s="82" t="s">
        <v>17</v>
      </c>
      <c r="F15" s="82" t="s">
        <v>18</v>
      </c>
      <c r="G15" s="82"/>
      <c r="H15" s="82" t="s">
        <v>19</v>
      </c>
      <c r="I15" s="82"/>
      <c r="J15" s="82" t="s">
        <v>20</v>
      </c>
      <c r="K15" s="82" t="s">
        <v>21</v>
      </c>
      <c r="L15" s="82" t="s">
        <v>22</v>
      </c>
      <c r="M15" s="82" t="s">
        <v>23</v>
      </c>
      <c r="N15" s="82" t="s">
        <v>24</v>
      </c>
      <c r="O15" s="82"/>
      <c r="P15" s="82" t="s">
        <v>25</v>
      </c>
      <c r="Q15" s="82" t="s">
        <v>26</v>
      </c>
      <c r="R15" s="82" t="s">
        <v>27</v>
      </c>
      <c r="S15" s="82"/>
      <c r="T15" s="82" t="s">
        <v>28</v>
      </c>
      <c r="U15" s="82"/>
      <c r="V15" s="82" t="s">
        <v>29</v>
      </c>
      <c r="W15" s="82"/>
      <c r="X15" s="82" t="s">
        <v>30</v>
      </c>
      <c r="Y15" s="82"/>
      <c r="Z15" s="82"/>
      <c r="AA15" s="82"/>
      <c r="AD15" s="59">
        <f>SUM(AD19:AD21)</f>
        <v>131306.25</v>
      </c>
      <c r="AE15" s="60">
        <f>[1]тех.вода!$J$29</f>
        <v>131306.44</v>
      </c>
    </row>
    <row r="16" spans="1:31" ht="15.75" customHeight="1" x14ac:dyDescent="0.25">
      <c r="B16" s="82"/>
      <c r="C16" s="82"/>
      <c r="D16" s="82"/>
      <c r="E16" s="82"/>
      <c r="F16" s="82" t="s">
        <v>31</v>
      </c>
      <c r="G16" s="82" t="s">
        <v>32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</row>
    <row r="17" spans="2:31" ht="47.25" x14ac:dyDescent="0.25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30" t="s">
        <v>33</v>
      </c>
      <c r="O17" s="30" t="s">
        <v>34</v>
      </c>
      <c r="P17" s="82"/>
      <c r="Q17" s="82"/>
      <c r="R17" s="1" t="s">
        <v>35</v>
      </c>
      <c r="S17" s="1" t="s">
        <v>36</v>
      </c>
      <c r="T17" s="1" t="s">
        <v>35</v>
      </c>
      <c r="U17" s="1" t="s">
        <v>36</v>
      </c>
      <c r="V17" s="1" t="s">
        <v>31</v>
      </c>
      <c r="W17" s="1" t="s">
        <v>32</v>
      </c>
      <c r="X17" s="1" t="s">
        <v>35</v>
      </c>
      <c r="Y17" s="1" t="s">
        <v>36</v>
      </c>
      <c r="Z17" s="82"/>
      <c r="AA17" s="82"/>
    </row>
    <row r="18" spans="2:31" x14ac:dyDescent="0.25">
      <c r="B18" s="1">
        <v>1</v>
      </c>
      <c r="C18" s="1">
        <v>2</v>
      </c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  <c r="T18" s="1">
        <v>19</v>
      </c>
      <c r="U18" s="1">
        <v>20</v>
      </c>
      <c r="V18" s="1">
        <v>21</v>
      </c>
      <c r="W18" s="1">
        <v>22</v>
      </c>
      <c r="X18" s="1">
        <v>23</v>
      </c>
      <c r="Y18" s="1">
        <v>24</v>
      </c>
      <c r="Z18" s="1">
        <v>25</v>
      </c>
      <c r="AA18" s="1">
        <v>26</v>
      </c>
      <c r="AC18" s="60"/>
      <c r="AD18" s="60"/>
    </row>
    <row r="19" spans="2:31" s="27" customFormat="1" ht="117" customHeight="1" x14ac:dyDescent="0.25">
      <c r="B19" s="46">
        <v>2</v>
      </c>
      <c r="C19" s="89"/>
      <c r="D19" s="28" t="s">
        <v>63</v>
      </c>
      <c r="E19" s="46" t="s">
        <v>86</v>
      </c>
      <c r="F19" s="46">
        <v>22.6</v>
      </c>
      <c r="G19" s="46"/>
      <c r="H19" s="46" t="s">
        <v>74</v>
      </c>
      <c r="I19" s="46"/>
      <c r="J19" s="29">
        <f>12909.999/1.12</f>
        <v>11526.78482142857</v>
      </c>
      <c r="K19" s="29"/>
      <c r="L19" s="29">
        <f>K19-J19</f>
        <v>-11526.78482142857</v>
      </c>
      <c r="M19" s="46" t="s">
        <v>68</v>
      </c>
      <c r="N19" s="91">
        <v>37225.08</v>
      </c>
      <c r="O19" s="91">
        <v>94081.36</v>
      </c>
      <c r="P19" s="46"/>
      <c r="Q19" s="46"/>
      <c r="R19" s="46">
        <v>10</v>
      </c>
      <c r="S19" s="46">
        <v>100</v>
      </c>
      <c r="T19" s="46"/>
      <c r="U19" s="46"/>
      <c r="V19" s="46"/>
      <c r="W19" s="46"/>
      <c r="X19" s="46"/>
      <c r="Y19" s="46"/>
      <c r="Z19" s="46" t="s">
        <v>68</v>
      </c>
      <c r="AA19" s="31" t="s">
        <v>90</v>
      </c>
      <c r="AB19" s="61" t="str">
        <f>'[2]ИП 21_на 01.07.'!$F$93</f>
        <v>11_990303_27</v>
      </c>
      <c r="AC19" s="62">
        <f>'[2]ИП 21_на 01.07.'!$BI$93/1.12</f>
        <v>11.526808428571428</v>
      </c>
      <c r="AD19" s="62">
        <f>AC19*1000</f>
        <v>11526.808428571429</v>
      </c>
      <c r="AE19" s="63" t="b">
        <f>J19=AD19</f>
        <v>0</v>
      </c>
    </row>
    <row r="20" spans="2:31" s="27" customFormat="1" ht="114.75" customHeight="1" x14ac:dyDescent="0.25">
      <c r="B20" s="46">
        <v>3</v>
      </c>
      <c r="C20" s="89"/>
      <c r="D20" s="28" t="s">
        <v>64</v>
      </c>
      <c r="E20" s="46" t="s">
        <v>70</v>
      </c>
      <c r="F20" s="46">
        <v>4</v>
      </c>
      <c r="G20" s="46"/>
      <c r="H20" s="46" t="s">
        <v>74</v>
      </c>
      <c r="I20" s="46"/>
      <c r="J20" s="29">
        <f>2174.472/1.12</f>
        <v>1941.4928571428572</v>
      </c>
      <c r="K20" s="29"/>
      <c r="L20" s="29">
        <f>K20-J20</f>
        <v>-1941.4928571428572</v>
      </c>
      <c r="M20" s="46" t="s">
        <v>68</v>
      </c>
      <c r="N20" s="91"/>
      <c r="O20" s="91"/>
      <c r="P20" s="46"/>
      <c r="Q20" s="46"/>
      <c r="R20" s="46">
        <v>20</v>
      </c>
      <c r="S20" s="46">
        <v>100</v>
      </c>
      <c r="T20" s="46"/>
      <c r="U20" s="46"/>
      <c r="V20" s="46"/>
      <c r="W20" s="46"/>
      <c r="X20" s="46"/>
      <c r="Y20" s="46"/>
      <c r="Z20" s="46" t="s">
        <v>68</v>
      </c>
      <c r="AA20" s="31" t="s">
        <v>90</v>
      </c>
      <c r="AB20" s="61" t="str">
        <f>'[2]ИП 21_на 01.07.'!$F$94</f>
        <v>11_990303_65</v>
      </c>
      <c r="AC20" s="62">
        <f>'[2]ИП 21_на 01.07.'!$BI$94/1.12</f>
        <v>1.9412785714285712</v>
      </c>
      <c r="AD20" s="62">
        <f t="shared" ref="AD20:AD21" si="0">AC20*1000</f>
        <v>1941.2785714285712</v>
      </c>
      <c r="AE20" s="63" t="b">
        <f t="shared" ref="AE20:AE21" si="1">J20=AD20</f>
        <v>0</v>
      </c>
    </row>
    <row r="21" spans="2:31" s="27" customFormat="1" ht="31.5" x14ac:dyDescent="0.25">
      <c r="B21" s="46">
        <v>4</v>
      </c>
      <c r="C21" s="89"/>
      <c r="D21" s="28" t="s">
        <v>65</v>
      </c>
      <c r="E21" s="46" t="s">
        <v>71</v>
      </c>
      <c r="F21" s="46">
        <v>1.4970000000000001</v>
      </c>
      <c r="G21" s="46">
        <v>1.4970000000000001</v>
      </c>
      <c r="H21" s="46" t="s">
        <v>74</v>
      </c>
      <c r="I21" s="46"/>
      <c r="J21" s="29">
        <f>131978.74256/1.12</f>
        <v>117838.163</v>
      </c>
      <c r="K21" s="29">
        <f>J21</f>
        <v>117838.163</v>
      </c>
      <c r="L21" s="29"/>
      <c r="M21" s="46"/>
      <c r="N21" s="91"/>
      <c r="O21" s="91"/>
      <c r="P21" s="46"/>
      <c r="Q21" s="46"/>
      <c r="R21" s="46">
        <v>26</v>
      </c>
      <c r="S21" s="46">
        <v>100</v>
      </c>
      <c r="T21" s="46"/>
      <c r="U21" s="46">
        <v>45.07</v>
      </c>
      <c r="V21" s="46"/>
      <c r="W21" s="46">
        <v>6.4999999999999997E-3</v>
      </c>
      <c r="X21" s="46"/>
      <c r="Y21" s="46">
        <v>16</v>
      </c>
      <c r="Z21" s="46"/>
      <c r="AA21" s="46"/>
      <c r="AB21" s="63" t="str">
        <f>'[2]ИП 21_на 01.07.'!$F$95</f>
        <v>11-990303-61</v>
      </c>
      <c r="AC21" s="62">
        <f>'[2]ИП 21_на 01.07.'!$BI$95/1.12</f>
        <v>117.83816299999999</v>
      </c>
      <c r="AD21" s="62">
        <f t="shared" si="0"/>
        <v>117838.163</v>
      </c>
      <c r="AE21" s="63" t="b">
        <f t="shared" si="1"/>
        <v>1</v>
      </c>
    </row>
    <row r="22" spans="2:31" s="27" customFormat="1" x14ac:dyDescent="0.25">
      <c r="B22" s="1"/>
      <c r="C22" s="2"/>
      <c r="D22" s="3" t="s">
        <v>82</v>
      </c>
      <c r="E22" s="4"/>
      <c r="F22" s="5"/>
      <c r="G22" s="6"/>
      <c r="H22" s="7"/>
      <c r="I22" s="8"/>
      <c r="J22" s="57">
        <f>SUM(J19:J21)</f>
        <v>131306.44067857144</v>
      </c>
      <c r="K22" s="5">
        <f>SUM(K12:K21)</f>
        <v>117848.163</v>
      </c>
      <c r="L22" s="5">
        <f>SUM(L12:L21)</f>
        <v>-13457.277678571427</v>
      </c>
      <c r="M22" s="9"/>
      <c r="N22" s="5">
        <f>SUM(N19:N21)</f>
        <v>37225.08</v>
      </c>
      <c r="O22" s="5">
        <f>O19</f>
        <v>94081.36</v>
      </c>
      <c r="P22" s="1"/>
      <c r="Q22" s="1"/>
      <c r="R22" s="1"/>
      <c r="S22" s="10"/>
      <c r="T22" s="1"/>
      <c r="U22" s="1"/>
      <c r="V22" s="1"/>
      <c r="W22" s="1"/>
      <c r="X22" s="1"/>
      <c r="Y22" s="1"/>
      <c r="Z22" s="11"/>
      <c r="AA22" s="1"/>
      <c r="AB22" s="63"/>
      <c r="AC22" s="63"/>
      <c r="AD22" s="63"/>
      <c r="AE22" s="63"/>
    </row>
    <row r="23" spans="2:31" s="27" customFormat="1" x14ac:dyDescent="0.25">
      <c r="B23" s="83"/>
      <c r="C23" s="84" t="s">
        <v>76</v>
      </c>
      <c r="D23" s="85"/>
      <c r="E23" s="85"/>
      <c r="F23" s="85"/>
      <c r="G23" s="85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63"/>
      <c r="AC23" s="63"/>
      <c r="AD23" s="63"/>
      <c r="AE23" s="63"/>
    </row>
    <row r="24" spans="2:31" s="27" customFormat="1" x14ac:dyDescent="0.25">
      <c r="B24" s="83"/>
      <c r="C24" s="84" t="s">
        <v>77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63"/>
      <c r="AC24" s="63"/>
      <c r="AD24" s="63"/>
      <c r="AE24" s="63"/>
    </row>
    <row r="25" spans="2:31" s="27" customFormat="1" x14ac:dyDescent="0.25">
      <c r="B25" s="83"/>
      <c r="C25" s="84" t="s">
        <v>78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63"/>
      <c r="AC25" s="63"/>
      <c r="AD25" s="63"/>
      <c r="AE25" s="63"/>
    </row>
    <row r="26" spans="2:31" s="27" customFormat="1" x14ac:dyDescent="0.25">
      <c r="B26" s="12"/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63"/>
      <c r="AC26" s="63"/>
      <c r="AD26" s="63"/>
      <c r="AE26" s="63"/>
    </row>
    <row r="27" spans="2:31" s="27" customFormat="1" x14ac:dyDescent="0.25">
      <c r="B27" s="14"/>
      <c r="C27" s="81" t="s">
        <v>79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63"/>
      <c r="AC27" s="63"/>
      <c r="AD27" s="63"/>
      <c r="AE27" s="63"/>
    </row>
    <row r="28" spans="2:31" s="27" customFormat="1" x14ac:dyDescent="0.25">
      <c r="B28" s="15"/>
      <c r="C28" s="15"/>
      <c r="D28" s="15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63"/>
      <c r="AC28" s="63"/>
      <c r="AD28" s="63"/>
      <c r="AE28" s="63"/>
    </row>
    <row r="29" spans="2:31" s="27" customFormat="1" x14ac:dyDescent="0.25">
      <c r="B29" s="15"/>
      <c r="C29" s="15"/>
      <c r="D29" s="15"/>
      <c r="E29" s="15"/>
      <c r="F29" s="15"/>
      <c r="G29" s="15"/>
      <c r="H29" s="15"/>
      <c r="I29" s="15"/>
      <c r="J29" s="16"/>
      <c r="K29" s="16"/>
      <c r="L29" s="16"/>
      <c r="M29" s="16"/>
      <c r="N29" s="16"/>
      <c r="O29" s="16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63"/>
      <c r="AC29" s="63"/>
      <c r="AD29" s="63"/>
      <c r="AE29" s="63"/>
    </row>
    <row r="30" spans="2:31" s="27" customFormat="1" x14ac:dyDescent="0.25">
      <c r="B30" s="15"/>
      <c r="C30" s="17" t="s">
        <v>80</v>
      </c>
      <c r="D30" s="18"/>
      <c r="E30" s="18"/>
      <c r="F30" s="19"/>
      <c r="G30" s="18"/>
      <c r="H30" s="18"/>
      <c r="I30" s="18"/>
      <c r="J30" s="18"/>
      <c r="K30" s="18"/>
      <c r="L30" s="20" t="s">
        <v>81</v>
      </c>
      <c r="M30" s="21"/>
      <c r="N30" s="16"/>
      <c r="O30" s="16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63"/>
      <c r="AC30" s="63"/>
      <c r="AD30" s="63"/>
      <c r="AE30" s="63"/>
    </row>
    <row r="31" spans="2:31" s="27" customFormat="1" x14ac:dyDescent="0.25">
      <c r="AB31" s="63"/>
      <c r="AC31" s="63"/>
      <c r="AD31" s="63"/>
      <c r="AE31" s="63"/>
    </row>
    <row r="32" spans="2:31" s="27" customFormat="1" x14ac:dyDescent="0.25">
      <c r="AB32" s="63"/>
      <c r="AC32" s="63"/>
      <c r="AD32" s="63"/>
      <c r="AE32" s="63"/>
    </row>
    <row r="33" spans="28:31" s="27" customFormat="1" x14ac:dyDescent="0.25">
      <c r="AB33" s="63"/>
      <c r="AC33" s="63"/>
      <c r="AD33" s="63"/>
      <c r="AE33" s="63"/>
    </row>
    <row r="34" spans="28:31" s="27" customFormat="1" x14ac:dyDescent="0.25">
      <c r="AB34" s="63"/>
      <c r="AC34" s="63"/>
      <c r="AD34" s="63"/>
      <c r="AE34" s="63"/>
    </row>
    <row r="35" spans="28:31" s="27" customFormat="1" x14ac:dyDescent="0.25">
      <c r="AB35" s="63"/>
      <c r="AC35" s="63"/>
      <c r="AD35" s="63"/>
      <c r="AE35" s="63"/>
    </row>
    <row r="36" spans="28:31" s="27" customFormat="1" x14ac:dyDescent="0.25">
      <c r="AB36" s="63"/>
      <c r="AC36" s="63"/>
      <c r="AD36" s="63"/>
      <c r="AE36" s="63"/>
    </row>
    <row r="37" spans="28:31" s="27" customFormat="1" x14ac:dyDescent="0.25">
      <c r="AB37" s="63"/>
      <c r="AC37" s="63"/>
      <c r="AD37" s="63"/>
      <c r="AE37" s="63"/>
    </row>
    <row r="38" spans="28:31" s="27" customFormat="1" x14ac:dyDescent="0.25">
      <c r="AB38" s="63"/>
      <c r="AC38" s="63"/>
      <c r="AD38" s="63"/>
      <c r="AE38" s="63"/>
    </row>
    <row r="39" spans="28:31" s="27" customFormat="1" x14ac:dyDescent="0.25">
      <c r="AB39" s="63"/>
      <c r="AC39" s="63"/>
      <c r="AD39" s="63"/>
      <c r="AE39" s="63"/>
    </row>
    <row r="40" spans="28:31" s="27" customFormat="1" x14ac:dyDescent="0.25">
      <c r="AB40" s="63"/>
      <c r="AC40" s="63"/>
      <c r="AD40" s="63"/>
      <c r="AE40" s="63"/>
    </row>
    <row r="41" spans="28:31" s="27" customFormat="1" x14ac:dyDescent="0.25">
      <c r="AB41" s="63"/>
      <c r="AC41" s="63"/>
      <c r="AD41" s="63"/>
      <c r="AE41" s="63"/>
    </row>
    <row r="42" spans="28:31" s="27" customFormat="1" x14ac:dyDescent="0.25">
      <c r="AB42" s="63"/>
      <c r="AC42" s="63"/>
      <c r="AD42" s="63"/>
      <c r="AE42" s="63"/>
    </row>
    <row r="43" spans="28:31" s="27" customFormat="1" x14ac:dyDescent="0.25">
      <c r="AB43" s="63"/>
      <c r="AC43" s="63"/>
      <c r="AD43" s="63"/>
      <c r="AE43" s="63"/>
    </row>
    <row r="44" spans="28:31" s="27" customFormat="1" x14ac:dyDescent="0.25">
      <c r="AB44" s="63"/>
      <c r="AC44" s="63"/>
      <c r="AD44" s="63"/>
      <c r="AE44" s="63"/>
    </row>
    <row r="45" spans="28:31" s="27" customFormat="1" x14ac:dyDescent="0.25">
      <c r="AB45" s="63"/>
      <c r="AC45" s="63"/>
      <c r="AD45" s="63"/>
      <c r="AE45" s="63"/>
    </row>
    <row r="46" spans="28:31" s="27" customFormat="1" x14ac:dyDescent="0.25">
      <c r="AB46" s="63"/>
      <c r="AC46" s="63"/>
      <c r="AD46" s="63"/>
      <c r="AE46" s="63"/>
    </row>
    <row r="47" spans="28:31" s="27" customFormat="1" x14ac:dyDescent="0.25">
      <c r="AB47" s="63"/>
      <c r="AC47" s="63"/>
      <c r="AD47" s="63"/>
      <c r="AE47" s="63"/>
    </row>
    <row r="48" spans="28:31" s="27" customFormat="1" x14ac:dyDescent="0.25">
      <c r="AB48" s="63"/>
      <c r="AC48" s="63"/>
      <c r="AD48" s="63"/>
      <c r="AE48" s="63"/>
    </row>
    <row r="49" spans="28:31" s="27" customFormat="1" x14ac:dyDescent="0.25">
      <c r="AB49" s="63"/>
      <c r="AC49" s="63"/>
      <c r="AD49" s="63"/>
      <c r="AE49" s="63"/>
    </row>
    <row r="50" spans="28:31" s="27" customFormat="1" x14ac:dyDescent="0.25">
      <c r="AB50" s="63"/>
      <c r="AC50" s="63"/>
      <c r="AD50" s="63"/>
      <c r="AE50" s="63"/>
    </row>
    <row r="51" spans="28:31" s="27" customFormat="1" x14ac:dyDescent="0.25">
      <c r="AB51" s="63"/>
      <c r="AC51" s="63"/>
      <c r="AD51" s="63"/>
      <c r="AE51" s="63"/>
    </row>
    <row r="52" spans="28:31" s="27" customFormat="1" x14ac:dyDescent="0.25">
      <c r="AB52" s="63"/>
      <c r="AC52" s="63"/>
      <c r="AD52" s="63"/>
      <c r="AE52" s="63"/>
    </row>
    <row r="53" spans="28:31" s="27" customFormat="1" x14ac:dyDescent="0.25">
      <c r="AB53" s="63"/>
      <c r="AC53" s="63"/>
      <c r="AD53" s="63"/>
      <c r="AE53" s="63"/>
    </row>
    <row r="54" spans="28:31" s="27" customFormat="1" x14ac:dyDescent="0.25">
      <c r="AB54" s="63"/>
      <c r="AC54" s="63"/>
      <c r="AD54" s="63"/>
      <c r="AE54" s="63"/>
    </row>
    <row r="55" spans="28:31" s="27" customFormat="1" x14ac:dyDescent="0.25">
      <c r="AB55" s="63"/>
      <c r="AC55" s="63"/>
      <c r="AD55" s="63"/>
      <c r="AE55" s="63"/>
    </row>
    <row r="56" spans="28:31" s="27" customFormat="1" x14ac:dyDescent="0.25">
      <c r="AB56" s="63"/>
      <c r="AC56" s="63"/>
      <c r="AD56" s="63"/>
      <c r="AE56" s="63"/>
    </row>
    <row r="57" spans="28:31" s="27" customFormat="1" x14ac:dyDescent="0.25">
      <c r="AB57" s="63"/>
      <c r="AC57" s="63"/>
      <c r="AD57" s="63"/>
      <c r="AE57" s="63"/>
    </row>
    <row r="58" spans="28:31" s="27" customFormat="1" x14ac:dyDescent="0.25">
      <c r="AB58" s="63"/>
      <c r="AC58" s="63"/>
      <c r="AD58" s="63"/>
      <c r="AE58" s="63"/>
    </row>
    <row r="59" spans="28:31" s="27" customFormat="1" x14ac:dyDescent="0.25">
      <c r="AB59" s="63"/>
      <c r="AC59" s="63"/>
      <c r="AD59" s="63"/>
      <c r="AE59" s="63"/>
    </row>
    <row r="60" spans="28:31" s="27" customFormat="1" x14ac:dyDescent="0.25">
      <c r="AB60" s="63"/>
      <c r="AC60" s="63"/>
      <c r="AD60" s="63"/>
      <c r="AE60" s="63"/>
    </row>
    <row r="61" spans="28:31" s="27" customFormat="1" x14ac:dyDescent="0.25">
      <c r="AB61" s="63"/>
      <c r="AC61" s="63"/>
      <c r="AD61" s="63"/>
      <c r="AE61" s="63"/>
    </row>
    <row r="62" spans="28:31" s="27" customFormat="1" x14ac:dyDescent="0.25">
      <c r="AB62" s="63"/>
      <c r="AC62" s="63"/>
      <c r="AD62" s="63"/>
      <c r="AE62" s="63"/>
    </row>
    <row r="63" spans="28:31" s="27" customFormat="1" x14ac:dyDescent="0.25">
      <c r="AB63" s="63"/>
      <c r="AC63" s="63"/>
      <c r="AD63" s="63"/>
      <c r="AE63" s="63"/>
    </row>
    <row r="64" spans="28:31" s="27" customFormat="1" x14ac:dyDescent="0.25">
      <c r="AB64" s="63"/>
      <c r="AC64" s="63"/>
      <c r="AD64" s="63"/>
      <c r="AE64" s="63"/>
    </row>
    <row r="65" spans="28:31" s="27" customFormat="1" x14ac:dyDescent="0.25">
      <c r="AB65" s="63"/>
      <c r="AC65" s="63"/>
      <c r="AD65" s="63"/>
      <c r="AE65" s="63"/>
    </row>
    <row r="66" spans="28:31" s="27" customFormat="1" x14ac:dyDescent="0.25">
      <c r="AB66" s="63"/>
      <c r="AC66" s="63"/>
      <c r="AD66" s="63"/>
      <c r="AE66" s="63"/>
    </row>
    <row r="67" spans="28:31" s="27" customFormat="1" x14ac:dyDescent="0.25">
      <c r="AB67" s="63"/>
      <c r="AC67" s="63"/>
      <c r="AD67" s="63"/>
      <c r="AE67" s="63"/>
    </row>
    <row r="68" spans="28:31" s="27" customFormat="1" x14ac:dyDescent="0.25">
      <c r="AB68" s="63"/>
      <c r="AC68" s="63"/>
      <c r="AD68" s="63"/>
      <c r="AE68" s="63"/>
    </row>
    <row r="69" spans="28:31" s="27" customFormat="1" x14ac:dyDescent="0.25">
      <c r="AB69" s="63"/>
      <c r="AC69" s="63"/>
      <c r="AD69" s="63"/>
      <c r="AE69" s="63"/>
    </row>
    <row r="70" spans="28:31" s="27" customFormat="1" x14ac:dyDescent="0.25">
      <c r="AB70" s="63"/>
      <c r="AC70" s="63"/>
      <c r="AD70" s="63"/>
      <c r="AE70" s="63"/>
    </row>
    <row r="71" spans="28:31" s="27" customFormat="1" x14ac:dyDescent="0.25">
      <c r="AB71" s="63"/>
      <c r="AC71" s="63"/>
      <c r="AD71" s="63"/>
      <c r="AE71" s="63"/>
    </row>
    <row r="72" spans="28:31" s="27" customFormat="1" x14ac:dyDescent="0.25">
      <c r="AB72" s="63"/>
      <c r="AC72" s="63"/>
      <c r="AD72" s="63"/>
      <c r="AE72" s="63"/>
    </row>
    <row r="73" spans="28:31" s="27" customFormat="1" x14ac:dyDescent="0.25">
      <c r="AB73" s="63"/>
      <c r="AC73" s="63"/>
      <c r="AD73" s="63"/>
      <c r="AE73" s="63"/>
    </row>
    <row r="74" spans="28:31" s="27" customFormat="1" x14ac:dyDescent="0.25">
      <c r="AB74" s="63"/>
      <c r="AC74" s="63"/>
      <c r="AD74" s="63"/>
      <c r="AE74" s="63"/>
    </row>
    <row r="75" spans="28:31" s="27" customFormat="1" x14ac:dyDescent="0.25">
      <c r="AB75" s="63"/>
      <c r="AC75" s="63"/>
      <c r="AD75" s="63"/>
      <c r="AE75" s="63"/>
    </row>
    <row r="76" spans="28:31" s="27" customFormat="1" x14ac:dyDescent="0.25">
      <c r="AB76" s="63"/>
      <c r="AC76" s="63"/>
      <c r="AD76" s="63"/>
      <c r="AE76" s="63"/>
    </row>
    <row r="77" spans="28:31" s="27" customFormat="1" x14ac:dyDescent="0.25">
      <c r="AB77" s="63"/>
      <c r="AC77" s="63"/>
      <c r="AD77" s="63"/>
      <c r="AE77" s="63"/>
    </row>
    <row r="78" spans="28:31" s="27" customFormat="1" x14ac:dyDescent="0.25">
      <c r="AB78" s="63"/>
      <c r="AC78" s="63"/>
      <c r="AD78" s="63"/>
      <c r="AE78" s="63"/>
    </row>
    <row r="79" spans="28:31" s="27" customFormat="1" x14ac:dyDescent="0.25">
      <c r="AB79" s="63"/>
      <c r="AC79" s="63"/>
      <c r="AD79" s="63"/>
      <c r="AE79" s="63"/>
    </row>
    <row r="80" spans="28:31" s="27" customFormat="1" x14ac:dyDescent="0.25">
      <c r="AB80" s="63"/>
      <c r="AC80" s="63"/>
      <c r="AD80" s="63"/>
      <c r="AE80" s="63"/>
    </row>
    <row r="81" spans="28:31" s="27" customFormat="1" x14ac:dyDescent="0.25">
      <c r="AB81" s="63"/>
      <c r="AC81" s="63"/>
      <c r="AD81" s="63"/>
      <c r="AE81" s="63"/>
    </row>
    <row r="82" spans="28:31" s="27" customFormat="1" x14ac:dyDescent="0.25">
      <c r="AB82" s="63"/>
      <c r="AC82" s="63"/>
      <c r="AD82" s="63"/>
      <c r="AE82" s="63"/>
    </row>
    <row r="83" spans="28:31" s="27" customFormat="1" x14ac:dyDescent="0.25">
      <c r="AB83" s="63"/>
      <c r="AC83" s="63"/>
      <c r="AD83" s="63"/>
      <c r="AE83" s="63"/>
    </row>
    <row r="84" spans="28:31" s="27" customFormat="1" x14ac:dyDescent="0.25">
      <c r="AB84" s="63"/>
      <c r="AC84" s="63"/>
      <c r="AD84" s="63"/>
      <c r="AE84" s="63"/>
    </row>
    <row r="85" spans="28:31" s="27" customFormat="1" x14ac:dyDescent="0.25">
      <c r="AB85" s="63"/>
      <c r="AC85" s="63"/>
      <c r="AD85" s="63"/>
      <c r="AE85" s="63"/>
    </row>
    <row r="86" spans="28:31" s="27" customFormat="1" x14ac:dyDescent="0.25">
      <c r="AB86" s="63"/>
      <c r="AC86" s="63"/>
      <c r="AD86" s="63"/>
      <c r="AE86" s="63"/>
    </row>
    <row r="87" spans="28:31" s="27" customFormat="1" x14ac:dyDescent="0.25">
      <c r="AB87" s="63"/>
      <c r="AC87" s="63"/>
      <c r="AD87" s="63"/>
      <c r="AE87" s="63"/>
    </row>
    <row r="88" spans="28:31" s="27" customFormat="1" x14ac:dyDescent="0.25">
      <c r="AB88" s="63"/>
      <c r="AC88" s="63"/>
      <c r="AD88" s="63"/>
      <c r="AE88" s="63"/>
    </row>
    <row r="89" spans="28:31" s="27" customFormat="1" x14ac:dyDescent="0.25">
      <c r="AB89" s="63"/>
      <c r="AC89" s="63"/>
      <c r="AD89" s="63"/>
      <c r="AE89" s="63"/>
    </row>
    <row r="90" spans="28:31" s="27" customFormat="1" x14ac:dyDescent="0.25">
      <c r="AB90" s="63"/>
      <c r="AC90" s="63"/>
      <c r="AD90" s="63"/>
      <c r="AE90" s="63"/>
    </row>
    <row r="91" spans="28:31" s="27" customFormat="1" x14ac:dyDescent="0.25">
      <c r="AB91" s="63"/>
      <c r="AC91" s="63"/>
      <c r="AD91" s="63"/>
      <c r="AE91" s="63"/>
    </row>
    <row r="92" spans="28:31" s="27" customFormat="1" x14ac:dyDescent="0.25">
      <c r="AB92" s="63"/>
      <c r="AC92" s="63"/>
      <c r="AD92" s="63"/>
      <c r="AE92" s="63"/>
    </row>
    <row r="93" spans="28:31" s="27" customFormat="1" x14ac:dyDescent="0.25">
      <c r="AB93" s="63"/>
      <c r="AC93" s="63"/>
      <c r="AD93" s="63"/>
      <c r="AE93" s="63"/>
    </row>
    <row r="94" spans="28:31" s="27" customFormat="1" x14ac:dyDescent="0.25">
      <c r="AB94" s="63"/>
      <c r="AC94" s="63"/>
      <c r="AD94" s="63"/>
      <c r="AE94" s="63"/>
    </row>
    <row r="95" spans="28:31" s="27" customFormat="1" x14ac:dyDescent="0.25">
      <c r="AB95" s="63"/>
      <c r="AC95" s="63"/>
      <c r="AD95" s="63"/>
      <c r="AE95" s="63"/>
    </row>
    <row r="96" spans="28:31" s="27" customFormat="1" x14ac:dyDescent="0.25">
      <c r="AB96" s="63"/>
      <c r="AC96" s="63"/>
      <c r="AD96" s="63"/>
      <c r="AE96" s="63"/>
    </row>
    <row r="97" spans="28:31" s="27" customFormat="1" x14ac:dyDescent="0.25">
      <c r="AB97" s="63"/>
      <c r="AC97" s="63"/>
      <c r="AD97" s="63"/>
      <c r="AE97" s="63"/>
    </row>
    <row r="98" spans="28:31" s="27" customFormat="1" x14ac:dyDescent="0.25">
      <c r="AB98" s="63"/>
      <c r="AC98" s="63"/>
      <c r="AD98" s="63"/>
      <c r="AE98" s="63"/>
    </row>
    <row r="99" spans="28:31" s="27" customFormat="1" x14ac:dyDescent="0.25">
      <c r="AB99" s="63"/>
      <c r="AC99" s="63"/>
      <c r="AD99" s="63"/>
      <c r="AE99" s="63"/>
    </row>
    <row r="100" spans="28:31" s="27" customFormat="1" x14ac:dyDescent="0.25">
      <c r="AB100" s="63"/>
      <c r="AC100" s="63"/>
      <c r="AD100" s="63"/>
      <c r="AE100" s="63"/>
    </row>
    <row r="101" spans="28:31" s="27" customFormat="1" x14ac:dyDescent="0.25">
      <c r="AB101" s="63"/>
      <c r="AC101" s="63"/>
      <c r="AD101" s="63"/>
      <c r="AE101" s="63"/>
    </row>
    <row r="102" spans="28:31" s="27" customFormat="1" x14ac:dyDescent="0.25">
      <c r="AB102" s="63"/>
      <c r="AC102" s="63"/>
      <c r="AD102" s="63"/>
      <c r="AE102" s="63"/>
    </row>
    <row r="103" spans="28:31" s="27" customFormat="1" x14ac:dyDescent="0.25">
      <c r="AB103" s="63"/>
      <c r="AC103" s="63"/>
      <c r="AD103" s="63"/>
      <c r="AE103" s="63"/>
    </row>
    <row r="104" spans="28:31" s="27" customFormat="1" x14ac:dyDescent="0.25">
      <c r="AB104" s="63"/>
      <c r="AC104" s="63"/>
      <c r="AD104" s="63"/>
      <c r="AE104" s="63"/>
    </row>
    <row r="105" spans="28:31" s="27" customFormat="1" x14ac:dyDescent="0.25">
      <c r="AB105" s="63"/>
      <c r="AC105" s="63"/>
      <c r="AD105" s="63"/>
      <c r="AE105" s="63"/>
    </row>
    <row r="106" spans="28:31" s="27" customFormat="1" x14ac:dyDescent="0.25">
      <c r="AB106" s="63"/>
      <c r="AC106" s="63"/>
      <c r="AD106" s="63"/>
      <c r="AE106" s="63"/>
    </row>
    <row r="107" spans="28:31" s="27" customFormat="1" x14ac:dyDescent="0.25">
      <c r="AB107" s="63"/>
      <c r="AC107" s="63"/>
      <c r="AD107" s="63"/>
      <c r="AE107" s="63"/>
    </row>
    <row r="108" spans="28:31" s="27" customFormat="1" x14ac:dyDescent="0.25">
      <c r="AB108" s="63"/>
      <c r="AC108" s="63"/>
      <c r="AD108" s="63"/>
      <c r="AE108" s="63"/>
    </row>
    <row r="109" spans="28:31" s="27" customFormat="1" x14ac:dyDescent="0.25">
      <c r="AB109" s="63"/>
      <c r="AC109" s="63"/>
      <c r="AD109" s="63"/>
      <c r="AE109" s="63"/>
    </row>
    <row r="110" spans="28:31" s="27" customFormat="1" x14ac:dyDescent="0.25">
      <c r="AB110" s="63"/>
      <c r="AC110" s="63"/>
      <c r="AD110" s="63"/>
      <c r="AE110" s="63"/>
    </row>
    <row r="111" spans="28:31" s="27" customFormat="1" x14ac:dyDescent="0.25">
      <c r="AB111" s="63"/>
      <c r="AC111" s="63"/>
      <c r="AD111" s="63"/>
      <c r="AE111" s="63"/>
    </row>
    <row r="112" spans="28:31" s="27" customFormat="1" x14ac:dyDescent="0.25">
      <c r="AB112" s="63"/>
      <c r="AC112" s="63"/>
      <c r="AD112" s="63"/>
      <c r="AE112" s="63"/>
    </row>
    <row r="113" spans="28:31" s="27" customFormat="1" x14ac:dyDescent="0.25">
      <c r="AB113" s="63"/>
      <c r="AC113" s="63"/>
      <c r="AD113" s="63"/>
      <c r="AE113" s="63"/>
    </row>
    <row r="114" spans="28:31" s="27" customFormat="1" x14ac:dyDescent="0.25">
      <c r="AB114" s="63"/>
      <c r="AC114" s="63"/>
      <c r="AD114" s="63"/>
      <c r="AE114" s="63"/>
    </row>
    <row r="115" spans="28:31" s="27" customFormat="1" x14ac:dyDescent="0.25">
      <c r="AB115" s="63"/>
      <c r="AC115" s="63"/>
      <c r="AD115" s="63"/>
      <c r="AE115" s="63"/>
    </row>
    <row r="116" spans="28:31" s="27" customFormat="1" x14ac:dyDescent="0.25">
      <c r="AB116" s="63"/>
      <c r="AC116" s="63"/>
      <c r="AD116" s="63"/>
      <c r="AE116" s="63"/>
    </row>
    <row r="117" spans="28:31" s="27" customFormat="1" x14ac:dyDescent="0.25">
      <c r="AB117" s="63"/>
      <c r="AC117" s="63"/>
      <c r="AD117" s="63"/>
      <c r="AE117" s="63"/>
    </row>
    <row r="118" spans="28:31" s="27" customFormat="1" x14ac:dyDescent="0.25">
      <c r="AB118" s="63"/>
      <c r="AC118" s="63"/>
      <c r="AD118" s="63"/>
      <c r="AE118" s="63"/>
    </row>
    <row r="119" spans="28:31" s="27" customFormat="1" x14ac:dyDescent="0.25">
      <c r="AB119" s="63"/>
      <c r="AC119" s="63"/>
      <c r="AD119" s="63"/>
      <c r="AE119" s="63"/>
    </row>
    <row r="120" spans="28:31" s="27" customFormat="1" x14ac:dyDescent="0.25">
      <c r="AB120" s="63"/>
      <c r="AC120" s="63"/>
      <c r="AD120" s="63"/>
      <c r="AE120" s="63"/>
    </row>
    <row r="121" spans="28:31" s="27" customFormat="1" x14ac:dyDescent="0.25">
      <c r="AB121" s="63"/>
      <c r="AC121" s="63"/>
      <c r="AD121" s="63"/>
      <c r="AE121" s="63"/>
    </row>
    <row r="122" spans="28:31" s="27" customFormat="1" x14ac:dyDescent="0.25">
      <c r="AB122" s="63"/>
      <c r="AC122" s="63"/>
      <c r="AD122" s="63"/>
      <c r="AE122" s="63"/>
    </row>
    <row r="123" spans="28:31" s="27" customFormat="1" x14ac:dyDescent="0.25">
      <c r="AB123" s="63"/>
      <c r="AC123" s="63"/>
      <c r="AD123" s="63"/>
      <c r="AE123" s="63"/>
    </row>
    <row r="124" spans="28:31" s="27" customFormat="1" x14ac:dyDescent="0.25">
      <c r="AB124" s="63"/>
      <c r="AC124" s="63"/>
      <c r="AD124" s="63"/>
      <c r="AE124" s="63"/>
    </row>
    <row r="125" spans="28:31" s="27" customFormat="1" x14ac:dyDescent="0.25">
      <c r="AB125" s="63"/>
      <c r="AC125" s="63"/>
      <c r="AD125" s="63"/>
      <c r="AE125" s="63"/>
    </row>
    <row r="126" spans="28:31" s="27" customFormat="1" x14ac:dyDescent="0.25">
      <c r="AB126" s="63"/>
      <c r="AC126" s="63"/>
      <c r="AD126" s="63"/>
      <c r="AE126" s="63"/>
    </row>
    <row r="127" spans="28:31" s="27" customFormat="1" x14ac:dyDescent="0.25">
      <c r="AB127" s="63"/>
      <c r="AC127" s="63"/>
      <c r="AD127" s="63"/>
      <c r="AE127" s="63"/>
    </row>
    <row r="128" spans="28:31" s="27" customFormat="1" x14ac:dyDescent="0.25">
      <c r="AB128" s="63"/>
      <c r="AC128" s="63"/>
      <c r="AD128" s="63"/>
      <c r="AE128" s="63"/>
    </row>
    <row r="129" spans="28:31" s="27" customFormat="1" x14ac:dyDescent="0.25">
      <c r="AB129" s="63"/>
      <c r="AC129" s="63"/>
      <c r="AD129" s="63"/>
      <c r="AE129" s="63"/>
    </row>
    <row r="130" spans="28:31" s="27" customFormat="1" x14ac:dyDescent="0.25">
      <c r="AB130" s="63"/>
      <c r="AC130" s="63"/>
      <c r="AD130" s="63"/>
      <c r="AE130" s="63"/>
    </row>
    <row r="131" spans="28:31" s="27" customFormat="1" x14ac:dyDescent="0.25">
      <c r="AB131" s="63"/>
      <c r="AC131" s="63"/>
      <c r="AD131" s="63"/>
      <c r="AE131" s="63"/>
    </row>
    <row r="132" spans="28:31" s="27" customFormat="1" x14ac:dyDescent="0.25">
      <c r="AB132" s="63"/>
      <c r="AC132" s="63"/>
      <c r="AD132" s="63"/>
      <c r="AE132" s="63"/>
    </row>
    <row r="133" spans="28:31" s="27" customFormat="1" x14ac:dyDescent="0.25">
      <c r="AB133" s="63"/>
      <c r="AC133" s="63"/>
      <c r="AD133" s="63"/>
      <c r="AE133" s="63"/>
    </row>
    <row r="134" spans="28:31" s="27" customFormat="1" x14ac:dyDescent="0.25">
      <c r="AB134" s="63"/>
      <c r="AC134" s="63"/>
      <c r="AD134" s="63"/>
      <c r="AE134" s="63"/>
    </row>
    <row r="135" spans="28:31" s="27" customFormat="1" x14ac:dyDescent="0.25">
      <c r="AB135" s="63"/>
      <c r="AC135" s="63"/>
      <c r="AD135" s="63"/>
      <c r="AE135" s="63"/>
    </row>
    <row r="136" spans="28:31" s="27" customFormat="1" x14ac:dyDescent="0.25">
      <c r="AB136" s="63"/>
      <c r="AC136" s="63"/>
      <c r="AD136" s="63"/>
      <c r="AE136" s="63"/>
    </row>
    <row r="137" spans="28:31" s="27" customFormat="1" x14ac:dyDescent="0.25">
      <c r="AB137" s="63"/>
      <c r="AC137" s="63"/>
      <c r="AD137" s="63"/>
      <c r="AE137" s="63"/>
    </row>
    <row r="138" spans="28:31" s="27" customFormat="1" x14ac:dyDescent="0.25">
      <c r="AB138" s="63"/>
      <c r="AC138" s="63"/>
      <c r="AD138" s="63"/>
      <c r="AE138" s="63"/>
    </row>
    <row r="139" spans="28:31" s="27" customFormat="1" x14ac:dyDescent="0.25">
      <c r="AB139" s="63"/>
      <c r="AC139" s="63"/>
      <c r="AD139" s="63"/>
      <c r="AE139" s="63"/>
    </row>
    <row r="140" spans="28:31" s="27" customFormat="1" x14ac:dyDescent="0.25">
      <c r="AB140" s="63"/>
      <c r="AC140" s="63"/>
      <c r="AD140" s="63"/>
      <c r="AE140" s="63"/>
    </row>
    <row r="141" spans="28:31" s="27" customFormat="1" x14ac:dyDescent="0.25">
      <c r="AB141" s="63"/>
      <c r="AC141" s="63"/>
      <c r="AD141" s="63"/>
      <c r="AE141" s="63"/>
    </row>
    <row r="142" spans="28:31" s="27" customFormat="1" x14ac:dyDescent="0.25">
      <c r="AB142" s="63"/>
      <c r="AC142" s="63"/>
      <c r="AD142" s="63"/>
      <c r="AE142" s="63"/>
    </row>
    <row r="143" spans="28:31" s="27" customFormat="1" x14ac:dyDescent="0.25">
      <c r="AB143" s="63"/>
      <c r="AC143" s="63"/>
      <c r="AD143" s="63"/>
      <c r="AE143" s="63"/>
    </row>
    <row r="144" spans="28:31" s="27" customFormat="1" x14ac:dyDescent="0.25">
      <c r="AB144" s="63"/>
      <c r="AC144" s="63"/>
      <c r="AD144" s="63"/>
      <c r="AE144" s="63"/>
    </row>
    <row r="145" spans="28:31" s="27" customFormat="1" x14ac:dyDescent="0.25">
      <c r="AB145" s="63"/>
      <c r="AC145" s="63"/>
      <c r="AD145" s="63"/>
      <c r="AE145" s="63"/>
    </row>
    <row r="146" spans="28:31" s="27" customFormat="1" x14ac:dyDescent="0.25">
      <c r="AB146" s="63"/>
      <c r="AC146" s="63"/>
      <c r="AD146" s="63"/>
      <c r="AE146" s="63"/>
    </row>
    <row r="147" spans="28:31" s="27" customFormat="1" x14ac:dyDescent="0.25">
      <c r="AB147" s="63"/>
      <c r="AC147" s="63"/>
      <c r="AD147" s="63"/>
      <c r="AE147" s="63"/>
    </row>
    <row r="148" spans="28:31" s="27" customFormat="1" x14ac:dyDescent="0.25">
      <c r="AB148" s="63"/>
      <c r="AC148" s="63"/>
      <c r="AD148" s="63"/>
      <c r="AE148" s="63"/>
    </row>
    <row r="149" spans="28:31" s="27" customFormat="1" x14ac:dyDescent="0.25">
      <c r="AB149" s="63"/>
      <c r="AC149" s="63"/>
      <c r="AD149" s="63"/>
      <c r="AE149" s="63"/>
    </row>
    <row r="150" spans="28:31" s="27" customFormat="1" x14ac:dyDescent="0.25">
      <c r="AB150" s="63"/>
      <c r="AC150" s="63"/>
      <c r="AD150" s="63"/>
      <c r="AE150" s="63"/>
    </row>
    <row r="151" spans="28:31" s="27" customFormat="1" x14ac:dyDescent="0.25">
      <c r="AB151" s="63"/>
      <c r="AC151" s="63"/>
      <c r="AD151" s="63"/>
      <c r="AE151" s="63"/>
    </row>
    <row r="152" spans="28:31" s="27" customFormat="1" x14ac:dyDescent="0.25">
      <c r="AB152" s="63"/>
      <c r="AC152" s="63"/>
      <c r="AD152" s="63"/>
      <c r="AE152" s="63"/>
    </row>
    <row r="153" spans="28:31" s="27" customFormat="1" x14ac:dyDescent="0.25">
      <c r="AB153" s="63"/>
      <c r="AC153" s="63"/>
      <c r="AD153" s="63"/>
      <c r="AE153" s="63"/>
    </row>
    <row r="154" spans="28:31" s="27" customFormat="1" x14ac:dyDescent="0.25">
      <c r="AB154" s="63"/>
      <c r="AC154" s="63"/>
      <c r="AD154" s="63"/>
      <c r="AE154" s="63"/>
    </row>
    <row r="155" spans="28:31" s="27" customFormat="1" x14ac:dyDescent="0.25">
      <c r="AB155" s="63"/>
      <c r="AC155" s="63"/>
      <c r="AD155" s="63"/>
      <c r="AE155" s="63"/>
    </row>
    <row r="156" spans="28:31" s="27" customFormat="1" x14ac:dyDescent="0.25">
      <c r="AB156" s="63"/>
      <c r="AC156" s="63"/>
      <c r="AD156" s="63"/>
      <c r="AE156" s="63"/>
    </row>
    <row r="157" spans="28:31" s="27" customFormat="1" x14ac:dyDescent="0.25">
      <c r="AB157" s="63"/>
      <c r="AC157" s="63"/>
      <c r="AD157" s="63"/>
      <c r="AE157" s="63"/>
    </row>
    <row r="158" spans="28:31" s="27" customFormat="1" x14ac:dyDescent="0.25">
      <c r="AB158" s="63"/>
      <c r="AC158" s="63"/>
      <c r="AD158" s="63"/>
      <c r="AE158" s="63"/>
    </row>
    <row r="159" spans="28:31" s="27" customFormat="1" x14ac:dyDescent="0.25">
      <c r="AB159" s="63"/>
      <c r="AC159" s="63"/>
      <c r="AD159" s="63"/>
      <c r="AE159" s="63"/>
    </row>
    <row r="160" spans="28:31" s="27" customFormat="1" x14ac:dyDescent="0.25">
      <c r="AB160" s="63"/>
      <c r="AC160" s="63"/>
      <c r="AD160" s="63"/>
      <c r="AE160" s="63"/>
    </row>
    <row r="161" spans="28:31" s="27" customFormat="1" x14ac:dyDescent="0.25">
      <c r="AB161" s="63"/>
      <c r="AC161" s="63"/>
      <c r="AD161" s="63"/>
      <c r="AE161" s="63"/>
    </row>
    <row r="162" spans="28:31" s="27" customFormat="1" x14ac:dyDescent="0.25">
      <c r="AB162" s="63"/>
      <c r="AC162" s="63"/>
      <c r="AD162" s="63"/>
      <c r="AE162" s="63"/>
    </row>
    <row r="163" spans="28:31" s="27" customFormat="1" x14ac:dyDescent="0.25">
      <c r="AB163" s="63"/>
      <c r="AC163" s="63"/>
      <c r="AD163" s="63"/>
      <c r="AE163" s="63"/>
    </row>
    <row r="164" spans="28:31" s="27" customFormat="1" x14ac:dyDescent="0.25">
      <c r="AB164" s="63"/>
      <c r="AC164" s="63"/>
      <c r="AD164" s="63"/>
      <c r="AE164" s="63"/>
    </row>
    <row r="165" spans="28:31" s="27" customFormat="1" x14ac:dyDescent="0.25">
      <c r="AB165" s="63"/>
      <c r="AC165" s="63"/>
      <c r="AD165" s="63"/>
      <c r="AE165" s="63"/>
    </row>
    <row r="166" spans="28:31" s="27" customFormat="1" x14ac:dyDescent="0.25">
      <c r="AB166" s="63"/>
      <c r="AC166" s="63"/>
      <c r="AD166" s="63"/>
      <c r="AE166" s="63"/>
    </row>
    <row r="167" spans="28:31" s="27" customFormat="1" x14ac:dyDescent="0.25">
      <c r="AB167" s="63"/>
      <c r="AC167" s="63"/>
      <c r="AD167" s="63"/>
      <c r="AE167" s="63"/>
    </row>
    <row r="168" spans="28:31" s="27" customFormat="1" x14ac:dyDescent="0.25">
      <c r="AB168" s="63"/>
      <c r="AC168" s="63"/>
      <c r="AD168" s="63"/>
      <c r="AE168" s="63"/>
    </row>
    <row r="169" spans="28:31" s="27" customFormat="1" x14ac:dyDescent="0.25">
      <c r="AB169" s="63"/>
      <c r="AC169" s="63"/>
      <c r="AD169" s="63"/>
      <c r="AE169" s="63"/>
    </row>
    <row r="170" spans="28:31" s="27" customFormat="1" x14ac:dyDescent="0.25">
      <c r="AB170" s="63"/>
      <c r="AC170" s="63"/>
      <c r="AD170" s="63"/>
      <c r="AE170" s="63"/>
    </row>
  </sheetData>
  <mergeCells count="38">
    <mergeCell ref="A8:AA8"/>
    <mergeCell ref="F16:F17"/>
    <mergeCell ref="G16:G17"/>
    <mergeCell ref="C19:C21"/>
    <mergeCell ref="N15:O16"/>
    <mergeCell ref="P15:P17"/>
    <mergeCell ref="J15:J17"/>
    <mergeCell ref="K15:K17"/>
    <mergeCell ref="L15:L17"/>
    <mergeCell ref="M15:M17"/>
    <mergeCell ref="N19:N21"/>
    <mergeCell ref="O19:O21"/>
    <mergeCell ref="X15:Y16"/>
    <mergeCell ref="Q15:Q17"/>
    <mergeCell ref="R15:S16"/>
    <mergeCell ref="T15:U16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D15:D17"/>
    <mergeCell ref="E15:E17"/>
    <mergeCell ref="F15:G15"/>
    <mergeCell ref="C27:AA27"/>
    <mergeCell ref="H15:H17"/>
    <mergeCell ref="B23:B25"/>
    <mergeCell ref="C23:AA23"/>
    <mergeCell ref="C24:AA24"/>
    <mergeCell ref="C25:AA25"/>
    <mergeCell ref="V15:W16"/>
  </mergeCells>
  <pageMargins left="0.7" right="0.7" top="0.75" bottom="0.75" header="0.3" footer="0.3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2"/>
  <sheetViews>
    <sheetView view="pageBreakPreview" zoomScale="60" zoomScaleNormal="70" workbookViewId="0">
      <selection activeCell="AA1" sqref="AA1:AA6"/>
    </sheetView>
  </sheetViews>
  <sheetFormatPr defaultRowHeight="15.75" x14ac:dyDescent="0.25"/>
  <cols>
    <col min="1" max="2" width="9.140625" style="22"/>
    <col min="3" max="3" width="19.85546875" style="22" customWidth="1"/>
    <col min="4" max="4" width="44.140625" style="22" customWidth="1"/>
    <col min="5" max="8" width="9.140625" style="22"/>
    <col min="9" max="9" width="12.140625" style="22" customWidth="1"/>
    <col min="10" max="10" width="13.28515625" style="22" customWidth="1"/>
    <col min="11" max="11" width="13.85546875" style="22" customWidth="1"/>
    <col min="12" max="12" width="11.7109375" style="22" customWidth="1"/>
    <col min="13" max="13" width="17.28515625" style="22" customWidth="1"/>
    <col min="14" max="14" width="12.28515625" style="22" customWidth="1"/>
    <col min="15" max="15" width="13" style="22" customWidth="1"/>
    <col min="16" max="27" width="9.140625" style="22" customWidth="1"/>
    <col min="28" max="30" width="22" style="58" customWidth="1"/>
    <col min="31" max="31" width="26.28515625" style="58" customWidth="1"/>
    <col min="32" max="16384" width="9.140625" style="22"/>
  </cols>
  <sheetData>
    <row r="1" spans="1:31" x14ac:dyDescent="0.25">
      <c r="Z1" s="23"/>
      <c r="AA1" s="95" t="s">
        <v>0</v>
      </c>
    </row>
    <row r="2" spans="1:31" x14ac:dyDescent="0.25">
      <c r="AA2" s="95" t="s">
        <v>1</v>
      </c>
    </row>
    <row r="3" spans="1:31" x14ac:dyDescent="0.25">
      <c r="AA3" s="96" t="s">
        <v>2</v>
      </c>
    </row>
    <row r="4" spans="1:31" x14ac:dyDescent="0.25">
      <c r="AA4" s="95" t="s">
        <v>3</v>
      </c>
    </row>
    <row r="5" spans="1:31" x14ac:dyDescent="0.25">
      <c r="AA5" s="58"/>
    </row>
    <row r="6" spans="1:31" x14ac:dyDescent="0.25">
      <c r="AA6" s="95" t="s">
        <v>4</v>
      </c>
    </row>
    <row r="7" spans="1:31" x14ac:dyDescent="0.25">
      <c r="AA7" s="24" t="s">
        <v>140</v>
      </c>
    </row>
    <row r="8" spans="1:31" x14ac:dyDescent="0.25">
      <c r="A8" s="86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31" x14ac:dyDescent="0.25">
      <c r="B9" s="86" t="s">
        <v>38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31" x14ac:dyDescent="0.25">
      <c r="B10" s="87" t="s">
        <v>56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31" x14ac:dyDescent="0.25">
      <c r="B11" s="86" t="s">
        <v>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31" x14ac:dyDescent="0.25">
      <c r="J12" s="25"/>
      <c r="AA12" s="24"/>
    </row>
    <row r="13" spans="1:31" x14ac:dyDescent="0.25">
      <c r="K13" s="26"/>
    </row>
    <row r="14" spans="1:31" ht="36" customHeight="1" x14ac:dyDescent="0.25">
      <c r="B14" s="82" t="s">
        <v>7</v>
      </c>
      <c r="C14" s="82" t="s">
        <v>8</v>
      </c>
      <c r="D14" s="82"/>
      <c r="E14" s="82"/>
      <c r="F14" s="82"/>
      <c r="G14" s="82"/>
      <c r="H14" s="82"/>
      <c r="I14" s="82" t="s">
        <v>9</v>
      </c>
      <c r="J14" s="82" t="s">
        <v>10</v>
      </c>
      <c r="K14" s="82"/>
      <c r="L14" s="82"/>
      <c r="M14" s="82"/>
      <c r="N14" s="82" t="s">
        <v>11</v>
      </c>
      <c r="O14" s="82"/>
      <c r="P14" s="82"/>
      <c r="Q14" s="82"/>
      <c r="R14" s="82" t="s">
        <v>12</v>
      </c>
      <c r="S14" s="82"/>
      <c r="T14" s="82"/>
      <c r="U14" s="82"/>
      <c r="V14" s="82"/>
      <c r="W14" s="82"/>
      <c r="X14" s="82"/>
      <c r="Y14" s="82"/>
      <c r="Z14" s="82" t="s">
        <v>13</v>
      </c>
      <c r="AA14" s="82" t="s">
        <v>14</v>
      </c>
      <c r="AE14" s="58" t="s">
        <v>138</v>
      </c>
    </row>
    <row r="15" spans="1:31" ht="99" customHeight="1" x14ac:dyDescent="0.25">
      <c r="B15" s="82"/>
      <c r="C15" s="82" t="s">
        <v>15</v>
      </c>
      <c r="D15" s="82" t="s">
        <v>16</v>
      </c>
      <c r="E15" s="82" t="s">
        <v>17</v>
      </c>
      <c r="F15" s="82" t="s">
        <v>18</v>
      </c>
      <c r="G15" s="82"/>
      <c r="H15" s="82" t="s">
        <v>19</v>
      </c>
      <c r="I15" s="82"/>
      <c r="J15" s="82" t="s">
        <v>20</v>
      </c>
      <c r="K15" s="82" t="s">
        <v>21</v>
      </c>
      <c r="L15" s="82" t="s">
        <v>22</v>
      </c>
      <c r="M15" s="82" t="s">
        <v>23</v>
      </c>
      <c r="N15" s="82" t="s">
        <v>24</v>
      </c>
      <c r="O15" s="82"/>
      <c r="P15" s="82" t="s">
        <v>25</v>
      </c>
      <c r="Q15" s="82" t="s">
        <v>26</v>
      </c>
      <c r="R15" s="82" t="s">
        <v>27</v>
      </c>
      <c r="S15" s="82"/>
      <c r="T15" s="82" t="s">
        <v>28</v>
      </c>
      <c r="U15" s="82"/>
      <c r="V15" s="82" t="s">
        <v>29</v>
      </c>
      <c r="W15" s="82"/>
      <c r="X15" s="82" t="s">
        <v>30</v>
      </c>
      <c r="Y15" s="82"/>
      <c r="Z15" s="82"/>
      <c r="AA15" s="82"/>
      <c r="AD15" s="59">
        <f>SUM(AD19:AD23)</f>
        <v>9256.8762285714274</v>
      </c>
      <c r="AE15" s="64">
        <f>[1]пром.вода!$J$23</f>
        <v>9257.1</v>
      </c>
    </row>
    <row r="16" spans="1:31" ht="15.75" customHeight="1" x14ac:dyDescent="0.25">
      <c r="B16" s="82"/>
      <c r="C16" s="82"/>
      <c r="D16" s="82"/>
      <c r="E16" s="82"/>
      <c r="F16" s="82" t="s">
        <v>31</v>
      </c>
      <c r="G16" s="82" t="s">
        <v>32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</row>
    <row r="17" spans="2:31" ht="47.25" x14ac:dyDescent="0.25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30" t="s">
        <v>33</v>
      </c>
      <c r="O17" s="30" t="s">
        <v>34</v>
      </c>
      <c r="P17" s="82"/>
      <c r="Q17" s="82"/>
      <c r="R17" s="1" t="s">
        <v>35</v>
      </c>
      <c r="S17" s="1" t="s">
        <v>36</v>
      </c>
      <c r="T17" s="1" t="s">
        <v>35</v>
      </c>
      <c r="U17" s="1" t="s">
        <v>36</v>
      </c>
      <c r="V17" s="1" t="s">
        <v>31</v>
      </c>
      <c r="W17" s="1" t="s">
        <v>32</v>
      </c>
      <c r="X17" s="1" t="s">
        <v>35</v>
      </c>
      <c r="Y17" s="1" t="s">
        <v>36</v>
      </c>
      <c r="Z17" s="82"/>
      <c r="AA17" s="82"/>
    </row>
    <row r="18" spans="2:31" x14ac:dyDescent="0.25">
      <c r="B18" s="1">
        <v>1</v>
      </c>
      <c r="C18" s="1">
        <v>2</v>
      </c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  <c r="T18" s="1">
        <v>19</v>
      </c>
      <c r="U18" s="1">
        <v>20</v>
      </c>
      <c r="V18" s="1">
        <v>21</v>
      </c>
      <c r="W18" s="1">
        <v>22</v>
      </c>
      <c r="X18" s="1">
        <v>23</v>
      </c>
      <c r="Y18" s="1">
        <v>24</v>
      </c>
      <c r="Z18" s="1">
        <v>25</v>
      </c>
      <c r="AA18" s="1">
        <v>26</v>
      </c>
    </row>
    <row r="19" spans="2:31" s="27" customFormat="1" ht="86.25" customHeight="1" x14ac:dyDescent="0.25">
      <c r="B19" s="46">
        <v>2</v>
      </c>
      <c r="C19" s="89" t="s">
        <v>87</v>
      </c>
      <c r="D19" s="28" t="s">
        <v>57</v>
      </c>
      <c r="E19" s="46" t="s">
        <v>86</v>
      </c>
      <c r="F19" s="46">
        <v>10.7</v>
      </c>
      <c r="G19" s="46"/>
      <c r="H19" s="46"/>
      <c r="I19" s="46" t="s">
        <v>74</v>
      </c>
      <c r="J19" s="29">
        <v>5254.4042857142904</v>
      </c>
      <c r="K19" s="29"/>
      <c r="L19" s="29">
        <f>K19-J19</f>
        <v>-5254.4042857142904</v>
      </c>
      <c r="M19" s="31" t="s">
        <v>68</v>
      </c>
      <c r="N19" s="91">
        <v>2014.54</v>
      </c>
      <c r="O19" s="91">
        <v>7242.56</v>
      </c>
      <c r="P19" s="46"/>
      <c r="Q19" s="46"/>
      <c r="R19" s="46">
        <v>10</v>
      </c>
      <c r="S19" s="46">
        <v>100</v>
      </c>
      <c r="T19" s="46"/>
      <c r="U19" s="46"/>
      <c r="V19" s="46"/>
      <c r="W19" s="46"/>
      <c r="X19" s="46"/>
      <c r="Y19" s="46">
        <v>100</v>
      </c>
      <c r="Z19" s="31" t="str">
        <f>M19</f>
        <v>договора на стадии заключения</v>
      </c>
      <c r="AA19" s="31" t="s">
        <v>88</v>
      </c>
      <c r="AB19" s="61" t="str">
        <f>'[2]ИП 21_на 01.07.'!$F$83</f>
        <v>11_990303_29</v>
      </c>
      <c r="AC19" s="62">
        <f>'[2]ИП 21_на 01.07.'!$BI$83/1.12</f>
        <v>5.9614285714285709</v>
      </c>
      <c r="AD19" s="62">
        <f>AC19*1000</f>
        <v>5961.4285714285706</v>
      </c>
      <c r="AE19" s="63" t="b">
        <f>AD19=J19</f>
        <v>0</v>
      </c>
    </row>
    <row r="20" spans="2:31" s="27" customFormat="1" ht="61.5" customHeight="1" x14ac:dyDescent="0.25">
      <c r="B20" s="46">
        <v>3</v>
      </c>
      <c r="C20" s="89"/>
      <c r="D20" s="28" t="s">
        <v>58</v>
      </c>
      <c r="E20" s="46" t="s">
        <v>70</v>
      </c>
      <c r="F20" s="46">
        <v>2</v>
      </c>
      <c r="G20" s="46"/>
      <c r="H20" s="46"/>
      <c r="I20" s="46" t="s">
        <v>74</v>
      </c>
      <c r="J20" s="29">
        <v>648.98928571428564</v>
      </c>
      <c r="K20" s="29"/>
      <c r="L20" s="29">
        <f t="shared" ref="L20:L23" si="0">K20-J20</f>
        <v>-648.98928571428564</v>
      </c>
      <c r="M20" s="31" t="s">
        <v>68</v>
      </c>
      <c r="N20" s="91"/>
      <c r="O20" s="91"/>
      <c r="P20" s="46"/>
      <c r="Q20" s="46"/>
      <c r="R20" s="46">
        <v>5</v>
      </c>
      <c r="S20" s="46">
        <v>100</v>
      </c>
      <c r="T20" s="46"/>
      <c r="U20" s="46"/>
      <c r="V20" s="46"/>
      <c r="W20" s="46"/>
      <c r="X20" s="46"/>
      <c r="Y20" s="46">
        <v>100</v>
      </c>
      <c r="Z20" s="31" t="str">
        <f t="shared" ref="Z20:Z22" si="1">M20</f>
        <v>договора на стадии заключения</v>
      </c>
      <c r="AA20" s="31" t="s">
        <v>88</v>
      </c>
      <c r="AB20" s="61" t="str">
        <f>'[2]ИП 21_на 01.07.'!$F$84</f>
        <v>11_990303_32</v>
      </c>
      <c r="AC20" s="62">
        <f>'[2]ИП 21_на 01.07.'!$BI$84/1.12</f>
        <v>0.24321428571428566</v>
      </c>
      <c r="AD20" s="62">
        <f t="shared" ref="AD20:AD23" si="2">AC20*1000</f>
        <v>243.21428571428567</v>
      </c>
      <c r="AE20" s="63" t="b">
        <f t="shared" ref="AE20:AE23" si="3">AD20=J20</f>
        <v>0</v>
      </c>
    </row>
    <row r="21" spans="2:31" s="27" customFormat="1" ht="51.75" customHeight="1" x14ac:dyDescent="0.25">
      <c r="B21" s="46">
        <v>4</v>
      </c>
      <c r="C21" s="89"/>
      <c r="D21" s="28" t="s">
        <v>59</v>
      </c>
      <c r="E21" s="46" t="s">
        <v>70</v>
      </c>
      <c r="F21" s="46">
        <v>1</v>
      </c>
      <c r="G21" s="46"/>
      <c r="H21" s="46"/>
      <c r="I21" s="46" t="s">
        <v>74</v>
      </c>
      <c r="J21" s="29">
        <v>557.04251428571422</v>
      </c>
      <c r="K21" s="29"/>
      <c r="L21" s="29">
        <f t="shared" si="0"/>
        <v>-557.04251428571422</v>
      </c>
      <c r="M21" s="31" t="s">
        <v>68</v>
      </c>
      <c r="N21" s="91"/>
      <c r="O21" s="91"/>
      <c r="P21" s="46"/>
      <c r="Q21" s="46"/>
      <c r="R21" s="46">
        <v>15</v>
      </c>
      <c r="S21" s="46">
        <v>100</v>
      </c>
      <c r="T21" s="46"/>
      <c r="U21" s="46"/>
      <c r="V21" s="46"/>
      <c r="W21" s="46"/>
      <c r="X21" s="46"/>
      <c r="Y21" s="46">
        <v>100</v>
      </c>
      <c r="Z21" s="31" t="str">
        <f t="shared" si="1"/>
        <v>договора на стадии заключения</v>
      </c>
      <c r="AA21" s="31" t="s">
        <v>88</v>
      </c>
      <c r="AB21" s="61" t="str">
        <f>'[2]ИП 21_на 01.07.'!$F$85</f>
        <v>11_990303_33</v>
      </c>
      <c r="AC21" s="62">
        <f>'[2]ИП 21_на 01.07.'!$BI$85/1.12</f>
        <v>0.55704251428571416</v>
      </c>
      <c r="AD21" s="62">
        <f t="shared" si="2"/>
        <v>557.04251428571422</v>
      </c>
      <c r="AE21" s="63" t="b">
        <f t="shared" si="3"/>
        <v>1</v>
      </c>
    </row>
    <row r="22" spans="2:31" s="27" customFormat="1" ht="61.5" customHeight="1" x14ac:dyDescent="0.25">
      <c r="B22" s="46">
        <v>5</v>
      </c>
      <c r="C22" s="89"/>
      <c r="D22" s="28" t="s">
        <v>60</v>
      </c>
      <c r="E22" s="46" t="s">
        <v>70</v>
      </c>
      <c r="F22" s="46">
        <v>1</v>
      </c>
      <c r="G22" s="46"/>
      <c r="H22" s="46"/>
      <c r="I22" s="46" t="s">
        <v>74</v>
      </c>
      <c r="J22" s="29">
        <v>932.98714285714277</v>
      </c>
      <c r="K22" s="29"/>
      <c r="L22" s="29">
        <f t="shared" si="0"/>
        <v>-932.98714285714277</v>
      </c>
      <c r="M22" s="31" t="s">
        <v>68</v>
      </c>
      <c r="N22" s="91"/>
      <c r="O22" s="91"/>
      <c r="P22" s="46"/>
      <c r="Q22" s="46"/>
      <c r="R22" s="46">
        <v>20</v>
      </c>
      <c r="S22" s="46">
        <v>100</v>
      </c>
      <c r="T22" s="46"/>
      <c r="U22" s="46"/>
      <c r="V22" s="46"/>
      <c r="W22" s="46"/>
      <c r="X22" s="46"/>
      <c r="Y22" s="46">
        <v>100</v>
      </c>
      <c r="Z22" s="31" t="str">
        <f t="shared" si="1"/>
        <v>договора на стадии заключения</v>
      </c>
      <c r="AA22" s="31" t="s">
        <v>88</v>
      </c>
      <c r="AB22" s="61" t="str">
        <f>'[2]ИП 21_на 01.07.'!$F$86</f>
        <v>11_990303_34</v>
      </c>
      <c r="AC22" s="62">
        <f>'[2]ИП 21_на 01.07.'!$BI$86/1.12</f>
        <v>0.63179785714285719</v>
      </c>
      <c r="AD22" s="62">
        <f t="shared" si="2"/>
        <v>631.7978571428572</v>
      </c>
      <c r="AE22" s="63" t="b">
        <f t="shared" si="3"/>
        <v>0</v>
      </c>
    </row>
    <row r="23" spans="2:31" s="27" customFormat="1" ht="63" x14ac:dyDescent="0.25">
      <c r="B23" s="46">
        <v>6</v>
      </c>
      <c r="C23" s="89"/>
      <c r="D23" s="28" t="s">
        <v>61</v>
      </c>
      <c r="E23" s="46" t="s">
        <v>70</v>
      </c>
      <c r="F23" s="46">
        <v>1</v>
      </c>
      <c r="G23" s="46">
        <v>1</v>
      </c>
      <c r="H23" s="46"/>
      <c r="I23" s="46" t="s">
        <v>74</v>
      </c>
      <c r="J23" s="29">
        <v>1863.68</v>
      </c>
      <c r="K23" s="29">
        <f>2087.3216/1.12</f>
        <v>1863.68</v>
      </c>
      <c r="L23" s="29">
        <f t="shared" si="0"/>
        <v>0</v>
      </c>
      <c r="M23" s="46"/>
      <c r="N23" s="91"/>
      <c r="O23" s="91"/>
      <c r="P23" s="46"/>
      <c r="Q23" s="46"/>
      <c r="R23" s="46">
        <v>10</v>
      </c>
      <c r="S23" s="46">
        <v>100</v>
      </c>
      <c r="T23" s="46"/>
      <c r="U23" s="46"/>
      <c r="V23" s="46"/>
      <c r="W23" s="46"/>
      <c r="X23" s="46">
        <v>50</v>
      </c>
      <c r="Y23" s="46">
        <v>100</v>
      </c>
      <c r="Z23" s="46"/>
      <c r="AA23" s="46"/>
      <c r="AB23" s="61" t="str">
        <f>'[2]ИП 21_на 01.07.'!$F$87</f>
        <v>11_990303_42</v>
      </c>
      <c r="AC23" s="62">
        <f>'[2]ИП 21_на 01.07.'!$BI$87/1.12</f>
        <v>1.8633929999999999</v>
      </c>
      <c r="AD23" s="62">
        <f t="shared" si="2"/>
        <v>1863.3929999999998</v>
      </c>
      <c r="AE23" s="63" t="b">
        <f t="shared" si="3"/>
        <v>0</v>
      </c>
    </row>
    <row r="24" spans="2:31" s="27" customFormat="1" x14ac:dyDescent="0.25">
      <c r="B24" s="1"/>
      <c r="C24" s="2"/>
      <c r="D24" s="3" t="s">
        <v>82</v>
      </c>
      <c r="E24" s="4"/>
      <c r="F24" s="5"/>
      <c r="G24" s="6">
        <f>SUM(G20:G23)</f>
        <v>1</v>
      </c>
      <c r="H24" s="7"/>
      <c r="I24" s="8"/>
      <c r="J24" s="5">
        <f>SUM(J19:J23)</f>
        <v>9257.1032285714336</v>
      </c>
      <c r="K24" s="5">
        <f>SUM(K13:K23)</f>
        <v>1873.68</v>
      </c>
      <c r="L24" s="5">
        <f>SUM(L19:L23)</f>
        <v>-7393.4232285714334</v>
      </c>
      <c r="M24" s="9"/>
      <c r="N24" s="5">
        <f>SUM(N19:N23)</f>
        <v>2014.54</v>
      </c>
      <c r="O24" s="5">
        <f>O19</f>
        <v>7242.56</v>
      </c>
      <c r="P24" s="1"/>
      <c r="Q24" s="1"/>
      <c r="R24" s="1"/>
      <c r="S24" s="10"/>
      <c r="T24" s="1"/>
      <c r="U24" s="1"/>
      <c r="V24" s="1"/>
      <c r="W24" s="1"/>
      <c r="X24" s="1"/>
      <c r="Y24" s="1"/>
      <c r="Z24" s="11"/>
      <c r="AA24" s="1"/>
      <c r="AB24" s="63"/>
      <c r="AC24" s="63"/>
      <c r="AD24" s="63"/>
      <c r="AE24" s="63"/>
    </row>
    <row r="25" spans="2:31" s="27" customFormat="1" x14ac:dyDescent="0.25">
      <c r="B25" s="83"/>
      <c r="C25" s="84" t="s">
        <v>76</v>
      </c>
      <c r="D25" s="85"/>
      <c r="E25" s="85"/>
      <c r="F25" s="85"/>
      <c r="G25" s="85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63"/>
      <c r="AC25" s="63"/>
      <c r="AD25" s="63"/>
      <c r="AE25" s="63"/>
    </row>
    <row r="26" spans="2:31" s="27" customFormat="1" x14ac:dyDescent="0.25">
      <c r="B26" s="83"/>
      <c r="C26" s="84" t="s">
        <v>77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63"/>
      <c r="AC26" s="63"/>
      <c r="AD26" s="63"/>
      <c r="AE26" s="63"/>
    </row>
    <row r="27" spans="2:31" s="27" customFormat="1" x14ac:dyDescent="0.25">
      <c r="B27" s="83"/>
      <c r="C27" s="84" t="s">
        <v>78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63"/>
      <c r="AC27" s="63"/>
      <c r="AD27" s="63"/>
      <c r="AE27" s="63"/>
    </row>
    <row r="28" spans="2:31" s="27" customFormat="1" x14ac:dyDescent="0.25">
      <c r="AB28" s="63"/>
      <c r="AC28" s="63"/>
      <c r="AD28" s="63"/>
      <c r="AE28" s="63"/>
    </row>
    <row r="29" spans="2:31" s="27" customFormat="1" x14ac:dyDescent="0.25">
      <c r="AB29" s="63"/>
      <c r="AC29" s="63"/>
      <c r="AD29" s="63"/>
      <c r="AE29" s="63"/>
    </row>
    <row r="30" spans="2:31" s="27" customFormat="1" x14ac:dyDescent="0.25">
      <c r="AB30" s="63"/>
      <c r="AC30" s="63"/>
      <c r="AD30" s="63"/>
      <c r="AE30" s="63"/>
    </row>
    <row r="31" spans="2:31" s="27" customFormat="1" x14ac:dyDescent="0.25">
      <c r="AB31" s="63"/>
      <c r="AC31" s="63"/>
      <c r="AD31" s="63"/>
      <c r="AE31" s="63"/>
    </row>
    <row r="32" spans="2:31" s="27" customFormat="1" x14ac:dyDescent="0.25">
      <c r="AB32" s="63"/>
      <c r="AC32" s="63"/>
      <c r="AD32" s="63"/>
      <c r="AE32" s="63"/>
    </row>
    <row r="33" spans="28:31" s="27" customFormat="1" x14ac:dyDescent="0.25">
      <c r="AB33" s="63"/>
      <c r="AC33" s="63"/>
      <c r="AD33" s="63"/>
      <c r="AE33" s="63"/>
    </row>
    <row r="34" spans="28:31" s="27" customFormat="1" x14ac:dyDescent="0.25">
      <c r="AB34" s="63"/>
      <c r="AC34" s="63"/>
      <c r="AD34" s="63"/>
      <c r="AE34" s="63"/>
    </row>
    <row r="35" spans="28:31" s="27" customFormat="1" x14ac:dyDescent="0.25">
      <c r="AB35" s="63"/>
      <c r="AC35" s="63"/>
      <c r="AD35" s="63"/>
      <c r="AE35" s="63"/>
    </row>
    <row r="36" spans="28:31" s="27" customFormat="1" x14ac:dyDescent="0.25">
      <c r="AB36" s="63"/>
      <c r="AC36" s="63"/>
      <c r="AD36" s="63"/>
      <c r="AE36" s="63"/>
    </row>
    <row r="37" spans="28:31" s="27" customFormat="1" x14ac:dyDescent="0.25">
      <c r="AB37" s="63"/>
      <c r="AC37" s="63"/>
      <c r="AD37" s="63"/>
      <c r="AE37" s="63"/>
    </row>
    <row r="38" spans="28:31" s="27" customFormat="1" x14ac:dyDescent="0.25">
      <c r="AB38" s="63"/>
      <c r="AC38" s="63"/>
      <c r="AD38" s="63"/>
      <c r="AE38" s="63"/>
    </row>
    <row r="39" spans="28:31" s="27" customFormat="1" x14ac:dyDescent="0.25">
      <c r="AB39" s="63"/>
      <c r="AC39" s="63"/>
      <c r="AD39" s="63"/>
      <c r="AE39" s="63"/>
    </row>
    <row r="40" spans="28:31" s="27" customFormat="1" x14ac:dyDescent="0.25">
      <c r="AB40" s="63"/>
      <c r="AC40" s="63"/>
      <c r="AD40" s="63"/>
      <c r="AE40" s="63"/>
    </row>
    <row r="41" spans="28:31" s="27" customFormat="1" x14ac:dyDescent="0.25">
      <c r="AB41" s="63"/>
      <c r="AC41" s="63"/>
      <c r="AD41" s="63"/>
      <c r="AE41" s="63"/>
    </row>
    <row r="42" spans="28:31" s="27" customFormat="1" x14ac:dyDescent="0.25">
      <c r="AB42" s="63"/>
      <c r="AC42" s="63"/>
      <c r="AD42" s="63"/>
      <c r="AE42" s="63"/>
    </row>
    <row r="43" spans="28:31" s="27" customFormat="1" x14ac:dyDescent="0.25">
      <c r="AB43" s="63"/>
      <c r="AC43" s="63"/>
      <c r="AD43" s="63"/>
      <c r="AE43" s="63"/>
    </row>
    <row r="44" spans="28:31" s="27" customFormat="1" x14ac:dyDescent="0.25">
      <c r="AB44" s="63"/>
      <c r="AC44" s="63"/>
      <c r="AD44" s="63"/>
      <c r="AE44" s="63"/>
    </row>
    <row r="45" spans="28:31" s="27" customFormat="1" x14ac:dyDescent="0.25">
      <c r="AB45" s="63"/>
      <c r="AC45" s="63"/>
      <c r="AD45" s="63"/>
      <c r="AE45" s="63"/>
    </row>
    <row r="46" spans="28:31" s="27" customFormat="1" x14ac:dyDescent="0.25">
      <c r="AB46" s="63"/>
      <c r="AC46" s="63"/>
      <c r="AD46" s="63"/>
      <c r="AE46" s="63"/>
    </row>
    <row r="47" spans="28:31" s="27" customFormat="1" x14ac:dyDescent="0.25">
      <c r="AB47" s="63"/>
      <c r="AC47" s="63"/>
      <c r="AD47" s="63"/>
      <c r="AE47" s="63"/>
    </row>
    <row r="48" spans="28:31" s="27" customFormat="1" x14ac:dyDescent="0.25">
      <c r="AB48" s="63"/>
      <c r="AC48" s="63"/>
      <c r="AD48" s="63"/>
      <c r="AE48" s="63"/>
    </row>
    <row r="49" spans="28:31" s="27" customFormat="1" x14ac:dyDescent="0.25">
      <c r="AB49" s="63"/>
      <c r="AC49" s="63"/>
      <c r="AD49" s="63"/>
      <c r="AE49" s="63"/>
    </row>
    <row r="50" spans="28:31" s="27" customFormat="1" x14ac:dyDescent="0.25">
      <c r="AB50" s="63"/>
      <c r="AC50" s="63"/>
      <c r="AD50" s="63"/>
      <c r="AE50" s="63"/>
    </row>
    <row r="51" spans="28:31" s="27" customFormat="1" x14ac:dyDescent="0.25">
      <c r="AB51" s="63"/>
      <c r="AC51" s="63"/>
      <c r="AD51" s="63"/>
      <c r="AE51" s="63"/>
    </row>
    <row r="52" spans="28:31" s="27" customFormat="1" x14ac:dyDescent="0.25">
      <c r="AB52" s="63"/>
      <c r="AC52" s="63"/>
      <c r="AD52" s="63"/>
      <c r="AE52" s="63"/>
    </row>
    <row r="53" spans="28:31" s="27" customFormat="1" x14ac:dyDescent="0.25">
      <c r="AB53" s="63"/>
      <c r="AC53" s="63"/>
      <c r="AD53" s="63"/>
      <c r="AE53" s="63"/>
    </row>
    <row r="54" spans="28:31" s="27" customFormat="1" x14ac:dyDescent="0.25">
      <c r="AB54" s="63"/>
      <c r="AC54" s="63"/>
      <c r="AD54" s="63"/>
      <c r="AE54" s="63"/>
    </row>
    <row r="55" spans="28:31" s="27" customFormat="1" x14ac:dyDescent="0.25">
      <c r="AB55" s="63"/>
      <c r="AC55" s="63"/>
      <c r="AD55" s="63"/>
      <c r="AE55" s="63"/>
    </row>
    <row r="56" spans="28:31" s="27" customFormat="1" x14ac:dyDescent="0.25">
      <c r="AB56" s="63"/>
      <c r="AC56" s="63"/>
      <c r="AD56" s="63"/>
      <c r="AE56" s="63"/>
    </row>
    <row r="57" spans="28:31" s="27" customFormat="1" x14ac:dyDescent="0.25">
      <c r="AB57" s="63"/>
      <c r="AC57" s="63"/>
      <c r="AD57" s="63"/>
      <c r="AE57" s="63"/>
    </row>
    <row r="58" spans="28:31" s="27" customFormat="1" x14ac:dyDescent="0.25">
      <c r="AB58" s="63"/>
      <c r="AC58" s="63"/>
      <c r="AD58" s="63"/>
      <c r="AE58" s="63"/>
    </row>
    <row r="59" spans="28:31" s="27" customFormat="1" x14ac:dyDescent="0.25">
      <c r="AB59" s="63"/>
      <c r="AC59" s="63"/>
      <c r="AD59" s="63"/>
      <c r="AE59" s="63"/>
    </row>
    <row r="60" spans="28:31" s="27" customFormat="1" x14ac:dyDescent="0.25">
      <c r="AB60" s="63"/>
      <c r="AC60" s="63"/>
      <c r="AD60" s="63"/>
      <c r="AE60" s="63"/>
    </row>
    <row r="61" spans="28:31" s="27" customFormat="1" x14ac:dyDescent="0.25">
      <c r="AB61" s="63"/>
      <c r="AC61" s="63"/>
      <c r="AD61" s="63"/>
      <c r="AE61" s="63"/>
    </row>
    <row r="62" spans="28:31" s="27" customFormat="1" x14ac:dyDescent="0.25">
      <c r="AB62" s="63"/>
      <c r="AC62" s="63"/>
      <c r="AD62" s="63"/>
      <c r="AE62" s="63"/>
    </row>
    <row r="63" spans="28:31" s="27" customFormat="1" x14ac:dyDescent="0.25">
      <c r="AB63" s="63"/>
      <c r="AC63" s="63"/>
      <c r="AD63" s="63"/>
      <c r="AE63" s="63"/>
    </row>
    <row r="64" spans="28:31" s="27" customFormat="1" x14ac:dyDescent="0.25">
      <c r="AB64" s="63"/>
      <c r="AC64" s="63"/>
      <c r="AD64" s="63"/>
      <c r="AE64" s="63"/>
    </row>
    <row r="65" spans="28:31" s="27" customFormat="1" x14ac:dyDescent="0.25">
      <c r="AB65" s="63"/>
      <c r="AC65" s="63"/>
      <c r="AD65" s="63"/>
      <c r="AE65" s="63"/>
    </row>
    <row r="66" spans="28:31" s="27" customFormat="1" x14ac:dyDescent="0.25">
      <c r="AB66" s="63"/>
      <c r="AC66" s="63"/>
      <c r="AD66" s="63"/>
      <c r="AE66" s="63"/>
    </row>
    <row r="67" spans="28:31" s="27" customFormat="1" x14ac:dyDescent="0.25">
      <c r="AB67" s="63"/>
      <c r="AC67" s="63"/>
      <c r="AD67" s="63"/>
      <c r="AE67" s="63"/>
    </row>
    <row r="68" spans="28:31" s="27" customFormat="1" x14ac:dyDescent="0.25">
      <c r="AB68" s="63"/>
      <c r="AC68" s="63"/>
      <c r="AD68" s="63"/>
      <c r="AE68" s="63"/>
    </row>
    <row r="69" spans="28:31" s="27" customFormat="1" x14ac:dyDescent="0.25">
      <c r="AB69" s="63"/>
      <c r="AC69" s="63"/>
      <c r="AD69" s="63"/>
      <c r="AE69" s="63"/>
    </row>
    <row r="70" spans="28:31" s="27" customFormat="1" x14ac:dyDescent="0.25">
      <c r="AB70" s="63"/>
      <c r="AC70" s="63"/>
      <c r="AD70" s="63"/>
      <c r="AE70" s="63"/>
    </row>
    <row r="71" spans="28:31" s="27" customFormat="1" x14ac:dyDescent="0.25">
      <c r="AB71" s="63"/>
      <c r="AC71" s="63"/>
      <c r="AD71" s="63"/>
      <c r="AE71" s="63"/>
    </row>
    <row r="72" spans="28:31" s="27" customFormat="1" x14ac:dyDescent="0.25">
      <c r="AB72" s="63"/>
      <c r="AC72" s="63"/>
      <c r="AD72" s="63"/>
      <c r="AE72" s="63"/>
    </row>
    <row r="73" spans="28:31" s="27" customFormat="1" x14ac:dyDescent="0.25">
      <c r="AB73" s="63"/>
      <c r="AC73" s="63"/>
      <c r="AD73" s="63"/>
      <c r="AE73" s="63"/>
    </row>
    <row r="74" spans="28:31" s="27" customFormat="1" x14ac:dyDescent="0.25">
      <c r="AB74" s="63"/>
      <c r="AC74" s="63"/>
      <c r="AD74" s="63"/>
      <c r="AE74" s="63"/>
    </row>
    <row r="75" spans="28:31" s="27" customFormat="1" x14ac:dyDescent="0.25">
      <c r="AB75" s="63"/>
      <c r="AC75" s="63"/>
      <c r="AD75" s="63"/>
      <c r="AE75" s="63"/>
    </row>
    <row r="76" spans="28:31" s="27" customFormat="1" x14ac:dyDescent="0.25">
      <c r="AB76" s="63"/>
      <c r="AC76" s="63"/>
      <c r="AD76" s="63"/>
      <c r="AE76" s="63"/>
    </row>
    <row r="77" spans="28:31" s="27" customFormat="1" x14ac:dyDescent="0.25">
      <c r="AB77" s="63"/>
      <c r="AC77" s="63"/>
      <c r="AD77" s="63"/>
      <c r="AE77" s="63"/>
    </row>
    <row r="78" spans="28:31" s="27" customFormat="1" x14ac:dyDescent="0.25">
      <c r="AB78" s="63"/>
      <c r="AC78" s="63"/>
      <c r="AD78" s="63"/>
      <c r="AE78" s="63"/>
    </row>
    <row r="79" spans="28:31" s="27" customFormat="1" x14ac:dyDescent="0.25">
      <c r="AB79" s="63"/>
      <c r="AC79" s="63"/>
      <c r="AD79" s="63"/>
      <c r="AE79" s="63"/>
    </row>
    <row r="80" spans="28:31" s="27" customFormat="1" x14ac:dyDescent="0.25">
      <c r="AB80" s="63"/>
      <c r="AC80" s="63"/>
      <c r="AD80" s="63"/>
      <c r="AE80" s="63"/>
    </row>
    <row r="81" spans="28:31" s="27" customFormat="1" x14ac:dyDescent="0.25">
      <c r="AB81" s="63"/>
      <c r="AC81" s="63"/>
      <c r="AD81" s="63"/>
      <c r="AE81" s="63"/>
    </row>
    <row r="82" spans="28:31" s="27" customFormat="1" x14ac:dyDescent="0.25">
      <c r="AB82" s="63"/>
      <c r="AC82" s="63"/>
      <c r="AD82" s="63"/>
      <c r="AE82" s="63"/>
    </row>
    <row r="83" spans="28:31" s="27" customFormat="1" x14ac:dyDescent="0.25">
      <c r="AB83" s="63"/>
      <c r="AC83" s="63"/>
      <c r="AD83" s="63"/>
      <c r="AE83" s="63"/>
    </row>
    <row r="84" spans="28:31" s="27" customFormat="1" x14ac:dyDescent="0.25">
      <c r="AB84" s="63"/>
      <c r="AC84" s="63"/>
      <c r="AD84" s="63"/>
      <c r="AE84" s="63"/>
    </row>
    <row r="85" spans="28:31" s="27" customFormat="1" x14ac:dyDescent="0.25">
      <c r="AB85" s="63"/>
      <c r="AC85" s="63"/>
      <c r="AD85" s="63"/>
      <c r="AE85" s="63"/>
    </row>
    <row r="86" spans="28:31" s="27" customFormat="1" x14ac:dyDescent="0.25">
      <c r="AB86" s="63"/>
      <c r="AC86" s="63"/>
      <c r="AD86" s="63"/>
      <c r="AE86" s="63"/>
    </row>
    <row r="87" spans="28:31" s="27" customFormat="1" x14ac:dyDescent="0.25">
      <c r="AB87" s="63"/>
      <c r="AC87" s="63"/>
      <c r="AD87" s="63"/>
      <c r="AE87" s="63"/>
    </row>
    <row r="88" spans="28:31" s="27" customFormat="1" x14ac:dyDescent="0.25">
      <c r="AB88" s="63"/>
      <c r="AC88" s="63"/>
      <c r="AD88" s="63"/>
      <c r="AE88" s="63"/>
    </row>
    <row r="89" spans="28:31" s="27" customFormat="1" x14ac:dyDescent="0.25">
      <c r="AB89" s="63"/>
      <c r="AC89" s="63"/>
      <c r="AD89" s="63"/>
      <c r="AE89" s="63"/>
    </row>
    <row r="90" spans="28:31" s="27" customFormat="1" x14ac:dyDescent="0.25">
      <c r="AB90" s="63"/>
      <c r="AC90" s="63"/>
      <c r="AD90" s="63"/>
      <c r="AE90" s="63"/>
    </row>
    <row r="91" spans="28:31" s="27" customFormat="1" x14ac:dyDescent="0.25">
      <c r="AB91" s="63"/>
      <c r="AC91" s="63"/>
      <c r="AD91" s="63"/>
      <c r="AE91" s="63"/>
    </row>
    <row r="92" spans="28:31" s="27" customFormat="1" x14ac:dyDescent="0.25">
      <c r="AB92" s="63"/>
      <c r="AC92" s="63"/>
      <c r="AD92" s="63"/>
      <c r="AE92" s="63"/>
    </row>
    <row r="93" spans="28:31" s="27" customFormat="1" x14ac:dyDescent="0.25">
      <c r="AB93" s="63"/>
      <c r="AC93" s="63"/>
      <c r="AD93" s="63"/>
      <c r="AE93" s="63"/>
    </row>
    <row r="94" spans="28:31" s="27" customFormat="1" x14ac:dyDescent="0.25">
      <c r="AB94" s="63"/>
      <c r="AC94" s="63"/>
      <c r="AD94" s="63"/>
      <c r="AE94" s="63"/>
    </row>
    <row r="95" spans="28:31" s="27" customFormat="1" x14ac:dyDescent="0.25">
      <c r="AB95" s="63"/>
      <c r="AC95" s="63"/>
      <c r="AD95" s="63"/>
      <c r="AE95" s="63"/>
    </row>
    <row r="96" spans="28:31" s="27" customFormat="1" x14ac:dyDescent="0.25">
      <c r="AB96" s="63"/>
      <c r="AC96" s="63"/>
      <c r="AD96" s="63"/>
      <c r="AE96" s="63"/>
    </row>
    <row r="97" spans="28:31" s="27" customFormat="1" x14ac:dyDescent="0.25">
      <c r="AB97" s="63"/>
      <c r="AC97" s="63"/>
      <c r="AD97" s="63"/>
      <c r="AE97" s="63"/>
    </row>
    <row r="98" spans="28:31" s="27" customFormat="1" x14ac:dyDescent="0.25">
      <c r="AB98" s="63"/>
      <c r="AC98" s="63"/>
      <c r="AD98" s="63"/>
      <c r="AE98" s="63"/>
    </row>
    <row r="99" spans="28:31" s="27" customFormat="1" x14ac:dyDescent="0.25">
      <c r="AB99" s="63"/>
      <c r="AC99" s="63"/>
      <c r="AD99" s="63"/>
      <c r="AE99" s="63"/>
    </row>
    <row r="100" spans="28:31" s="27" customFormat="1" x14ac:dyDescent="0.25">
      <c r="AB100" s="63"/>
      <c r="AC100" s="63"/>
      <c r="AD100" s="63"/>
      <c r="AE100" s="63"/>
    </row>
    <row r="101" spans="28:31" s="27" customFormat="1" x14ac:dyDescent="0.25">
      <c r="AB101" s="63"/>
      <c r="AC101" s="63"/>
      <c r="AD101" s="63"/>
      <c r="AE101" s="63"/>
    </row>
    <row r="102" spans="28:31" s="27" customFormat="1" x14ac:dyDescent="0.25">
      <c r="AB102" s="63"/>
      <c r="AC102" s="63"/>
      <c r="AD102" s="63"/>
      <c r="AE102" s="63"/>
    </row>
    <row r="103" spans="28:31" s="27" customFormat="1" x14ac:dyDescent="0.25">
      <c r="AB103" s="63"/>
      <c r="AC103" s="63"/>
      <c r="AD103" s="63"/>
      <c r="AE103" s="63"/>
    </row>
    <row r="104" spans="28:31" s="27" customFormat="1" x14ac:dyDescent="0.25">
      <c r="AB104" s="63"/>
      <c r="AC104" s="63"/>
      <c r="AD104" s="63"/>
      <c r="AE104" s="63"/>
    </row>
    <row r="105" spans="28:31" s="27" customFormat="1" x14ac:dyDescent="0.25">
      <c r="AB105" s="63"/>
      <c r="AC105" s="63"/>
      <c r="AD105" s="63"/>
      <c r="AE105" s="63"/>
    </row>
    <row r="106" spans="28:31" s="27" customFormat="1" x14ac:dyDescent="0.25">
      <c r="AB106" s="63"/>
      <c r="AC106" s="63"/>
      <c r="AD106" s="63"/>
      <c r="AE106" s="63"/>
    </row>
    <row r="107" spans="28:31" s="27" customFormat="1" x14ac:dyDescent="0.25">
      <c r="AB107" s="63"/>
      <c r="AC107" s="63"/>
      <c r="AD107" s="63"/>
      <c r="AE107" s="63"/>
    </row>
    <row r="108" spans="28:31" s="27" customFormat="1" x14ac:dyDescent="0.25">
      <c r="AB108" s="63"/>
      <c r="AC108" s="63"/>
      <c r="AD108" s="63"/>
      <c r="AE108" s="63"/>
    </row>
    <row r="109" spans="28:31" s="27" customFormat="1" x14ac:dyDescent="0.25">
      <c r="AB109" s="63"/>
      <c r="AC109" s="63"/>
      <c r="AD109" s="63"/>
      <c r="AE109" s="63"/>
    </row>
    <row r="110" spans="28:31" s="27" customFormat="1" x14ac:dyDescent="0.25">
      <c r="AB110" s="63"/>
      <c r="AC110" s="63"/>
      <c r="AD110" s="63"/>
      <c r="AE110" s="63"/>
    </row>
    <row r="111" spans="28:31" s="27" customFormat="1" x14ac:dyDescent="0.25">
      <c r="AB111" s="63"/>
      <c r="AC111" s="63"/>
      <c r="AD111" s="63"/>
      <c r="AE111" s="63"/>
    </row>
    <row r="112" spans="28:31" s="27" customFormat="1" x14ac:dyDescent="0.25">
      <c r="AB112" s="63"/>
      <c r="AC112" s="63"/>
      <c r="AD112" s="63"/>
      <c r="AE112" s="63"/>
    </row>
    <row r="113" spans="28:31" s="27" customFormat="1" x14ac:dyDescent="0.25">
      <c r="AB113" s="63"/>
      <c r="AC113" s="63"/>
      <c r="AD113" s="63"/>
      <c r="AE113" s="63"/>
    </row>
    <row r="114" spans="28:31" s="27" customFormat="1" x14ac:dyDescent="0.25">
      <c r="AB114" s="63"/>
      <c r="AC114" s="63"/>
      <c r="AD114" s="63"/>
      <c r="AE114" s="63"/>
    </row>
    <row r="115" spans="28:31" s="27" customFormat="1" x14ac:dyDescent="0.25">
      <c r="AB115" s="63"/>
      <c r="AC115" s="63"/>
      <c r="AD115" s="63"/>
      <c r="AE115" s="63"/>
    </row>
    <row r="116" spans="28:31" s="27" customFormat="1" x14ac:dyDescent="0.25">
      <c r="AB116" s="63"/>
      <c r="AC116" s="63"/>
      <c r="AD116" s="63"/>
      <c r="AE116" s="63"/>
    </row>
    <row r="117" spans="28:31" s="27" customFormat="1" x14ac:dyDescent="0.25">
      <c r="AB117" s="63"/>
      <c r="AC117" s="63"/>
      <c r="AD117" s="63"/>
      <c r="AE117" s="63"/>
    </row>
    <row r="118" spans="28:31" s="27" customFormat="1" x14ac:dyDescent="0.25">
      <c r="AB118" s="63"/>
      <c r="AC118" s="63"/>
      <c r="AD118" s="63"/>
      <c r="AE118" s="63"/>
    </row>
    <row r="119" spans="28:31" s="27" customFormat="1" x14ac:dyDescent="0.25">
      <c r="AB119" s="63"/>
      <c r="AC119" s="63"/>
      <c r="AD119" s="63"/>
      <c r="AE119" s="63"/>
    </row>
    <row r="120" spans="28:31" s="27" customFormat="1" x14ac:dyDescent="0.25">
      <c r="AB120" s="63"/>
      <c r="AC120" s="63"/>
      <c r="AD120" s="63"/>
      <c r="AE120" s="63"/>
    </row>
    <row r="121" spans="28:31" s="27" customFormat="1" x14ac:dyDescent="0.25">
      <c r="AB121" s="63"/>
      <c r="AC121" s="63"/>
      <c r="AD121" s="63"/>
      <c r="AE121" s="63"/>
    </row>
    <row r="122" spans="28:31" s="27" customFormat="1" x14ac:dyDescent="0.25">
      <c r="AB122" s="63"/>
      <c r="AC122" s="63"/>
      <c r="AD122" s="63"/>
      <c r="AE122" s="63"/>
    </row>
    <row r="123" spans="28:31" s="27" customFormat="1" x14ac:dyDescent="0.25">
      <c r="AB123" s="63"/>
      <c r="AC123" s="63"/>
      <c r="AD123" s="63"/>
      <c r="AE123" s="63"/>
    </row>
    <row r="124" spans="28:31" s="27" customFormat="1" x14ac:dyDescent="0.25">
      <c r="AB124" s="63"/>
      <c r="AC124" s="63"/>
      <c r="AD124" s="63"/>
      <c r="AE124" s="63"/>
    </row>
    <row r="125" spans="28:31" s="27" customFormat="1" x14ac:dyDescent="0.25">
      <c r="AB125" s="63"/>
      <c r="AC125" s="63"/>
      <c r="AD125" s="63"/>
      <c r="AE125" s="63"/>
    </row>
    <row r="126" spans="28:31" s="27" customFormat="1" x14ac:dyDescent="0.25">
      <c r="AB126" s="63"/>
      <c r="AC126" s="63"/>
      <c r="AD126" s="63"/>
      <c r="AE126" s="63"/>
    </row>
    <row r="127" spans="28:31" s="27" customFormat="1" x14ac:dyDescent="0.25">
      <c r="AB127" s="63"/>
      <c r="AC127" s="63"/>
      <c r="AD127" s="63"/>
      <c r="AE127" s="63"/>
    </row>
    <row r="128" spans="28:31" s="27" customFormat="1" x14ac:dyDescent="0.25">
      <c r="AB128" s="63"/>
      <c r="AC128" s="63"/>
      <c r="AD128" s="63"/>
      <c r="AE128" s="63"/>
    </row>
    <row r="129" spans="28:31" s="27" customFormat="1" x14ac:dyDescent="0.25">
      <c r="AB129" s="63"/>
      <c r="AC129" s="63"/>
      <c r="AD129" s="63"/>
      <c r="AE129" s="63"/>
    </row>
    <row r="130" spans="28:31" s="27" customFormat="1" x14ac:dyDescent="0.25">
      <c r="AB130" s="63"/>
      <c r="AC130" s="63"/>
      <c r="AD130" s="63"/>
      <c r="AE130" s="63"/>
    </row>
    <row r="131" spans="28:31" s="27" customFormat="1" x14ac:dyDescent="0.25">
      <c r="AB131" s="63"/>
      <c r="AC131" s="63"/>
      <c r="AD131" s="63"/>
      <c r="AE131" s="63"/>
    </row>
    <row r="132" spans="28:31" s="27" customFormat="1" x14ac:dyDescent="0.25">
      <c r="AB132" s="63"/>
      <c r="AC132" s="63"/>
      <c r="AD132" s="63"/>
      <c r="AE132" s="63"/>
    </row>
    <row r="133" spans="28:31" s="27" customFormat="1" x14ac:dyDescent="0.25">
      <c r="AB133" s="63"/>
      <c r="AC133" s="63"/>
      <c r="AD133" s="63"/>
      <c r="AE133" s="63"/>
    </row>
    <row r="134" spans="28:31" s="27" customFormat="1" x14ac:dyDescent="0.25">
      <c r="AB134" s="63"/>
      <c r="AC134" s="63"/>
      <c r="AD134" s="63"/>
      <c r="AE134" s="63"/>
    </row>
    <row r="135" spans="28:31" s="27" customFormat="1" x14ac:dyDescent="0.25">
      <c r="AB135" s="63"/>
      <c r="AC135" s="63"/>
      <c r="AD135" s="63"/>
      <c r="AE135" s="63"/>
    </row>
    <row r="136" spans="28:31" s="27" customFormat="1" x14ac:dyDescent="0.25">
      <c r="AB136" s="63"/>
      <c r="AC136" s="63"/>
      <c r="AD136" s="63"/>
      <c r="AE136" s="63"/>
    </row>
    <row r="137" spans="28:31" s="27" customFormat="1" x14ac:dyDescent="0.25">
      <c r="AB137" s="63"/>
      <c r="AC137" s="63"/>
      <c r="AD137" s="63"/>
      <c r="AE137" s="63"/>
    </row>
    <row r="138" spans="28:31" s="27" customFormat="1" x14ac:dyDescent="0.25">
      <c r="AB138" s="63"/>
      <c r="AC138" s="63"/>
      <c r="AD138" s="63"/>
      <c r="AE138" s="63"/>
    </row>
    <row r="139" spans="28:31" s="27" customFormat="1" x14ac:dyDescent="0.25">
      <c r="AB139" s="63"/>
      <c r="AC139" s="63"/>
      <c r="AD139" s="63"/>
      <c r="AE139" s="63"/>
    </row>
    <row r="140" spans="28:31" s="27" customFormat="1" x14ac:dyDescent="0.25">
      <c r="AB140" s="63"/>
      <c r="AC140" s="63"/>
      <c r="AD140" s="63"/>
      <c r="AE140" s="63"/>
    </row>
    <row r="141" spans="28:31" s="27" customFormat="1" x14ac:dyDescent="0.25">
      <c r="AB141" s="63"/>
      <c r="AC141" s="63"/>
      <c r="AD141" s="63"/>
      <c r="AE141" s="63"/>
    </row>
    <row r="142" spans="28:31" s="27" customFormat="1" x14ac:dyDescent="0.25">
      <c r="AB142" s="63"/>
      <c r="AC142" s="63"/>
      <c r="AD142" s="63"/>
      <c r="AE142" s="63"/>
    </row>
    <row r="143" spans="28:31" s="27" customFormat="1" x14ac:dyDescent="0.25">
      <c r="AB143" s="63"/>
      <c r="AC143" s="63"/>
      <c r="AD143" s="63"/>
      <c r="AE143" s="63"/>
    </row>
    <row r="144" spans="28:31" s="27" customFormat="1" x14ac:dyDescent="0.25">
      <c r="AB144" s="63"/>
      <c r="AC144" s="63"/>
      <c r="AD144" s="63"/>
      <c r="AE144" s="63"/>
    </row>
    <row r="145" spans="28:31" s="27" customFormat="1" x14ac:dyDescent="0.25">
      <c r="AB145" s="63"/>
      <c r="AC145" s="63"/>
      <c r="AD145" s="63"/>
      <c r="AE145" s="63"/>
    </row>
    <row r="146" spans="28:31" s="27" customFormat="1" x14ac:dyDescent="0.25">
      <c r="AB146" s="63"/>
      <c r="AC146" s="63"/>
      <c r="AD146" s="63"/>
      <c r="AE146" s="63"/>
    </row>
    <row r="147" spans="28:31" s="27" customFormat="1" x14ac:dyDescent="0.25">
      <c r="AB147" s="63"/>
      <c r="AC147" s="63"/>
      <c r="AD147" s="63"/>
      <c r="AE147" s="63"/>
    </row>
    <row r="148" spans="28:31" s="27" customFormat="1" x14ac:dyDescent="0.25">
      <c r="AB148" s="63"/>
      <c r="AC148" s="63"/>
      <c r="AD148" s="63"/>
      <c r="AE148" s="63"/>
    </row>
    <row r="149" spans="28:31" s="27" customFormat="1" x14ac:dyDescent="0.25">
      <c r="AB149" s="63"/>
      <c r="AC149" s="63"/>
      <c r="AD149" s="63"/>
      <c r="AE149" s="63"/>
    </row>
    <row r="150" spans="28:31" s="27" customFormat="1" x14ac:dyDescent="0.25">
      <c r="AB150" s="63"/>
      <c r="AC150" s="63"/>
      <c r="AD150" s="63"/>
      <c r="AE150" s="63"/>
    </row>
    <row r="151" spans="28:31" s="27" customFormat="1" x14ac:dyDescent="0.25">
      <c r="AB151" s="63"/>
      <c r="AC151" s="63"/>
      <c r="AD151" s="63"/>
      <c r="AE151" s="63"/>
    </row>
    <row r="152" spans="28:31" s="27" customFormat="1" x14ac:dyDescent="0.25">
      <c r="AB152" s="63"/>
      <c r="AC152" s="63"/>
      <c r="AD152" s="63"/>
      <c r="AE152" s="63"/>
    </row>
    <row r="153" spans="28:31" s="27" customFormat="1" x14ac:dyDescent="0.25">
      <c r="AB153" s="63"/>
      <c r="AC153" s="63"/>
      <c r="AD153" s="63"/>
      <c r="AE153" s="63"/>
    </row>
    <row r="154" spans="28:31" s="27" customFormat="1" x14ac:dyDescent="0.25">
      <c r="AB154" s="63"/>
      <c r="AC154" s="63"/>
      <c r="AD154" s="63"/>
      <c r="AE154" s="63"/>
    </row>
    <row r="155" spans="28:31" s="27" customFormat="1" x14ac:dyDescent="0.25">
      <c r="AB155" s="63"/>
      <c r="AC155" s="63"/>
      <c r="AD155" s="63"/>
      <c r="AE155" s="63"/>
    </row>
    <row r="156" spans="28:31" s="27" customFormat="1" x14ac:dyDescent="0.25">
      <c r="AB156" s="63"/>
      <c r="AC156" s="63"/>
      <c r="AD156" s="63"/>
      <c r="AE156" s="63"/>
    </row>
    <row r="157" spans="28:31" s="27" customFormat="1" x14ac:dyDescent="0.25">
      <c r="AB157" s="63"/>
      <c r="AC157" s="63"/>
      <c r="AD157" s="63"/>
      <c r="AE157" s="63"/>
    </row>
    <row r="158" spans="28:31" s="27" customFormat="1" x14ac:dyDescent="0.25">
      <c r="AB158" s="63"/>
      <c r="AC158" s="63"/>
      <c r="AD158" s="63"/>
      <c r="AE158" s="63"/>
    </row>
    <row r="159" spans="28:31" s="27" customFormat="1" x14ac:dyDescent="0.25">
      <c r="AB159" s="63"/>
      <c r="AC159" s="63"/>
      <c r="AD159" s="63"/>
      <c r="AE159" s="63"/>
    </row>
    <row r="160" spans="28:31" s="27" customFormat="1" x14ac:dyDescent="0.25">
      <c r="AB160" s="63"/>
      <c r="AC160" s="63"/>
      <c r="AD160" s="63"/>
      <c r="AE160" s="63"/>
    </row>
    <row r="161" spans="28:31" s="27" customFormat="1" x14ac:dyDescent="0.25">
      <c r="AB161" s="63"/>
      <c r="AC161" s="63"/>
      <c r="AD161" s="63"/>
      <c r="AE161" s="63"/>
    </row>
    <row r="162" spans="28:31" s="27" customFormat="1" x14ac:dyDescent="0.25">
      <c r="AB162" s="63"/>
      <c r="AC162" s="63"/>
      <c r="AD162" s="63"/>
      <c r="AE162" s="63"/>
    </row>
    <row r="163" spans="28:31" s="27" customFormat="1" x14ac:dyDescent="0.25">
      <c r="AB163" s="63"/>
      <c r="AC163" s="63"/>
      <c r="AD163" s="63"/>
      <c r="AE163" s="63"/>
    </row>
    <row r="164" spans="28:31" s="27" customFormat="1" x14ac:dyDescent="0.25">
      <c r="AB164" s="63"/>
      <c r="AC164" s="63"/>
      <c r="AD164" s="63"/>
      <c r="AE164" s="63"/>
    </row>
    <row r="165" spans="28:31" s="27" customFormat="1" x14ac:dyDescent="0.25">
      <c r="AB165" s="63"/>
      <c r="AC165" s="63"/>
      <c r="AD165" s="63"/>
      <c r="AE165" s="63"/>
    </row>
    <row r="166" spans="28:31" s="27" customFormat="1" x14ac:dyDescent="0.25">
      <c r="AB166" s="63"/>
      <c r="AC166" s="63"/>
      <c r="AD166" s="63"/>
      <c r="AE166" s="63"/>
    </row>
    <row r="167" spans="28:31" s="27" customFormat="1" x14ac:dyDescent="0.25">
      <c r="AB167" s="63"/>
      <c r="AC167" s="63"/>
      <c r="AD167" s="63"/>
      <c r="AE167" s="63"/>
    </row>
    <row r="168" spans="28:31" s="27" customFormat="1" x14ac:dyDescent="0.25">
      <c r="AB168" s="63"/>
      <c r="AC168" s="63"/>
      <c r="AD168" s="63"/>
      <c r="AE168" s="63"/>
    </row>
    <row r="169" spans="28:31" s="27" customFormat="1" x14ac:dyDescent="0.25">
      <c r="AB169" s="63"/>
      <c r="AC169" s="63"/>
      <c r="AD169" s="63"/>
      <c r="AE169" s="63"/>
    </row>
    <row r="170" spans="28:31" s="27" customFormat="1" x14ac:dyDescent="0.25">
      <c r="AB170" s="63"/>
      <c r="AC170" s="63"/>
      <c r="AD170" s="63"/>
      <c r="AE170" s="63"/>
    </row>
    <row r="171" spans="28:31" s="27" customFormat="1" x14ac:dyDescent="0.25">
      <c r="AB171" s="63"/>
      <c r="AC171" s="63"/>
      <c r="AD171" s="63"/>
      <c r="AE171" s="63"/>
    </row>
    <row r="172" spans="28:31" s="27" customFormat="1" x14ac:dyDescent="0.25">
      <c r="AB172" s="63"/>
      <c r="AC172" s="63"/>
      <c r="AD172" s="63"/>
      <c r="AE172" s="63"/>
    </row>
  </sheetData>
  <mergeCells count="37">
    <mergeCell ref="A8:AA8"/>
    <mergeCell ref="C19:C23"/>
    <mergeCell ref="N15:O16"/>
    <mergeCell ref="P15:P17"/>
    <mergeCell ref="J15:J17"/>
    <mergeCell ref="K15:K17"/>
    <mergeCell ref="L15:L17"/>
    <mergeCell ref="M15:M17"/>
    <mergeCell ref="D15:D17"/>
    <mergeCell ref="E15:E17"/>
    <mergeCell ref="F15:G15"/>
    <mergeCell ref="H15:H17"/>
    <mergeCell ref="F16:F17"/>
    <mergeCell ref="G16:G17"/>
    <mergeCell ref="N19:N23"/>
    <mergeCell ref="O19:O23"/>
    <mergeCell ref="X15:Y16"/>
    <mergeCell ref="Q15:Q17"/>
    <mergeCell ref="R15:S16"/>
    <mergeCell ref="T15:U16"/>
    <mergeCell ref="V15:W16"/>
    <mergeCell ref="B25:B27"/>
    <mergeCell ref="C25:AA25"/>
    <mergeCell ref="C26:AA26"/>
    <mergeCell ref="C27:AA27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</mergeCells>
  <pageMargins left="0.7" right="0.7" top="0.75" bottom="0.75" header="0.3" footer="0.3"/>
  <pageSetup paperSize="9" scale="4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8"/>
  <sheetViews>
    <sheetView tabSelected="1" view="pageBreakPreview" zoomScale="60" zoomScaleNormal="80" workbookViewId="0">
      <selection activeCell="AA1" sqref="AA1:AA6"/>
    </sheetView>
  </sheetViews>
  <sheetFormatPr defaultRowHeight="15.75" x14ac:dyDescent="0.25"/>
  <cols>
    <col min="1" max="2" width="9.140625" style="22"/>
    <col min="3" max="3" width="19.85546875" style="22" customWidth="1"/>
    <col min="4" max="4" width="44.140625" style="22" customWidth="1"/>
    <col min="5" max="7" width="9.140625" style="22"/>
    <col min="8" max="8" width="12.7109375" style="22" customWidth="1"/>
    <col min="9" max="9" width="9.140625" style="22"/>
    <col min="10" max="10" width="13.28515625" style="22" customWidth="1"/>
    <col min="11" max="11" width="13.85546875" style="22" customWidth="1"/>
    <col min="12" max="12" width="11.7109375" style="22" customWidth="1"/>
    <col min="13" max="13" width="30.28515625" style="22" customWidth="1"/>
    <col min="14" max="25" width="9.140625" style="22"/>
    <col min="26" max="26" width="16.140625" style="22" customWidth="1"/>
    <col min="27" max="27" width="9.140625" style="22"/>
    <col min="28" max="30" width="15.42578125" style="22" customWidth="1"/>
    <col min="31" max="31" width="15.7109375" style="22" customWidth="1"/>
    <col min="32" max="16384" width="9.140625" style="22"/>
  </cols>
  <sheetData>
    <row r="1" spans="1:27" x14ac:dyDescent="0.25">
      <c r="Z1" s="23"/>
      <c r="AA1" s="95" t="s">
        <v>0</v>
      </c>
    </row>
    <row r="2" spans="1:27" x14ac:dyDescent="0.25">
      <c r="AA2" s="95" t="s">
        <v>1</v>
      </c>
    </row>
    <row r="3" spans="1:27" x14ac:dyDescent="0.25">
      <c r="AA3" s="96" t="s">
        <v>2</v>
      </c>
    </row>
    <row r="4" spans="1:27" x14ac:dyDescent="0.25">
      <c r="AA4" s="95" t="s">
        <v>3</v>
      </c>
    </row>
    <row r="5" spans="1:27" x14ac:dyDescent="0.25">
      <c r="AA5" s="58"/>
    </row>
    <row r="6" spans="1:27" x14ac:dyDescent="0.25">
      <c r="AA6" s="95" t="s">
        <v>4</v>
      </c>
    </row>
    <row r="7" spans="1:27" x14ac:dyDescent="0.25">
      <c r="AA7" s="24" t="s">
        <v>140</v>
      </c>
    </row>
    <row r="8" spans="1:27" x14ac:dyDescent="0.25">
      <c r="A8" s="86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x14ac:dyDescent="0.25">
      <c r="B9" s="86" t="s">
        <v>38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x14ac:dyDescent="0.25">
      <c r="B10" s="87" t="s">
        <v>66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27" x14ac:dyDescent="0.25">
      <c r="B11" s="86" t="s">
        <v>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27" x14ac:dyDescent="0.25">
      <c r="J12" s="25"/>
      <c r="AA12" s="24"/>
    </row>
    <row r="13" spans="1:27" x14ac:dyDescent="0.25">
      <c r="K13" s="26"/>
    </row>
    <row r="14" spans="1:27" ht="75.75" customHeight="1" x14ac:dyDescent="0.25">
      <c r="B14" s="82" t="s">
        <v>7</v>
      </c>
      <c r="C14" s="82" t="s">
        <v>8</v>
      </c>
      <c r="D14" s="82"/>
      <c r="E14" s="82"/>
      <c r="F14" s="82"/>
      <c r="G14" s="82"/>
      <c r="H14" s="82"/>
      <c r="I14" s="82" t="s">
        <v>9</v>
      </c>
      <c r="J14" s="82" t="s">
        <v>10</v>
      </c>
      <c r="K14" s="82"/>
      <c r="L14" s="82"/>
      <c r="M14" s="82"/>
      <c r="N14" s="82" t="s">
        <v>11</v>
      </c>
      <c r="O14" s="82"/>
      <c r="P14" s="82"/>
      <c r="Q14" s="82"/>
      <c r="R14" s="82" t="s">
        <v>12</v>
      </c>
      <c r="S14" s="82"/>
      <c r="T14" s="82"/>
      <c r="U14" s="82"/>
      <c r="V14" s="82"/>
      <c r="W14" s="82"/>
      <c r="X14" s="82"/>
      <c r="Y14" s="82"/>
      <c r="Z14" s="82" t="s">
        <v>13</v>
      </c>
      <c r="AA14" s="82" t="s">
        <v>14</v>
      </c>
    </row>
    <row r="15" spans="1:27" ht="124.5" customHeight="1" x14ac:dyDescent="0.25">
      <c r="B15" s="82"/>
      <c r="C15" s="82" t="s">
        <v>15</v>
      </c>
      <c r="D15" s="82" t="s">
        <v>16</v>
      </c>
      <c r="E15" s="82" t="s">
        <v>17</v>
      </c>
      <c r="F15" s="82" t="s">
        <v>18</v>
      </c>
      <c r="G15" s="82"/>
      <c r="H15" s="82" t="s">
        <v>19</v>
      </c>
      <c r="I15" s="82"/>
      <c r="J15" s="82" t="s">
        <v>20</v>
      </c>
      <c r="K15" s="82" t="s">
        <v>21</v>
      </c>
      <c r="L15" s="82" t="s">
        <v>22</v>
      </c>
      <c r="M15" s="82" t="s">
        <v>23</v>
      </c>
      <c r="N15" s="82" t="s">
        <v>24</v>
      </c>
      <c r="O15" s="82"/>
      <c r="P15" s="82" t="s">
        <v>25</v>
      </c>
      <c r="Q15" s="82" t="s">
        <v>26</v>
      </c>
      <c r="R15" s="82" t="s">
        <v>27</v>
      </c>
      <c r="S15" s="82"/>
      <c r="T15" s="82" t="s">
        <v>28</v>
      </c>
      <c r="U15" s="82"/>
      <c r="V15" s="82" t="s">
        <v>29</v>
      </c>
      <c r="W15" s="82"/>
      <c r="X15" s="82" t="s">
        <v>30</v>
      </c>
      <c r="Y15" s="82"/>
      <c r="Z15" s="82"/>
      <c r="AA15" s="82"/>
    </row>
    <row r="16" spans="1:27" ht="15.75" customHeight="1" x14ac:dyDescent="0.25">
      <c r="B16" s="82"/>
      <c r="C16" s="82"/>
      <c r="D16" s="82"/>
      <c r="E16" s="82"/>
      <c r="F16" s="82" t="s">
        <v>31</v>
      </c>
      <c r="G16" s="82" t="s">
        <v>32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</row>
    <row r="17" spans="2:32" ht="47.25" x14ac:dyDescent="0.25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30" t="s">
        <v>33</v>
      </c>
      <c r="O17" s="30" t="s">
        <v>34</v>
      </c>
      <c r="P17" s="82"/>
      <c r="Q17" s="82"/>
      <c r="R17" s="1" t="s">
        <v>35</v>
      </c>
      <c r="S17" s="1" t="s">
        <v>36</v>
      </c>
      <c r="T17" s="1" t="s">
        <v>35</v>
      </c>
      <c r="U17" s="1" t="s">
        <v>36</v>
      </c>
      <c r="V17" s="1" t="s">
        <v>31</v>
      </c>
      <c r="W17" s="1" t="s">
        <v>32</v>
      </c>
      <c r="X17" s="1" t="s">
        <v>35</v>
      </c>
      <c r="Y17" s="1" t="s">
        <v>36</v>
      </c>
      <c r="Z17" s="82"/>
      <c r="AA17" s="82"/>
    </row>
    <row r="18" spans="2:32" x14ac:dyDescent="0.25">
      <c r="B18" s="1">
        <v>1</v>
      </c>
      <c r="C18" s="1">
        <v>2</v>
      </c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  <c r="T18" s="1">
        <v>19</v>
      </c>
      <c r="U18" s="1">
        <v>20</v>
      </c>
      <c r="V18" s="1">
        <v>21</v>
      </c>
      <c r="W18" s="1">
        <v>22</v>
      </c>
      <c r="X18" s="1">
        <v>23</v>
      </c>
      <c r="Y18" s="1">
        <v>24</v>
      </c>
      <c r="Z18" s="1">
        <v>25</v>
      </c>
      <c r="AA18" s="1">
        <v>26</v>
      </c>
    </row>
    <row r="19" spans="2:32" s="27" customFormat="1" x14ac:dyDescent="0.25">
      <c r="B19" s="46"/>
      <c r="C19" s="89" t="s">
        <v>91</v>
      </c>
      <c r="D19" s="52" t="s">
        <v>37</v>
      </c>
      <c r="E19" s="46"/>
      <c r="F19" s="46"/>
      <c r="G19" s="46"/>
      <c r="H19" s="46"/>
      <c r="I19" s="46"/>
      <c r="J19" s="53">
        <f>SUM(J20:J20)</f>
        <v>490.17857142857139</v>
      </c>
      <c r="K19" s="53">
        <f>SUM(K20:K20)</f>
        <v>417</v>
      </c>
      <c r="L19" s="53">
        <f>SUM(L20:L20)</f>
        <v>-73.178571428571388</v>
      </c>
      <c r="M19" s="46"/>
      <c r="N19" s="1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2:32" s="27" customFormat="1" ht="59.25" customHeight="1" x14ac:dyDescent="0.25">
      <c r="B20" s="46">
        <v>1</v>
      </c>
      <c r="C20" s="89"/>
      <c r="D20" s="28" t="s">
        <v>67</v>
      </c>
      <c r="E20" s="46" t="s">
        <v>70</v>
      </c>
      <c r="F20" s="46">
        <v>3</v>
      </c>
      <c r="G20" s="46">
        <v>3</v>
      </c>
      <c r="H20" s="46" t="s">
        <v>74</v>
      </c>
      <c r="I20" s="46"/>
      <c r="J20" s="29">
        <f>549/1.12</f>
        <v>490.17857142857139</v>
      </c>
      <c r="K20" s="29">
        <v>417</v>
      </c>
      <c r="L20" s="29">
        <f>K20-J20</f>
        <v>-73.178571428571388</v>
      </c>
      <c r="M20" s="46" t="s">
        <v>139</v>
      </c>
      <c r="N20" s="54">
        <v>185.49</v>
      </c>
      <c r="O20" s="46">
        <v>304.83999999999997</v>
      </c>
      <c r="P20" s="46"/>
      <c r="Q20" s="46"/>
      <c r="R20" s="46">
        <v>20</v>
      </c>
      <c r="S20" s="46">
        <v>100</v>
      </c>
      <c r="T20" s="46"/>
      <c r="U20" s="46"/>
      <c r="V20" s="46"/>
      <c r="W20" s="46"/>
      <c r="X20" s="46"/>
      <c r="Y20" s="46">
        <v>100</v>
      </c>
      <c r="Z20" s="51" t="s">
        <v>139</v>
      </c>
      <c r="AA20" s="31" t="s">
        <v>92</v>
      </c>
      <c r="AB20" s="63" t="str">
        <f>'[2]ИП 21_на 01.07.'!$F$97</f>
        <v>11-990303-64</v>
      </c>
      <c r="AC20" s="62">
        <f>'[2]ИП 21_на 01.07.'!$BI$97/1.12</f>
        <v>0.49017857142857141</v>
      </c>
      <c r="AD20" s="62">
        <f>AC20*1000</f>
        <v>490.17857142857139</v>
      </c>
      <c r="AE20" s="63" t="b">
        <f>J20=AD20</f>
        <v>1</v>
      </c>
      <c r="AF20" s="63"/>
    </row>
    <row r="21" spans="2:32" s="27" customFormat="1" x14ac:dyDescent="0.25">
      <c r="B21" s="1"/>
      <c r="C21" s="54"/>
      <c r="D21" s="55" t="s">
        <v>82</v>
      </c>
      <c r="E21" s="56"/>
      <c r="F21" s="5"/>
      <c r="G21" s="5"/>
      <c r="H21" s="5"/>
      <c r="I21" s="8"/>
      <c r="J21" s="5">
        <f>SUM(J20)</f>
        <v>490.17857142857139</v>
      </c>
      <c r="K21" s="5">
        <f>SUM(K20)</f>
        <v>417</v>
      </c>
      <c r="L21" s="5">
        <f>SUM(L20)</f>
        <v>-73.178571428571388</v>
      </c>
      <c r="M21" s="9"/>
      <c r="N21" s="5">
        <f>SUM(N20)</f>
        <v>185.49</v>
      </c>
      <c r="O21" s="5">
        <f>O20</f>
        <v>304.83999999999997</v>
      </c>
      <c r="P21" s="1"/>
      <c r="Q21" s="1"/>
      <c r="R21" s="1"/>
      <c r="S21" s="10"/>
      <c r="T21" s="1"/>
      <c r="U21" s="1"/>
      <c r="V21" s="1"/>
      <c r="W21" s="1"/>
      <c r="X21" s="1"/>
      <c r="Y21" s="1"/>
      <c r="Z21" s="11"/>
      <c r="AA21" s="1"/>
    </row>
    <row r="22" spans="2:32" s="27" customFormat="1" x14ac:dyDescent="0.25">
      <c r="B22" s="83"/>
      <c r="C22" s="84" t="s">
        <v>76</v>
      </c>
      <c r="D22" s="85"/>
      <c r="E22" s="85"/>
      <c r="F22" s="85"/>
      <c r="G22" s="85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2:32" s="27" customFormat="1" x14ac:dyDescent="0.25">
      <c r="B23" s="83"/>
      <c r="C23" s="84" t="s">
        <v>77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2:32" s="27" customFormat="1" x14ac:dyDescent="0.25">
      <c r="B24" s="83"/>
      <c r="C24" s="84" t="s">
        <v>78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2:32" s="27" customFormat="1" x14ac:dyDescent="0.25">
      <c r="B25" s="12"/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32" s="27" customFormat="1" x14ac:dyDescent="0.25">
      <c r="B26" s="14"/>
      <c r="C26" s="81" t="s">
        <v>79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</row>
    <row r="27" spans="2:32" s="27" customFormat="1" x14ac:dyDescent="0.25">
      <c r="B27" s="15"/>
      <c r="C27" s="15"/>
      <c r="D27" s="15"/>
      <c r="E27" s="15"/>
      <c r="F27" s="15"/>
      <c r="G27" s="15"/>
      <c r="H27" s="15"/>
      <c r="I27" s="15"/>
      <c r="J27" s="16"/>
      <c r="K27" s="16"/>
      <c r="L27" s="16"/>
      <c r="M27" s="16"/>
      <c r="N27" s="16"/>
      <c r="O27" s="16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32" s="27" customFormat="1" x14ac:dyDescent="0.25">
      <c r="B28" s="15"/>
      <c r="C28" s="15"/>
      <c r="D28" s="15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2:32" s="27" customFormat="1" x14ac:dyDescent="0.25">
      <c r="B29" s="15"/>
      <c r="C29" s="17" t="s">
        <v>80</v>
      </c>
      <c r="D29" s="18"/>
      <c r="E29" s="18"/>
      <c r="F29" s="19"/>
      <c r="G29" s="18"/>
      <c r="H29" s="18"/>
      <c r="I29" s="18"/>
      <c r="J29" s="18"/>
      <c r="K29" s="18"/>
      <c r="L29" s="20" t="s">
        <v>81</v>
      </c>
      <c r="M29" s="21"/>
      <c r="N29" s="16"/>
      <c r="O29" s="16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2:32" s="27" customFormat="1" x14ac:dyDescent="0.25"/>
    <row r="31" spans="2:32" s="27" customFormat="1" x14ac:dyDescent="0.25"/>
    <row r="32" spans="2:32" s="27" customFormat="1" x14ac:dyDescent="0.25"/>
    <row r="33" s="27" customFormat="1" x14ac:dyDescent="0.25"/>
    <row r="34" s="27" customFormat="1" x14ac:dyDescent="0.25"/>
    <row r="35" s="27" customFormat="1" x14ac:dyDescent="0.25"/>
    <row r="36" s="27" customFormat="1" x14ac:dyDescent="0.25"/>
    <row r="37" s="27" customFormat="1" x14ac:dyDescent="0.25"/>
    <row r="38" s="27" customFormat="1" x14ac:dyDescent="0.25"/>
    <row r="39" s="27" customFormat="1" x14ac:dyDescent="0.25"/>
    <row r="40" s="27" customFormat="1" x14ac:dyDescent="0.25"/>
    <row r="41" s="27" customFormat="1" x14ac:dyDescent="0.25"/>
    <row r="42" s="27" customFormat="1" x14ac:dyDescent="0.25"/>
    <row r="43" s="27" customFormat="1" x14ac:dyDescent="0.25"/>
    <row r="44" s="27" customFormat="1" x14ac:dyDescent="0.25"/>
    <row r="45" s="27" customFormat="1" x14ac:dyDescent="0.25"/>
    <row r="46" s="27" customFormat="1" x14ac:dyDescent="0.25"/>
    <row r="47" s="27" customFormat="1" x14ac:dyDescent="0.25"/>
    <row r="48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  <row r="134" s="27" customFormat="1" x14ac:dyDescent="0.25"/>
    <row r="135" s="27" customFormat="1" x14ac:dyDescent="0.25"/>
    <row r="136" s="27" customFormat="1" x14ac:dyDescent="0.25"/>
    <row r="137" s="27" customFormat="1" x14ac:dyDescent="0.25"/>
    <row r="138" s="27" customFormat="1" x14ac:dyDescent="0.25"/>
    <row r="139" s="27" customFormat="1" x14ac:dyDescent="0.25"/>
    <row r="140" s="27" customFormat="1" x14ac:dyDescent="0.25"/>
    <row r="141" s="27" customFormat="1" x14ac:dyDescent="0.25"/>
    <row r="142" s="27" customFormat="1" x14ac:dyDescent="0.25"/>
    <row r="143" s="27" customFormat="1" x14ac:dyDescent="0.25"/>
    <row r="144" s="27" customFormat="1" x14ac:dyDescent="0.25"/>
    <row r="145" s="27" customFormat="1" x14ac:dyDescent="0.25"/>
    <row r="146" s="27" customFormat="1" x14ac:dyDescent="0.25"/>
    <row r="147" s="27" customFormat="1" x14ac:dyDescent="0.25"/>
    <row r="148" s="27" customFormat="1" x14ac:dyDescent="0.25"/>
    <row r="149" s="27" customFormat="1" x14ac:dyDescent="0.25"/>
    <row r="150" s="27" customFormat="1" x14ac:dyDescent="0.25"/>
    <row r="151" s="27" customFormat="1" x14ac:dyDescent="0.25"/>
    <row r="152" s="27" customFormat="1" x14ac:dyDescent="0.25"/>
    <row r="153" s="27" customFormat="1" x14ac:dyDescent="0.25"/>
    <row r="154" s="27" customFormat="1" x14ac:dyDescent="0.25"/>
    <row r="155" s="27" customFormat="1" x14ac:dyDescent="0.25"/>
    <row r="156" s="27" customFormat="1" x14ac:dyDescent="0.25"/>
    <row r="157" s="27" customFormat="1" x14ac:dyDescent="0.25"/>
    <row r="158" s="27" customFormat="1" x14ac:dyDescent="0.25"/>
    <row r="159" s="27" customFormat="1" x14ac:dyDescent="0.25"/>
    <row r="160" s="27" customFormat="1" x14ac:dyDescent="0.25"/>
    <row r="161" s="27" customFormat="1" x14ac:dyDescent="0.25"/>
    <row r="162" s="27" customFormat="1" x14ac:dyDescent="0.25"/>
    <row r="163" s="27" customFormat="1" x14ac:dyDescent="0.25"/>
    <row r="164" s="27" customFormat="1" x14ac:dyDescent="0.25"/>
    <row r="165" s="27" customFormat="1" x14ac:dyDescent="0.25"/>
    <row r="166" s="27" customFormat="1" x14ac:dyDescent="0.25"/>
    <row r="167" s="27" customFormat="1" x14ac:dyDescent="0.25"/>
    <row r="168" s="27" customFormat="1" x14ac:dyDescent="0.25"/>
  </sheetData>
  <mergeCells count="36">
    <mergeCell ref="A8:AA8"/>
    <mergeCell ref="F16:F17"/>
    <mergeCell ref="G16:G17"/>
    <mergeCell ref="C19:C20"/>
    <mergeCell ref="N15:O16"/>
    <mergeCell ref="P15:P17"/>
    <mergeCell ref="J15:J17"/>
    <mergeCell ref="K15:K17"/>
    <mergeCell ref="L15:L17"/>
    <mergeCell ref="M15:M17"/>
    <mergeCell ref="X15:Y16"/>
    <mergeCell ref="Q15:Q17"/>
    <mergeCell ref="R15:S16"/>
    <mergeCell ref="T15:U16"/>
    <mergeCell ref="V15:W16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D15:D17"/>
    <mergeCell ref="E15:E17"/>
    <mergeCell ref="F15:G15"/>
    <mergeCell ref="H15:H17"/>
    <mergeCell ref="B22:B24"/>
    <mergeCell ref="C22:AA22"/>
    <mergeCell ref="C23:AA23"/>
    <mergeCell ref="C24:AA24"/>
    <mergeCell ref="C26:AA26"/>
  </mergeCells>
  <pageMargins left="0.7" right="0.7" top="0.75" bottom="0.75" header="0.3" footer="0.3"/>
  <pageSetup paperSize="9" scale="3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Производство ТЭ</vt:lpstr>
      <vt:lpstr>ТЭ</vt:lpstr>
      <vt:lpstr>питьевая</vt:lpstr>
      <vt:lpstr>тех вода</vt:lpstr>
      <vt:lpstr>промвода</vt:lpstr>
      <vt:lpstr>отвод</vt:lpstr>
      <vt:lpstr>'Производство ТЭ'!_Toc70416010</vt:lpstr>
      <vt:lpstr>'Производство ТЭ'!_Toc70416011</vt:lpstr>
      <vt:lpstr>отвод!Область_печати</vt:lpstr>
      <vt:lpstr>питьевая!Область_печати</vt:lpstr>
      <vt:lpstr>'Производство ТЭ'!Область_печати</vt:lpstr>
      <vt:lpstr>промвода!Область_печати</vt:lpstr>
      <vt:lpstr>'тех вода'!Область_печати</vt:lpstr>
      <vt:lpstr>ТЭ!Область_печати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Байкенова</dc:creator>
  <cp:lastModifiedBy>Виолетта Таратынкина</cp:lastModifiedBy>
  <cp:lastPrinted>2021-07-30T08:54:32Z</cp:lastPrinted>
  <dcterms:created xsi:type="dcterms:W3CDTF">2021-06-21T03:57:49Z</dcterms:created>
  <dcterms:modified xsi:type="dcterms:W3CDTF">2021-07-30T10:28:11Z</dcterms:modified>
</cp:coreProperties>
</file>