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Bu\Desktop\Врем\Инфо сайт\Август\"/>
    </mc:Choice>
  </mc:AlternateContent>
  <bookViews>
    <workbookView xWindow="0" yWindow="0" windowWidth="28800" windowHeight="12036"/>
  </bookViews>
  <sheets>
    <sheet name="Лист1" sheetId="1" r:id="rId1"/>
    <sheet name="Лист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3" i="2"/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3" i="1"/>
  <c r="H62" i="1"/>
  <c r="H65" i="1"/>
  <c r="H64" i="1"/>
  <c r="H61" i="1"/>
  <c r="H60" i="1"/>
  <c r="H59" i="1"/>
  <c r="H58" i="1"/>
  <c r="H53" i="1"/>
  <c r="H57" i="1"/>
  <c r="H56" i="1"/>
  <c r="H55" i="1"/>
  <c r="H54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2" i="1"/>
  <c r="H31" i="1"/>
  <c r="H30" i="1"/>
  <c r="H34" i="1"/>
  <c r="H33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<sst xmlns="http://schemas.openxmlformats.org/spreadsheetml/2006/main" count="262" uniqueCount="129">
  <si>
    <t>№</t>
  </si>
  <si>
    <t>Технические характеристики ПС</t>
  </si>
  <si>
    <t>ТМ-560</t>
  </si>
  <si>
    <t>ТМ-1000</t>
  </si>
  <si>
    <t>ТМ-6300</t>
  </si>
  <si>
    <t>ТМ-3200</t>
  </si>
  <si>
    <t>ТМ-2000</t>
  </si>
  <si>
    <t>ТМ-630</t>
  </si>
  <si>
    <t>ТМ-160</t>
  </si>
  <si>
    <t>ТМ-1800</t>
  </si>
  <si>
    <t>ТМ-1600</t>
  </si>
  <si>
    <t>ТМ-5600</t>
  </si>
  <si>
    <t>ТМ-250</t>
  </si>
  <si>
    <t>ТМ-180</t>
  </si>
  <si>
    <t>ТМ-315</t>
  </si>
  <si>
    <t>ТМ-320</t>
  </si>
  <si>
    <t>промплощадка ТП Маслохозяйство</t>
  </si>
  <si>
    <t>промплощадка ТП Пожарное Депо</t>
  </si>
  <si>
    <t>промплощадка ТП-угольная эстакада №1</t>
  </si>
  <si>
    <t>промплощадка ТП- Быт.МПЦ</t>
  </si>
  <si>
    <t>ТДТН-16000</t>
  </si>
  <si>
    <t>ОРУ-110/35/10 Т-54</t>
  </si>
  <si>
    <t xml:space="preserve">ЦРП-1 </t>
  </si>
  <si>
    <t>ГПП-5 ОРУ-110/35/10 Т-53</t>
  </si>
  <si>
    <t>ТМ-3700кВа</t>
  </si>
  <si>
    <t>ТМ-3200кВа</t>
  </si>
  <si>
    <t>ТМ-180кВа</t>
  </si>
  <si>
    <t>ТМ-50кВа</t>
  </si>
  <si>
    <t>ТДН-31500</t>
  </si>
  <si>
    <t>ТДН-25000</t>
  </si>
  <si>
    <t>ТДРД-63000</t>
  </si>
  <si>
    <t>ТРДН-63000</t>
  </si>
  <si>
    <t>ГПП-4 110/10 кВ Т-44</t>
  </si>
  <si>
    <t>ТРДЦН-63000</t>
  </si>
  <si>
    <t>ГПП-4 110/10 кВ Т-43</t>
  </si>
  <si>
    <t>Наименование ПС</t>
  </si>
  <si>
    <t xml:space="preserve">№ ввода </t>
  </si>
  <si>
    <t>Адрес нахождения</t>
  </si>
  <si>
    <t>Уровень напряжения, кВ</t>
  </si>
  <si>
    <t>Мощность трансформаторов, кВА</t>
  </si>
  <si>
    <t xml:space="preserve"> Загрузка, МВт</t>
  </si>
  <si>
    <t>Свободная мощность, МВт</t>
  </si>
  <si>
    <t>Т-101</t>
  </si>
  <si>
    <t xml:space="preserve"> Т-102</t>
  </si>
  <si>
    <t>Т-108</t>
  </si>
  <si>
    <t>Т-111</t>
  </si>
  <si>
    <t>Т-112</t>
  </si>
  <si>
    <t>Т-113</t>
  </si>
  <si>
    <t>Т-114</t>
  </si>
  <si>
    <t>Т-115</t>
  </si>
  <si>
    <t>Т-120</t>
  </si>
  <si>
    <t>Т-122</t>
  </si>
  <si>
    <t>Т-127</t>
  </si>
  <si>
    <t>Т128</t>
  </si>
  <si>
    <t>Т-130</t>
  </si>
  <si>
    <t>Т-202</t>
  </si>
  <si>
    <t xml:space="preserve"> Т-223</t>
  </si>
  <si>
    <t>Т-205</t>
  </si>
  <si>
    <t>Т-206</t>
  </si>
  <si>
    <t>Т-207</t>
  </si>
  <si>
    <t xml:space="preserve"> Т-208</t>
  </si>
  <si>
    <t xml:space="preserve"> Т-209</t>
  </si>
  <si>
    <t>Т-210</t>
  </si>
  <si>
    <t xml:space="preserve"> Т-211</t>
  </si>
  <si>
    <t>Т-213</t>
  </si>
  <si>
    <t>Т-212</t>
  </si>
  <si>
    <t>Т-214</t>
  </si>
  <si>
    <t xml:space="preserve"> Т-215</t>
  </si>
  <si>
    <t>Т-216</t>
  </si>
  <si>
    <t>Т-217</t>
  </si>
  <si>
    <t>Т-218</t>
  </si>
  <si>
    <t>Т-219</t>
  </si>
  <si>
    <t>Т-221</t>
  </si>
  <si>
    <t>Т-225</t>
  </si>
  <si>
    <t xml:space="preserve"> Т-226</t>
  </si>
  <si>
    <t>Т-227</t>
  </si>
  <si>
    <t>Т-228</t>
  </si>
  <si>
    <t>Т-229</t>
  </si>
  <si>
    <t>Т-230</t>
  </si>
  <si>
    <t>Т-231</t>
  </si>
  <si>
    <t xml:space="preserve"> Т-236</t>
  </si>
  <si>
    <t>Т-237</t>
  </si>
  <si>
    <t xml:space="preserve"> Т-258</t>
  </si>
  <si>
    <t xml:space="preserve">ЦРП-2А </t>
  </si>
  <si>
    <t>Т-403</t>
  </si>
  <si>
    <t>Т-404</t>
  </si>
  <si>
    <t xml:space="preserve"> Т-502</t>
  </si>
  <si>
    <t>Т-503</t>
  </si>
  <si>
    <t>Т-504</t>
  </si>
  <si>
    <t xml:space="preserve"> Т-505</t>
  </si>
  <si>
    <t xml:space="preserve"> Т-506</t>
  </si>
  <si>
    <t>Т-507</t>
  </si>
  <si>
    <t>Т-508</t>
  </si>
  <si>
    <t>Т-509</t>
  </si>
  <si>
    <t>Т-510</t>
  </si>
  <si>
    <t>Т-511</t>
  </si>
  <si>
    <t xml:space="preserve"> Т-512</t>
  </si>
  <si>
    <t>Т-514</t>
  </si>
  <si>
    <t>Т-601</t>
  </si>
  <si>
    <t>Т-602</t>
  </si>
  <si>
    <t>Т-1</t>
  </si>
  <si>
    <t>Т-2</t>
  </si>
  <si>
    <t xml:space="preserve">ГПП-4а   </t>
  </si>
  <si>
    <t xml:space="preserve"> Т-33</t>
  </si>
  <si>
    <t xml:space="preserve"> Т-34</t>
  </si>
  <si>
    <t xml:space="preserve"> ТСН-1</t>
  </si>
  <si>
    <t xml:space="preserve"> ТСН-2</t>
  </si>
  <si>
    <t xml:space="preserve">ГПП-3 </t>
  </si>
  <si>
    <t>Т-44</t>
  </si>
  <si>
    <t>Т-43</t>
  </si>
  <si>
    <t xml:space="preserve">ЦРП-6 </t>
  </si>
  <si>
    <t xml:space="preserve">110/10 </t>
  </si>
  <si>
    <t>10/3</t>
  </si>
  <si>
    <t>10/0,4</t>
  </si>
  <si>
    <t>Т-53</t>
  </si>
  <si>
    <t>Т-54</t>
  </si>
  <si>
    <t>Т-103</t>
  </si>
  <si>
    <t>Т-104</t>
  </si>
  <si>
    <t>Т-13</t>
  </si>
  <si>
    <t>Т-14</t>
  </si>
  <si>
    <t>Т-11</t>
  </si>
  <si>
    <t>Т-12</t>
  </si>
  <si>
    <t xml:space="preserve">ГПП-1 участок Конырат ОРУ-35кВ </t>
  </si>
  <si>
    <t>10/0,5</t>
  </si>
  <si>
    <t xml:space="preserve">110/35/10 </t>
  </si>
  <si>
    <t>35/3</t>
  </si>
  <si>
    <t>г.Балхаш промплощадка ПО "БЦМ"</t>
  </si>
  <si>
    <t>п.Саяк</t>
  </si>
  <si>
    <t>п. Конырат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</si>
</sst>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0" fontId="0" fillId="2" borderId="0" xfId="0" applyFill="1"/>
    <xf numFmtId="0" fontId="0" fillId="4" borderId="0" xfId="0" applyFont="1" applyFill="1"/>
    <xf numFmtId="0" fontId="0" fillId="0" borderId="0" xfId="0" applyFill="1"/>
    <xf numFmtId="0" fontId="0" fillId="0" borderId="0" xfId="0" applyFont="1" applyFill="1"/>
    <xf numFmtId="0" fontId="1" fillId="0" borderId="1" xfId="0" applyFont="1" applyBorder="1" applyAlignment="1">
      <alignment horizontal="center" vertical="center"/>
    </xf>
    <xf numFmtId="0" fontId="0" fillId="0" borderId="2" xfId="0" applyFill="1" applyBorder="1"/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0" fillId="0" borderId="3" xfId="0" applyFill="1" applyBorder="1" applyAlignment="1">
      <alignment horizontal="right" vertical="center"/>
    </xf>
    <xf numFmtId="2" fontId="0" fillId="0" borderId="0" xfId="0" applyNumberFormat="1"/>
    <xf numFmtId="164" fontId="0" fillId="4" borderId="0" xfId="0" applyNumberFormat="1" applyFill="1"/>
    <xf numFmtId="164" fontId="0" fillId="3" borderId="0" xfId="0" applyNumberFormat="1" applyFill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0" fillId="5" borderId="1" xfId="0" applyNumberForma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B7" zoomScale="90" zoomScaleNormal="90" workbookViewId="0">
      <selection activeCell="G80" sqref="G80"/>
    </sheetView>
  </sheetViews>
  <sheetFormatPr defaultRowHeight="14.4" x14ac:dyDescent="0.3"/>
  <cols>
    <col min="1" max="1" width="2.6640625" customWidth="1"/>
    <col min="2" max="2" width="28.6640625" customWidth="1"/>
    <col min="3" max="4" width="12.109375" customWidth="1"/>
    <col min="5" max="5" width="13.109375" customWidth="1"/>
    <col min="6" max="6" width="27.6640625" bestFit="1" customWidth="1"/>
    <col min="7" max="7" width="10.88671875" customWidth="1"/>
    <col min="8" max="8" width="28.109375" style="2" bestFit="1" customWidth="1"/>
  </cols>
  <sheetData>
    <row r="1" spans="1:27" x14ac:dyDescent="0.3">
      <c r="A1" s="46" t="s">
        <v>1</v>
      </c>
      <c r="B1" s="46"/>
      <c r="C1" s="46"/>
      <c r="D1" s="46"/>
      <c r="E1" s="46"/>
      <c r="F1" s="46"/>
      <c r="G1" s="46"/>
      <c r="H1" s="46"/>
    </row>
    <row r="2" spans="1:27" ht="43.2" x14ac:dyDescent="0.3">
      <c r="A2" s="7" t="s">
        <v>0</v>
      </c>
      <c r="B2" s="20" t="s">
        <v>35</v>
      </c>
      <c r="C2" s="20" t="s">
        <v>36</v>
      </c>
      <c r="D2" s="20" t="s">
        <v>37</v>
      </c>
      <c r="E2" s="20" t="s">
        <v>38</v>
      </c>
      <c r="F2" s="20" t="s">
        <v>39</v>
      </c>
      <c r="G2" s="21" t="s">
        <v>40</v>
      </c>
      <c r="H2" s="20" t="s">
        <v>41</v>
      </c>
    </row>
    <row r="3" spans="1:27" ht="20.100000000000001" customHeight="1" x14ac:dyDescent="0.3">
      <c r="A3" s="8"/>
      <c r="B3" s="47" t="s">
        <v>22</v>
      </c>
      <c r="C3" s="19" t="s">
        <v>42</v>
      </c>
      <c r="D3" s="41" t="s">
        <v>126</v>
      </c>
      <c r="E3" s="24" t="s">
        <v>113</v>
      </c>
      <c r="F3" s="10" t="s">
        <v>2</v>
      </c>
      <c r="G3" s="40">
        <v>3.1265678087466539E-2</v>
      </c>
      <c r="H3" s="31">
        <f>(0.56-G3)*0.8</f>
        <v>0.42298745753002687</v>
      </c>
      <c r="P3" s="32"/>
    </row>
    <row r="4" spans="1:27" ht="20.100000000000001" customHeight="1" x14ac:dyDescent="0.3">
      <c r="A4" s="8"/>
      <c r="B4" s="48"/>
      <c r="C4" s="19" t="s">
        <v>43</v>
      </c>
      <c r="D4" s="42"/>
      <c r="E4" s="24" t="s">
        <v>113</v>
      </c>
      <c r="F4" s="10" t="s">
        <v>7</v>
      </c>
      <c r="G4" s="40">
        <v>4.7082943989256977E-2</v>
      </c>
      <c r="H4" s="31">
        <f>(0.63-G4)*0.8</f>
        <v>0.46633364480859446</v>
      </c>
      <c r="P4" s="32"/>
    </row>
    <row r="5" spans="1:27" s="1" customFormat="1" ht="20.100000000000001" customHeight="1" x14ac:dyDescent="0.3">
      <c r="A5" s="8"/>
      <c r="B5" s="48"/>
      <c r="C5" s="19" t="s">
        <v>44</v>
      </c>
      <c r="D5" s="42"/>
      <c r="E5" s="24" t="s">
        <v>113</v>
      </c>
      <c r="F5" s="10" t="s">
        <v>6</v>
      </c>
      <c r="G5" s="40">
        <v>7.1683630516458513E-2</v>
      </c>
      <c r="H5" s="31">
        <f>(2-G5)*0.8</f>
        <v>1.5426530955868332</v>
      </c>
      <c r="I5" s="5"/>
      <c r="J5" s="5"/>
      <c r="K5" s="5"/>
      <c r="L5" s="5"/>
      <c r="M5" s="5"/>
      <c r="N5" s="5"/>
      <c r="O5" s="5"/>
      <c r="P5" s="32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s="3" customFormat="1" ht="20.100000000000001" customHeight="1" x14ac:dyDescent="0.3">
      <c r="A6" s="8"/>
      <c r="B6" s="48"/>
      <c r="C6" s="19" t="s">
        <v>45</v>
      </c>
      <c r="D6" s="42"/>
      <c r="E6" s="24" t="s">
        <v>123</v>
      </c>
      <c r="F6" s="10" t="s">
        <v>6</v>
      </c>
      <c r="G6" s="40">
        <v>2.2580012452858851E-2</v>
      </c>
      <c r="H6" s="31">
        <f>(2-G6)*0.8</f>
        <v>1.581935990037713</v>
      </c>
      <c r="I6" s="5"/>
      <c r="J6" s="5"/>
      <c r="K6" s="5"/>
      <c r="L6" s="5"/>
      <c r="M6"/>
      <c r="N6" s="5"/>
      <c r="O6" s="5"/>
      <c r="P6" s="32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3" customFormat="1" ht="20.100000000000001" customHeight="1" x14ac:dyDescent="0.3">
      <c r="A7" s="8"/>
      <c r="B7" s="48"/>
      <c r="C7" s="19" t="s">
        <v>46</v>
      </c>
      <c r="D7" s="42"/>
      <c r="E7" s="24" t="s">
        <v>123</v>
      </c>
      <c r="F7" s="10" t="s">
        <v>3</v>
      </c>
      <c r="G7" s="40">
        <v>1.6958783627461338E-2</v>
      </c>
      <c r="H7" s="31">
        <f>(1-G7)*0.8</f>
        <v>0.78643297309803095</v>
      </c>
      <c r="I7" s="5"/>
      <c r="J7" s="5"/>
      <c r="K7" s="5"/>
      <c r="L7" s="5"/>
      <c r="M7" s="5"/>
      <c r="N7" s="5"/>
      <c r="O7" s="5"/>
      <c r="P7" s="32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s="3" customFormat="1" ht="20.100000000000001" customHeight="1" x14ac:dyDescent="0.3">
      <c r="A8" s="8"/>
      <c r="B8" s="48"/>
      <c r="C8" s="19" t="s">
        <v>47</v>
      </c>
      <c r="D8" s="42"/>
      <c r="E8" s="24" t="s">
        <v>123</v>
      </c>
      <c r="F8" s="10" t="s">
        <v>3</v>
      </c>
      <c r="G8" s="40">
        <v>1.2175225451691292E-2</v>
      </c>
      <c r="H8" s="31">
        <f t="shared" ref="H8:H12" si="0">(1-G8)*0.8</f>
        <v>0.790259819638647</v>
      </c>
      <c r="I8" s="5"/>
      <c r="J8" s="5"/>
      <c r="K8" s="5"/>
      <c r="L8" s="5"/>
      <c r="M8" s="5"/>
      <c r="N8" s="5"/>
      <c r="O8" s="5"/>
      <c r="P8" s="32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20.100000000000001" customHeight="1" x14ac:dyDescent="0.3">
      <c r="A9" s="8"/>
      <c r="B9" s="48"/>
      <c r="C9" s="19" t="s">
        <v>48</v>
      </c>
      <c r="D9" s="42"/>
      <c r="E9" s="24" t="s">
        <v>113</v>
      </c>
      <c r="F9" s="10" t="s">
        <v>3</v>
      </c>
      <c r="G9" s="40">
        <v>0.26582222863541988</v>
      </c>
      <c r="H9" s="31">
        <f t="shared" si="0"/>
        <v>0.58734221709166412</v>
      </c>
      <c r="I9" s="5"/>
      <c r="J9" s="5"/>
      <c r="K9" s="5"/>
      <c r="M9" s="5"/>
      <c r="N9" s="5"/>
      <c r="O9" s="5"/>
      <c r="P9" s="32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20.100000000000001" customHeight="1" x14ac:dyDescent="0.3">
      <c r="A10" s="8"/>
      <c r="B10" s="48"/>
      <c r="C10" s="19" t="s">
        <v>49</v>
      </c>
      <c r="D10" s="42"/>
      <c r="E10" s="24" t="s">
        <v>113</v>
      </c>
      <c r="F10" s="10" t="s">
        <v>3</v>
      </c>
      <c r="G10" s="40">
        <v>0.01</v>
      </c>
      <c r="H10" s="31">
        <f t="shared" si="0"/>
        <v>0.79200000000000004</v>
      </c>
      <c r="P10" s="32"/>
    </row>
    <row r="11" spans="1:27" ht="20.100000000000001" customHeight="1" x14ac:dyDescent="0.3">
      <c r="A11" s="8"/>
      <c r="B11" s="48"/>
      <c r="C11" s="19" t="s">
        <v>50</v>
      </c>
      <c r="D11" s="42"/>
      <c r="E11" s="24" t="s">
        <v>113</v>
      </c>
      <c r="F11" s="10" t="s">
        <v>3</v>
      </c>
      <c r="G11" s="40">
        <v>9.7349895066077725E-3</v>
      </c>
      <c r="H11" s="31">
        <f t="shared" si="0"/>
        <v>0.79221200839471384</v>
      </c>
      <c r="P11" s="32"/>
    </row>
    <row r="12" spans="1:27" ht="20.100000000000001" customHeight="1" x14ac:dyDescent="0.3">
      <c r="A12" s="8"/>
      <c r="B12" s="48"/>
      <c r="C12" s="19" t="s">
        <v>51</v>
      </c>
      <c r="D12" s="42"/>
      <c r="E12" s="24" t="s">
        <v>113</v>
      </c>
      <c r="F12" s="10" t="s">
        <v>3</v>
      </c>
      <c r="G12" s="40">
        <v>1.083716930988957E-2</v>
      </c>
      <c r="H12" s="31">
        <f t="shared" si="0"/>
        <v>0.79133026455208844</v>
      </c>
      <c r="P12" s="32"/>
    </row>
    <row r="13" spans="1:27" ht="20.100000000000001" customHeight="1" x14ac:dyDescent="0.3">
      <c r="A13" s="8"/>
      <c r="B13" s="48"/>
      <c r="C13" s="19" t="s">
        <v>52</v>
      </c>
      <c r="D13" s="42"/>
      <c r="E13" s="24" t="s">
        <v>112</v>
      </c>
      <c r="F13" s="10" t="s">
        <v>4</v>
      </c>
      <c r="G13" s="40">
        <v>0.10621231752801137</v>
      </c>
      <c r="H13" s="31">
        <f>(6.3-G13)*0.8</f>
        <v>4.9550301459775916</v>
      </c>
      <c r="P13" s="32"/>
    </row>
    <row r="14" spans="1:27" ht="20.100000000000001" customHeight="1" x14ac:dyDescent="0.3">
      <c r="A14" s="8"/>
      <c r="B14" s="48"/>
      <c r="C14" s="19" t="s">
        <v>53</v>
      </c>
      <c r="D14" s="42"/>
      <c r="E14" s="24" t="s">
        <v>112</v>
      </c>
      <c r="F14" s="10" t="s">
        <v>4</v>
      </c>
      <c r="G14" s="40">
        <v>0.25560920078320426</v>
      </c>
      <c r="H14" s="31">
        <f>(6.3-G14)*0.8</f>
        <v>4.8355126393734373</v>
      </c>
      <c r="P14" s="32"/>
    </row>
    <row r="15" spans="1:27" ht="20.100000000000001" customHeight="1" x14ac:dyDescent="0.3">
      <c r="A15" s="8"/>
      <c r="B15" s="49"/>
      <c r="C15" s="19" t="s">
        <v>54</v>
      </c>
      <c r="D15" s="43"/>
      <c r="E15" s="24" t="s">
        <v>112</v>
      </c>
      <c r="F15" s="10" t="s">
        <v>5</v>
      </c>
      <c r="G15" s="40">
        <v>0.29231933907121666</v>
      </c>
      <c r="H15" s="31">
        <f>(3.2-G15)*0.8</f>
        <v>2.3261445287430269</v>
      </c>
      <c r="P15" s="32"/>
    </row>
    <row r="16" spans="1:27" x14ac:dyDescent="0.3">
      <c r="A16" s="8"/>
      <c r="B16" s="48"/>
      <c r="C16" s="19" t="s">
        <v>55</v>
      </c>
      <c r="D16" s="42"/>
      <c r="E16" s="24" t="s">
        <v>113</v>
      </c>
      <c r="F16" s="10" t="s">
        <v>8</v>
      </c>
      <c r="G16" s="40">
        <v>1.2195711583874688E-2</v>
      </c>
      <c r="H16" s="31">
        <f>(0.16-G16)*0.8</f>
        <v>0.11824343073290025</v>
      </c>
      <c r="P16" s="32"/>
    </row>
    <row r="17" spans="1:16" x14ac:dyDescent="0.3">
      <c r="A17" s="8"/>
      <c r="B17" s="48"/>
      <c r="C17" s="19" t="s">
        <v>56</v>
      </c>
      <c r="D17" s="42"/>
      <c r="E17" s="24" t="s">
        <v>113</v>
      </c>
      <c r="F17" s="10" t="s">
        <v>3</v>
      </c>
      <c r="G17" s="40">
        <v>3.731832146858572E-2</v>
      </c>
      <c r="H17" s="31">
        <f>(1-G17)*0.8</f>
        <v>0.77014534282513147</v>
      </c>
      <c r="P17" s="32"/>
    </row>
    <row r="18" spans="1:16" x14ac:dyDescent="0.3">
      <c r="A18" s="8"/>
      <c r="B18" s="48"/>
      <c r="C18" s="19" t="s">
        <v>57</v>
      </c>
      <c r="D18" s="42"/>
      <c r="E18" s="24" t="s">
        <v>123</v>
      </c>
      <c r="F18" s="10" t="s">
        <v>9</v>
      </c>
      <c r="G18" s="40">
        <v>2.0728598870093026E-2</v>
      </c>
      <c r="H18" s="31">
        <f>(1.8-G18)*0.8</f>
        <v>1.4234171209039257</v>
      </c>
      <c r="P18" s="32"/>
    </row>
    <row r="19" spans="1:16" x14ac:dyDescent="0.3">
      <c r="A19" s="8"/>
      <c r="B19" s="48"/>
      <c r="C19" s="19" t="s">
        <v>58</v>
      </c>
      <c r="D19" s="42"/>
      <c r="E19" s="24" t="s">
        <v>123</v>
      </c>
      <c r="F19" s="10" t="s">
        <v>10</v>
      </c>
      <c r="G19" s="40">
        <v>3.0992484253952228E-2</v>
      </c>
      <c r="H19" s="31">
        <f>(1.6-G19)*0.8</f>
        <v>1.2552060125968385</v>
      </c>
      <c r="P19" s="32"/>
    </row>
    <row r="20" spans="1:16" x14ac:dyDescent="0.3">
      <c r="A20" s="8"/>
      <c r="B20" s="48"/>
      <c r="C20" s="19" t="s">
        <v>59</v>
      </c>
      <c r="D20" s="42"/>
      <c r="E20" s="24" t="s">
        <v>112</v>
      </c>
      <c r="F20" s="10" t="s">
        <v>4</v>
      </c>
      <c r="G20" s="40">
        <v>1.0052563333821944</v>
      </c>
      <c r="H20" s="31">
        <f>(6.3-G20)*0.8</f>
        <v>4.2357949332942439</v>
      </c>
      <c r="P20" s="32"/>
    </row>
    <row r="21" spans="1:16" x14ac:dyDescent="0.3">
      <c r="A21" s="8"/>
      <c r="B21" s="48"/>
      <c r="C21" s="19" t="s">
        <v>60</v>
      </c>
      <c r="D21" s="42"/>
      <c r="E21" s="24" t="s">
        <v>112</v>
      </c>
      <c r="F21" s="10" t="s">
        <v>4</v>
      </c>
      <c r="G21" s="40">
        <v>3.060779542491896</v>
      </c>
      <c r="H21" s="31">
        <f t="shared" ref="H21:H23" si="1">(6.3-G21)*0.8</f>
        <v>2.5913763660064832</v>
      </c>
      <c r="P21" s="32"/>
    </row>
    <row r="22" spans="1:16" x14ac:dyDescent="0.3">
      <c r="A22" s="8"/>
      <c r="B22" s="48"/>
      <c r="C22" s="19" t="s">
        <v>61</v>
      </c>
      <c r="D22" s="42"/>
      <c r="E22" s="24" t="s">
        <v>112</v>
      </c>
      <c r="F22" s="10" t="s">
        <v>4</v>
      </c>
      <c r="G22" s="40">
        <v>0.61277686168146317</v>
      </c>
      <c r="H22" s="31">
        <f t="shared" si="1"/>
        <v>4.5497785106548294</v>
      </c>
      <c r="P22" s="32"/>
    </row>
    <row r="23" spans="1:16" x14ac:dyDescent="0.3">
      <c r="A23" s="8"/>
      <c r="B23" s="48"/>
      <c r="C23" s="19" t="s">
        <v>62</v>
      </c>
      <c r="D23" s="42"/>
      <c r="E23" s="24" t="s">
        <v>112</v>
      </c>
      <c r="F23" s="10" t="s">
        <v>4</v>
      </c>
      <c r="G23" s="40">
        <v>1.561039885040453</v>
      </c>
      <c r="H23" s="31">
        <f t="shared" si="1"/>
        <v>3.7911680919676374</v>
      </c>
      <c r="P23" s="32"/>
    </row>
    <row r="24" spans="1:16" x14ac:dyDescent="0.3">
      <c r="A24" s="8"/>
      <c r="B24" s="48"/>
      <c r="C24" s="19" t="s">
        <v>63</v>
      </c>
      <c r="D24" s="42"/>
      <c r="E24" s="24" t="s">
        <v>113</v>
      </c>
      <c r="F24" s="10" t="s">
        <v>7</v>
      </c>
      <c r="G24" s="40">
        <v>2.4788915905106859E-2</v>
      </c>
      <c r="H24" s="31">
        <f>(0.63-G24)*0.8</f>
        <v>0.48416886727591452</v>
      </c>
      <c r="P24" s="32"/>
    </row>
    <row r="25" spans="1:16" x14ac:dyDescent="0.3">
      <c r="A25" s="8"/>
      <c r="B25" s="48"/>
      <c r="C25" s="19" t="s">
        <v>64</v>
      </c>
      <c r="D25" s="42"/>
      <c r="E25" s="24" t="s">
        <v>113</v>
      </c>
      <c r="F25" s="10" t="s">
        <v>12</v>
      </c>
      <c r="G25" s="40">
        <v>1.4667168255364502E-2</v>
      </c>
      <c r="H25" s="31">
        <f>(0.25-G25)*0.8</f>
        <v>0.1882662653957084</v>
      </c>
      <c r="P25" s="32"/>
    </row>
    <row r="26" spans="1:16" x14ac:dyDescent="0.3">
      <c r="A26" s="8"/>
      <c r="B26" s="48"/>
      <c r="C26" s="19" t="s">
        <v>65</v>
      </c>
      <c r="D26" s="42"/>
      <c r="E26" s="24" t="s">
        <v>113</v>
      </c>
      <c r="F26" s="10" t="s">
        <v>7</v>
      </c>
      <c r="G26" s="40">
        <v>7.4011203798738892E-2</v>
      </c>
      <c r="H26" s="31">
        <f>(0.63-G26)*0.8</f>
        <v>0.44479103696100886</v>
      </c>
      <c r="P26" s="32"/>
    </row>
    <row r="27" spans="1:16" x14ac:dyDescent="0.3">
      <c r="A27" s="8"/>
      <c r="B27" s="48"/>
      <c r="C27" s="19" t="s">
        <v>66</v>
      </c>
      <c r="D27" s="42"/>
      <c r="E27" s="24" t="s">
        <v>123</v>
      </c>
      <c r="F27" s="10" t="s">
        <v>9</v>
      </c>
      <c r="G27" s="40">
        <v>0.46726170008922646</v>
      </c>
      <c r="H27" s="31">
        <f>(1.8-G27)*0.8</f>
        <v>1.066190639928619</v>
      </c>
      <c r="P27" s="32"/>
    </row>
    <row r="28" spans="1:16" x14ac:dyDescent="0.3">
      <c r="A28" s="8"/>
      <c r="B28" s="48"/>
      <c r="C28" s="19" t="s">
        <v>67</v>
      </c>
      <c r="D28" s="42"/>
      <c r="E28" s="24" t="s">
        <v>123</v>
      </c>
      <c r="F28" s="10" t="s">
        <v>9</v>
      </c>
      <c r="G28" s="40">
        <v>0.10719082169704208</v>
      </c>
      <c r="H28" s="31">
        <f t="shared" ref="H28:H29" si="2">(1.8-G28)*0.8</f>
        <v>1.3542473426423665</v>
      </c>
      <c r="P28" s="32"/>
    </row>
    <row r="29" spans="1:16" x14ac:dyDescent="0.3">
      <c r="A29" s="8"/>
      <c r="B29" s="48"/>
      <c r="C29" s="19" t="s">
        <v>68</v>
      </c>
      <c r="D29" s="42"/>
      <c r="E29" s="24" t="s">
        <v>123</v>
      </c>
      <c r="F29" s="10" t="s">
        <v>9</v>
      </c>
      <c r="G29" s="40">
        <v>4.6087823984069132E-2</v>
      </c>
      <c r="H29" s="31">
        <f t="shared" si="2"/>
        <v>1.4031297408127448</v>
      </c>
      <c r="P29" s="32"/>
    </row>
    <row r="30" spans="1:16" x14ac:dyDescent="0.3">
      <c r="A30" s="8"/>
      <c r="B30" s="48"/>
      <c r="C30" s="19" t="s">
        <v>69</v>
      </c>
      <c r="D30" s="42"/>
      <c r="E30" s="24" t="s">
        <v>112</v>
      </c>
      <c r="F30" s="10" t="s">
        <v>10</v>
      </c>
      <c r="G30" s="40">
        <v>6.7477423671985712E-2</v>
      </c>
      <c r="H30" s="31">
        <f>(1.6-G30)*0.8</f>
        <v>1.2260180610624116</v>
      </c>
      <c r="P30" s="32"/>
    </row>
    <row r="31" spans="1:16" x14ac:dyDescent="0.3">
      <c r="A31" s="8"/>
      <c r="B31" s="48"/>
      <c r="C31" s="19" t="s">
        <v>70</v>
      </c>
      <c r="D31" s="42"/>
      <c r="E31" s="24" t="s">
        <v>123</v>
      </c>
      <c r="F31" s="10" t="s">
        <v>10</v>
      </c>
      <c r="G31" s="40">
        <v>0.51711096402053303</v>
      </c>
      <c r="H31" s="31">
        <f t="shared" ref="H31:H32" si="3">(1.6-G31)*0.8</f>
        <v>0.86631122878357381</v>
      </c>
      <c r="P31" s="32"/>
    </row>
    <row r="32" spans="1:16" x14ac:dyDescent="0.3">
      <c r="A32" s="8"/>
      <c r="B32" s="48"/>
      <c r="C32" s="19" t="s">
        <v>71</v>
      </c>
      <c r="D32" s="42"/>
      <c r="E32" s="24" t="s">
        <v>123</v>
      </c>
      <c r="F32" s="10" t="s">
        <v>10</v>
      </c>
      <c r="G32" s="40">
        <v>1.8311206010400361E-2</v>
      </c>
      <c r="H32" s="31">
        <f t="shared" si="3"/>
        <v>1.2653510351916799</v>
      </c>
      <c r="P32" s="32"/>
    </row>
    <row r="33" spans="1:16" x14ac:dyDescent="0.3">
      <c r="A33" s="8"/>
      <c r="B33" s="48"/>
      <c r="C33" s="19" t="s">
        <v>72</v>
      </c>
      <c r="D33" s="42"/>
      <c r="E33" s="24" t="s">
        <v>123</v>
      </c>
      <c r="F33" s="10" t="s">
        <v>9</v>
      </c>
      <c r="G33" s="40">
        <v>0.65161376995476283</v>
      </c>
      <c r="H33" s="31">
        <f t="shared" ref="H33:H34" si="4">(1.8-G33)*0.8</f>
        <v>0.91870898403618984</v>
      </c>
      <c r="P33" s="32"/>
    </row>
    <row r="34" spans="1:16" x14ac:dyDescent="0.3">
      <c r="A34" s="8"/>
      <c r="B34" s="48"/>
      <c r="C34" s="19" t="s">
        <v>73</v>
      </c>
      <c r="D34" s="42"/>
      <c r="E34" s="24" t="s">
        <v>123</v>
      </c>
      <c r="F34" s="10" t="s">
        <v>9</v>
      </c>
      <c r="G34" s="40">
        <v>0.37332622468266208</v>
      </c>
      <c r="H34" s="31">
        <f t="shared" si="4"/>
        <v>1.1413390202538705</v>
      </c>
      <c r="P34" s="32"/>
    </row>
    <row r="35" spans="1:16" x14ac:dyDescent="0.3">
      <c r="A35" s="8"/>
      <c r="B35" s="49"/>
      <c r="C35" s="19" t="s">
        <v>74</v>
      </c>
      <c r="D35" s="43"/>
      <c r="E35" s="24" t="s">
        <v>123</v>
      </c>
      <c r="F35" s="10" t="s">
        <v>3</v>
      </c>
      <c r="G35" s="40">
        <v>0.12551780051959299</v>
      </c>
      <c r="H35" s="31">
        <f>(1-G35)*0.8</f>
        <v>0.69958575958432567</v>
      </c>
      <c r="P35" s="32"/>
    </row>
    <row r="36" spans="1:16" x14ac:dyDescent="0.3">
      <c r="A36" s="8"/>
      <c r="B36" s="47" t="s">
        <v>83</v>
      </c>
      <c r="C36" s="19" t="s">
        <v>75</v>
      </c>
      <c r="D36" s="41" t="s">
        <v>126</v>
      </c>
      <c r="E36" s="24" t="s">
        <v>123</v>
      </c>
      <c r="F36" s="10" t="s">
        <v>3</v>
      </c>
      <c r="G36" s="40">
        <v>0.26315815789070385</v>
      </c>
      <c r="H36" s="31">
        <f t="shared" ref="H36:H40" si="5">(1-G36)*0.8</f>
        <v>0.58947347368743697</v>
      </c>
      <c r="P36" s="32"/>
    </row>
    <row r="37" spans="1:16" x14ac:dyDescent="0.3">
      <c r="A37" s="8"/>
      <c r="B37" s="48"/>
      <c r="C37" s="19" t="s">
        <v>76</v>
      </c>
      <c r="D37" s="42"/>
      <c r="E37" s="24" t="s">
        <v>123</v>
      </c>
      <c r="F37" s="10" t="s">
        <v>3</v>
      </c>
      <c r="G37" s="40">
        <v>7.2526506996147863E-2</v>
      </c>
      <c r="H37" s="31">
        <f t="shared" si="5"/>
        <v>0.74197879440308179</v>
      </c>
      <c r="P37" s="32"/>
    </row>
    <row r="38" spans="1:16" x14ac:dyDescent="0.3">
      <c r="A38" s="8"/>
      <c r="B38" s="48"/>
      <c r="C38" s="19" t="s">
        <v>77</v>
      </c>
      <c r="D38" s="42"/>
      <c r="E38" s="24" t="s">
        <v>123</v>
      </c>
      <c r="F38" s="10" t="s">
        <v>3</v>
      </c>
      <c r="G38" s="40">
        <v>0.11807823700285934</v>
      </c>
      <c r="H38" s="31">
        <f t="shared" si="5"/>
        <v>0.70553741039771256</v>
      </c>
      <c r="P38" s="32"/>
    </row>
    <row r="39" spans="1:16" x14ac:dyDescent="0.3">
      <c r="A39" s="8"/>
      <c r="B39" s="48"/>
      <c r="C39" s="19" t="s">
        <v>78</v>
      </c>
      <c r="D39" s="42"/>
      <c r="E39" s="24" t="s">
        <v>123</v>
      </c>
      <c r="F39" s="10" t="s">
        <v>3</v>
      </c>
      <c r="G39" s="40">
        <v>7.3111256701225549E-2</v>
      </c>
      <c r="H39" s="31">
        <f t="shared" si="5"/>
        <v>0.74151099463901959</v>
      </c>
      <c r="P39" s="32"/>
    </row>
    <row r="40" spans="1:16" x14ac:dyDescent="0.3">
      <c r="A40" s="8"/>
      <c r="B40" s="48"/>
      <c r="C40" s="19" t="s">
        <v>79</v>
      </c>
      <c r="D40" s="42"/>
      <c r="E40" s="24" t="s">
        <v>123</v>
      </c>
      <c r="F40" s="10" t="s">
        <v>3</v>
      </c>
      <c r="G40" s="40">
        <v>9.9284407609712896E-2</v>
      </c>
      <c r="H40" s="31">
        <f t="shared" si="5"/>
        <v>0.72057247391222967</v>
      </c>
      <c r="P40" s="32"/>
    </row>
    <row r="41" spans="1:16" x14ac:dyDescent="0.3">
      <c r="A41" s="8"/>
      <c r="B41" s="48"/>
      <c r="C41" s="19" t="s">
        <v>80</v>
      </c>
      <c r="D41" s="42"/>
      <c r="E41" s="24" t="s">
        <v>112</v>
      </c>
      <c r="F41" s="10" t="s">
        <v>11</v>
      </c>
      <c r="G41" s="40">
        <v>9.4408209753576774E-3</v>
      </c>
      <c r="H41" s="31">
        <f>(5.6-G41)*0.8</f>
        <v>4.4724473432197138</v>
      </c>
      <c r="P41" s="32"/>
    </row>
    <row r="42" spans="1:16" x14ac:dyDescent="0.3">
      <c r="A42" s="8"/>
      <c r="B42" s="48"/>
      <c r="C42" s="19" t="s">
        <v>81</v>
      </c>
      <c r="D42" s="42"/>
      <c r="E42" s="24" t="s">
        <v>112</v>
      </c>
      <c r="F42" s="10" t="s">
        <v>4</v>
      </c>
      <c r="G42" s="40">
        <v>1.4108353594844982</v>
      </c>
      <c r="H42" s="31">
        <f>(6.3-G42)*0.8</f>
        <v>3.9113317124124012</v>
      </c>
      <c r="P42" s="32"/>
    </row>
    <row r="43" spans="1:16" x14ac:dyDescent="0.3">
      <c r="A43" s="8"/>
      <c r="B43" s="49"/>
      <c r="C43" s="19" t="s">
        <v>82</v>
      </c>
      <c r="D43" s="43"/>
      <c r="E43" s="24" t="s">
        <v>113</v>
      </c>
      <c r="F43" s="10" t="s">
        <v>7</v>
      </c>
      <c r="G43" s="40">
        <v>0.43792686591039953</v>
      </c>
      <c r="H43" s="31">
        <f>(0.63-G43)*0.8</f>
        <v>0.1536585072716804</v>
      </c>
      <c r="P43" s="32"/>
    </row>
    <row r="44" spans="1:16" x14ac:dyDescent="0.3">
      <c r="A44" s="8"/>
      <c r="B44" s="48"/>
      <c r="C44" s="9" t="s">
        <v>84</v>
      </c>
      <c r="D44" s="42"/>
      <c r="E44" s="24" t="s">
        <v>112</v>
      </c>
      <c r="F44" s="11" t="s">
        <v>11</v>
      </c>
      <c r="G44" s="40">
        <v>0.9299648645241404</v>
      </c>
      <c r="H44" s="31">
        <f>(5.6-G44)*0.8</f>
        <v>3.7360281083806877</v>
      </c>
      <c r="P44" s="32"/>
    </row>
    <row r="45" spans="1:16" x14ac:dyDescent="0.3">
      <c r="A45" s="8"/>
      <c r="B45" s="49"/>
      <c r="C45" s="9" t="s">
        <v>85</v>
      </c>
      <c r="D45" s="43"/>
      <c r="E45" s="24" t="s">
        <v>112</v>
      </c>
      <c r="F45" s="11" t="s">
        <v>5</v>
      </c>
      <c r="G45" s="40">
        <v>0.38373802660273054</v>
      </c>
      <c r="H45" s="31">
        <f>(3.2-G45)*0.8</f>
        <v>2.2530095787178159</v>
      </c>
      <c r="P45" s="32"/>
    </row>
    <row r="46" spans="1:16" x14ac:dyDescent="0.3">
      <c r="A46" s="8"/>
      <c r="B46" s="48"/>
      <c r="C46" s="9" t="s">
        <v>86</v>
      </c>
      <c r="D46" s="42"/>
      <c r="E46" s="24" t="s">
        <v>123</v>
      </c>
      <c r="F46" s="11" t="s">
        <v>3</v>
      </c>
      <c r="G46" s="40">
        <v>0.24827538721965026</v>
      </c>
      <c r="H46" s="31">
        <f>(1-G46)*0.8</f>
        <v>0.60137969022427984</v>
      </c>
      <c r="P46" s="32"/>
    </row>
    <row r="47" spans="1:16" x14ac:dyDescent="0.3">
      <c r="A47" s="8"/>
      <c r="B47" s="48"/>
      <c r="C47" s="9" t="s">
        <v>87</v>
      </c>
      <c r="D47" s="42"/>
      <c r="E47" s="24" t="s">
        <v>123</v>
      </c>
      <c r="F47" s="11" t="s">
        <v>3</v>
      </c>
      <c r="G47" s="40">
        <v>0.24666809199708126</v>
      </c>
      <c r="H47" s="31">
        <f>(1-G47)*0.8</f>
        <v>0.60266552640233506</v>
      </c>
      <c r="P47" s="32"/>
    </row>
    <row r="48" spans="1:16" x14ac:dyDescent="0.3">
      <c r="A48" s="8"/>
      <c r="B48" s="48"/>
      <c r="C48" s="9" t="s">
        <v>88</v>
      </c>
      <c r="D48" s="42"/>
      <c r="E48" s="24" t="s">
        <v>113</v>
      </c>
      <c r="F48" s="11" t="s">
        <v>2</v>
      </c>
      <c r="G48" s="40">
        <v>5.7131985235670986E-2</v>
      </c>
      <c r="H48" s="31">
        <f>(0.56-G48)*0.8</f>
        <v>0.4022944118114633</v>
      </c>
      <c r="P48" s="32"/>
    </row>
    <row r="49" spans="1:16" x14ac:dyDescent="0.3">
      <c r="A49" s="8"/>
      <c r="B49" s="48"/>
      <c r="C49" s="9" t="s">
        <v>89</v>
      </c>
      <c r="D49" s="42"/>
      <c r="E49" s="24" t="s">
        <v>113</v>
      </c>
      <c r="F49" s="11" t="s">
        <v>7</v>
      </c>
      <c r="G49" s="40">
        <v>0.12809003561172655</v>
      </c>
      <c r="H49" s="31">
        <f>(0.63-G49)*0.8</f>
        <v>0.40152797151061875</v>
      </c>
      <c r="P49" s="32"/>
    </row>
    <row r="50" spans="1:16" x14ac:dyDescent="0.3">
      <c r="A50" s="8"/>
      <c r="B50" s="48"/>
      <c r="C50" s="9" t="s">
        <v>90</v>
      </c>
      <c r="D50" s="42"/>
      <c r="E50" s="24" t="s">
        <v>123</v>
      </c>
      <c r="F50" s="11" t="s">
        <v>3</v>
      </c>
      <c r="G50" s="40">
        <v>0.25334905007329039</v>
      </c>
      <c r="H50" s="31">
        <f>(1-G50)*0.8</f>
        <v>0.59732075994136768</v>
      </c>
      <c r="P50" s="32"/>
    </row>
    <row r="51" spans="1:16" x14ac:dyDescent="0.3">
      <c r="A51" s="8"/>
      <c r="B51" s="48"/>
      <c r="C51" s="9" t="s">
        <v>91</v>
      </c>
      <c r="D51" s="42"/>
      <c r="E51" s="24" t="s">
        <v>123</v>
      </c>
      <c r="F51" s="11" t="s">
        <v>3</v>
      </c>
      <c r="G51" s="40">
        <v>6.3044413405898198E-2</v>
      </c>
      <c r="H51" s="31">
        <f t="shared" ref="H51:H52" si="6">(1-G51)*0.8</f>
        <v>0.74956446927528153</v>
      </c>
      <c r="P51" s="32"/>
    </row>
    <row r="52" spans="1:16" x14ac:dyDescent="0.3">
      <c r="A52" s="8"/>
      <c r="B52" s="48"/>
      <c r="C52" s="9" t="s">
        <v>92</v>
      </c>
      <c r="D52" s="42"/>
      <c r="E52" s="24" t="s">
        <v>113</v>
      </c>
      <c r="F52" s="11" t="s">
        <v>3</v>
      </c>
      <c r="G52" s="40">
        <v>8.0699739405044033E-2</v>
      </c>
      <c r="H52" s="31">
        <f t="shared" si="6"/>
        <v>0.73544020847596481</v>
      </c>
      <c r="P52" s="32"/>
    </row>
    <row r="53" spans="1:16" x14ac:dyDescent="0.3">
      <c r="A53" s="8"/>
      <c r="B53" s="48"/>
      <c r="C53" s="9" t="s">
        <v>93</v>
      </c>
      <c r="D53" s="42"/>
      <c r="E53" s="24" t="s">
        <v>113</v>
      </c>
      <c r="F53" s="11" t="s">
        <v>13</v>
      </c>
      <c r="G53" s="40">
        <v>0.22673663045747425</v>
      </c>
      <c r="H53" s="31">
        <f>(0.18-G53)*0.8</f>
        <v>-3.7389304365979405E-2</v>
      </c>
      <c r="P53" s="32"/>
    </row>
    <row r="54" spans="1:16" x14ac:dyDescent="0.3">
      <c r="A54" s="8"/>
      <c r="B54" s="48"/>
      <c r="C54" s="9" t="s">
        <v>94</v>
      </c>
      <c r="D54" s="42"/>
      <c r="E54" s="24" t="s">
        <v>123</v>
      </c>
      <c r="F54" s="11" t="s">
        <v>3</v>
      </c>
      <c r="G54" s="40">
        <v>9.5256175611212451E-3</v>
      </c>
      <c r="H54" s="31">
        <f t="shared" ref="H54:H57" si="7">(1-G54)*0.8</f>
        <v>0.79237950595110307</v>
      </c>
      <c r="P54" s="32"/>
    </row>
    <row r="55" spans="1:16" x14ac:dyDescent="0.3">
      <c r="A55" s="8"/>
      <c r="B55" s="48"/>
      <c r="C55" s="9" t="s">
        <v>95</v>
      </c>
      <c r="D55" s="42"/>
      <c r="E55" s="24" t="s">
        <v>123</v>
      </c>
      <c r="F55" s="11" t="s">
        <v>3</v>
      </c>
      <c r="G55" s="40">
        <v>1.3582165291728322E-2</v>
      </c>
      <c r="H55" s="31">
        <f t="shared" si="7"/>
        <v>0.78913426776661744</v>
      </c>
      <c r="P55" s="32"/>
    </row>
    <row r="56" spans="1:16" x14ac:dyDescent="0.3">
      <c r="A56" s="8"/>
      <c r="B56" s="48"/>
      <c r="C56" s="9" t="s">
        <v>96</v>
      </c>
      <c r="D56" s="42"/>
      <c r="E56" s="24" t="s">
        <v>113</v>
      </c>
      <c r="F56" s="11" t="s">
        <v>3</v>
      </c>
      <c r="G56" s="40">
        <v>3.4487964464809083E-2</v>
      </c>
      <c r="H56" s="31">
        <f t="shared" si="7"/>
        <v>0.77240962842815275</v>
      </c>
      <c r="P56" s="32"/>
    </row>
    <row r="57" spans="1:16" x14ac:dyDescent="0.3">
      <c r="A57" s="8"/>
      <c r="B57" s="49"/>
      <c r="C57" s="9" t="s">
        <v>97</v>
      </c>
      <c r="D57" s="43"/>
      <c r="E57" s="24" t="s">
        <v>113</v>
      </c>
      <c r="F57" s="11" t="s">
        <v>3</v>
      </c>
      <c r="G57" s="40">
        <v>2.1939207485774263E-2</v>
      </c>
      <c r="H57" s="31">
        <f t="shared" si="7"/>
        <v>0.78244863401138065</v>
      </c>
      <c r="P57" s="32"/>
    </row>
    <row r="58" spans="1:16" x14ac:dyDescent="0.3">
      <c r="A58" s="8"/>
      <c r="B58" s="47" t="s">
        <v>110</v>
      </c>
      <c r="C58" s="9" t="s">
        <v>98</v>
      </c>
      <c r="D58" s="41" t="s">
        <v>126</v>
      </c>
      <c r="E58" s="24" t="s">
        <v>113</v>
      </c>
      <c r="F58" s="11" t="s">
        <v>14</v>
      </c>
      <c r="G58" s="40">
        <v>6.6922141039132493E-2</v>
      </c>
      <c r="H58" s="31">
        <f>(0.315-G58)*0.8</f>
        <v>0.19846228716869402</v>
      </c>
      <c r="P58" s="32"/>
    </row>
    <row r="59" spans="1:16" x14ac:dyDescent="0.3">
      <c r="A59" s="8"/>
      <c r="B59" s="49"/>
      <c r="C59" s="9" t="s">
        <v>99</v>
      </c>
      <c r="D59" s="43"/>
      <c r="E59" s="24" t="s">
        <v>113</v>
      </c>
      <c r="F59" s="11" t="s">
        <v>15</v>
      </c>
      <c r="G59" s="40">
        <v>0.1558116906525116</v>
      </c>
      <c r="H59" s="31">
        <f>(0.32-G59)*0.8</f>
        <v>0.13135064747799072</v>
      </c>
      <c r="P59" s="32"/>
    </row>
    <row r="60" spans="1:16" x14ac:dyDescent="0.3">
      <c r="A60" s="8"/>
      <c r="B60" s="47" t="s">
        <v>102</v>
      </c>
      <c r="C60" s="9" t="s">
        <v>100</v>
      </c>
      <c r="D60" s="41" t="s">
        <v>126</v>
      </c>
      <c r="E60" s="11" t="s">
        <v>111</v>
      </c>
      <c r="F60" s="11" t="s">
        <v>28</v>
      </c>
      <c r="G60" s="40">
        <v>3.7405144814483657</v>
      </c>
      <c r="H60" s="31">
        <f>(31.5-G60)*0.8</f>
        <v>22.207588414841311</v>
      </c>
      <c r="P60" s="32"/>
    </row>
    <row r="61" spans="1:16" x14ac:dyDescent="0.3">
      <c r="A61" s="8"/>
      <c r="B61" s="48"/>
      <c r="C61" s="9" t="s">
        <v>101</v>
      </c>
      <c r="D61" s="43"/>
      <c r="E61" s="11" t="s">
        <v>111</v>
      </c>
      <c r="F61" s="11" t="s">
        <v>29</v>
      </c>
      <c r="G61" s="40">
        <v>10.803683539412257</v>
      </c>
      <c r="H61" s="31">
        <f>(25-G61)*0.8</f>
        <v>11.357053168470195</v>
      </c>
      <c r="P61" s="32"/>
    </row>
    <row r="62" spans="1:16" x14ac:dyDescent="0.3">
      <c r="A62" s="8"/>
      <c r="B62" s="47" t="s">
        <v>107</v>
      </c>
      <c r="C62" s="9" t="s">
        <v>103</v>
      </c>
      <c r="D62" s="41" t="s">
        <v>126</v>
      </c>
      <c r="E62" s="11" t="s">
        <v>111</v>
      </c>
      <c r="F62" s="11" t="s">
        <v>30</v>
      </c>
      <c r="G62" s="40">
        <v>9.2745105335564539E-3</v>
      </c>
      <c r="H62" s="31">
        <f>(63-G62)*0.8</f>
        <v>50.392580391573155</v>
      </c>
      <c r="P62" s="32"/>
    </row>
    <row r="63" spans="1:16" x14ac:dyDescent="0.3">
      <c r="A63" s="8"/>
      <c r="B63" s="48"/>
      <c r="C63" s="9" t="s">
        <v>104</v>
      </c>
      <c r="D63" s="42"/>
      <c r="E63" s="11" t="s">
        <v>111</v>
      </c>
      <c r="F63" s="11" t="s">
        <v>31</v>
      </c>
      <c r="G63" s="40">
        <v>1.4760830530080824</v>
      </c>
      <c r="H63" s="31">
        <f>(63-G63)*0.8</f>
        <v>49.219133557593537</v>
      </c>
      <c r="P63" s="32"/>
    </row>
    <row r="64" spans="1:16" x14ac:dyDescent="0.3">
      <c r="A64" s="8"/>
      <c r="B64" s="48"/>
      <c r="C64" s="9" t="s">
        <v>105</v>
      </c>
      <c r="D64" s="42"/>
      <c r="E64" s="24" t="s">
        <v>113</v>
      </c>
      <c r="F64" s="11" t="s">
        <v>8</v>
      </c>
      <c r="G64" s="40">
        <v>9.3954016168778694E-3</v>
      </c>
      <c r="H64" s="31">
        <f>(0.16-G64)*0.8</f>
        <v>0.1204836787064977</v>
      </c>
      <c r="P64" s="32"/>
    </row>
    <row r="65" spans="1:30" x14ac:dyDescent="0.3">
      <c r="A65" s="8"/>
      <c r="B65" s="49"/>
      <c r="C65" s="9" t="s">
        <v>106</v>
      </c>
      <c r="D65" s="43"/>
      <c r="E65" s="24" t="s">
        <v>113</v>
      </c>
      <c r="F65" s="11" t="s">
        <v>8</v>
      </c>
      <c r="G65" s="40">
        <v>2.1275623081618761E-2</v>
      </c>
      <c r="H65" s="31">
        <f>(0.16-G65)*0.8</f>
        <v>0.110979501534705</v>
      </c>
      <c r="P65" s="32"/>
    </row>
    <row r="66" spans="1:30" s="4" customFormat="1" x14ac:dyDescent="0.3">
      <c r="A66" s="12"/>
      <c r="B66" s="9" t="s">
        <v>32</v>
      </c>
      <c r="C66" s="9" t="s">
        <v>108</v>
      </c>
      <c r="D66" s="41" t="s">
        <v>126</v>
      </c>
      <c r="E66" s="11" t="s">
        <v>111</v>
      </c>
      <c r="F66" s="11" t="s">
        <v>33</v>
      </c>
      <c r="G66" s="40">
        <v>10.70856832655112</v>
      </c>
      <c r="H66" s="31">
        <f t="shared" ref="H66:H67" si="8">(63-G66)*0.8</f>
        <v>41.83314533875911</v>
      </c>
      <c r="I66" s="6"/>
      <c r="J66" s="6"/>
      <c r="K66" s="6"/>
      <c r="L66" s="6"/>
      <c r="M66" s="6"/>
      <c r="N66" s="6"/>
      <c r="O66" s="6"/>
      <c r="P66" s="32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30" s="1" customFormat="1" x14ac:dyDescent="0.3">
      <c r="A67" s="8"/>
      <c r="B67" s="9" t="s">
        <v>34</v>
      </c>
      <c r="C67" s="9" t="s">
        <v>109</v>
      </c>
      <c r="D67" s="43"/>
      <c r="E67" s="11" t="s">
        <v>111</v>
      </c>
      <c r="F67" s="11" t="s">
        <v>33</v>
      </c>
      <c r="G67" s="40">
        <v>17.20750159188114</v>
      </c>
      <c r="H67" s="31">
        <f t="shared" si="8"/>
        <v>36.633998726495086</v>
      </c>
      <c r="I67" s="5"/>
      <c r="J67" s="5"/>
      <c r="K67" s="5"/>
      <c r="L67" s="5"/>
      <c r="M67" s="5"/>
      <c r="N67" s="5"/>
      <c r="O67" s="5"/>
      <c r="P67" s="32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26.4" x14ac:dyDescent="0.3">
      <c r="A68" s="8"/>
      <c r="B68" s="27" t="s">
        <v>17</v>
      </c>
      <c r="C68" s="27"/>
      <c r="D68" s="41" t="s">
        <v>126</v>
      </c>
      <c r="E68" s="28" t="s">
        <v>113</v>
      </c>
      <c r="F68" s="29" t="s">
        <v>12</v>
      </c>
      <c r="G68" s="40">
        <v>1.0056749347511051E-2</v>
      </c>
      <c r="H68" s="31">
        <f>(0.25-G68)*0.8</f>
        <v>0.19195460052199118</v>
      </c>
      <c r="P68" s="32"/>
    </row>
    <row r="69" spans="1:30" ht="26.4" x14ac:dyDescent="0.3">
      <c r="A69" s="8"/>
      <c r="B69" s="13" t="s">
        <v>18</v>
      </c>
      <c r="C69" s="13"/>
      <c r="D69" s="42"/>
      <c r="E69" s="22" t="s">
        <v>113</v>
      </c>
      <c r="F69" s="11" t="s">
        <v>12</v>
      </c>
      <c r="G69" s="40">
        <v>0.17542961144331001</v>
      </c>
      <c r="H69" s="31">
        <f>(0.25-G69)*0.8</f>
        <v>5.9656310845351994E-2</v>
      </c>
      <c r="P69" s="32"/>
    </row>
    <row r="70" spans="1:30" ht="26.4" x14ac:dyDescent="0.3">
      <c r="A70" s="8"/>
      <c r="B70" s="27" t="s">
        <v>16</v>
      </c>
      <c r="C70" s="27"/>
      <c r="D70" s="42"/>
      <c r="E70" s="28" t="s">
        <v>113</v>
      </c>
      <c r="F70" s="29" t="s">
        <v>8</v>
      </c>
      <c r="G70" s="40">
        <v>4.5053208198687624E-3</v>
      </c>
      <c r="H70" s="31">
        <f>(0.16-G70)*0.8</f>
        <v>0.124395743344105</v>
      </c>
      <c r="P70" s="32"/>
    </row>
    <row r="71" spans="1:30" x14ac:dyDescent="0.3">
      <c r="A71" s="8"/>
      <c r="B71" s="30" t="s">
        <v>19</v>
      </c>
      <c r="C71" s="30"/>
      <c r="D71" s="42"/>
      <c r="E71" s="28" t="s">
        <v>113</v>
      </c>
      <c r="F71" s="29" t="s">
        <v>15</v>
      </c>
      <c r="G71" s="40">
        <v>2.0893092018220601E-2</v>
      </c>
      <c r="H71" s="31">
        <f>(0.32-G71)*0.8</f>
        <v>0.23928552638542355</v>
      </c>
      <c r="P71" s="32"/>
    </row>
    <row r="72" spans="1:30" x14ac:dyDescent="0.3">
      <c r="A72" s="14"/>
      <c r="B72" s="15" t="s">
        <v>23</v>
      </c>
      <c r="C72" s="15" t="s">
        <v>114</v>
      </c>
      <c r="D72" s="44" t="s">
        <v>127</v>
      </c>
      <c r="E72" s="25" t="s">
        <v>124</v>
      </c>
      <c r="F72" s="16" t="s">
        <v>20</v>
      </c>
      <c r="G72" s="40">
        <v>0.59822220945412918</v>
      </c>
      <c r="H72" s="31">
        <f>(16-G72)*0.8</f>
        <v>12.321422232436698</v>
      </c>
      <c r="P72" s="32"/>
    </row>
    <row r="73" spans="1:30" x14ac:dyDescent="0.3">
      <c r="A73" s="8"/>
      <c r="B73" s="17" t="s">
        <v>21</v>
      </c>
      <c r="C73" s="17" t="s">
        <v>115</v>
      </c>
      <c r="D73" s="45"/>
      <c r="E73" s="26" t="s">
        <v>124</v>
      </c>
      <c r="F73" s="18" t="s">
        <v>20</v>
      </c>
      <c r="G73" s="40">
        <v>0.23293920551826094</v>
      </c>
      <c r="H73" s="31">
        <f>(16-G73)*0.8</f>
        <v>12.613648635585392</v>
      </c>
      <c r="P73" s="32"/>
    </row>
    <row r="74" spans="1:30" x14ac:dyDescent="0.3">
      <c r="A74" s="8"/>
      <c r="B74" s="52" t="s">
        <v>122</v>
      </c>
      <c r="C74" s="9" t="s">
        <v>101</v>
      </c>
      <c r="D74" s="41" t="s">
        <v>128</v>
      </c>
      <c r="E74" s="23" t="s">
        <v>125</v>
      </c>
      <c r="F74" s="11" t="s">
        <v>24</v>
      </c>
      <c r="G74" s="40">
        <v>6.1822410301397603E-2</v>
      </c>
      <c r="H74" s="31">
        <f>(3.7-G74)*0.8</f>
        <v>2.9105420717588824</v>
      </c>
      <c r="P74" s="32"/>
    </row>
    <row r="75" spans="1:30" x14ac:dyDescent="0.3">
      <c r="A75" s="8"/>
      <c r="B75" s="53"/>
      <c r="C75" s="9" t="s">
        <v>118</v>
      </c>
      <c r="D75" s="42"/>
      <c r="E75" s="23" t="s">
        <v>125</v>
      </c>
      <c r="F75" s="11" t="s">
        <v>25</v>
      </c>
      <c r="G75" s="40">
        <v>0.1456887484048503</v>
      </c>
      <c r="H75" s="31">
        <f>(3.2-G75)*0.8</f>
        <v>2.4434490012761199</v>
      </c>
      <c r="P75" s="32"/>
    </row>
    <row r="76" spans="1:30" x14ac:dyDescent="0.3">
      <c r="A76" s="8"/>
      <c r="B76" s="53"/>
      <c r="C76" s="9" t="s">
        <v>119</v>
      </c>
      <c r="D76" s="42"/>
      <c r="E76" s="23" t="s">
        <v>125</v>
      </c>
      <c r="F76" s="11" t="s">
        <v>25</v>
      </c>
      <c r="G76" s="40">
        <v>0.34689675500978151</v>
      </c>
      <c r="H76" s="31">
        <f>(3.2-G76)*0.8</f>
        <v>2.2824825959921751</v>
      </c>
      <c r="P76" s="32"/>
    </row>
    <row r="77" spans="1:30" x14ac:dyDescent="0.3">
      <c r="A77" s="8"/>
      <c r="B77" s="53"/>
      <c r="C77" s="9" t="s">
        <v>120</v>
      </c>
      <c r="D77" s="42"/>
      <c r="E77" s="23" t="s">
        <v>125</v>
      </c>
      <c r="F77" s="11" t="s">
        <v>26</v>
      </c>
      <c r="G77" s="40">
        <v>1.7227405375563526E-2</v>
      </c>
      <c r="H77" s="31">
        <f>(0.18-G77)*0.8</f>
        <v>0.13021807569954919</v>
      </c>
      <c r="P77" s="32"/>
    </row>
    <row r="78" spans="1:30" x14ac:dyDescent="0.3">
      <c r="A78" s="8"/>
      <c r="B78" s="54"/>
      <c r="C78" s="9" t="s">
        <v>121</v>
      </c>
      <c r="D78" s="43"/>
      <c r="E78" s="23" t="s">
        <v>125</v>
      </c>
      <c r="F78" s="11" t="s">
        <v>26</v>
      </c>
      <c r="G78" s="40">
        <v>3.8960460292229791E-2</v>
      </c>
      <c r="H78" s="31">
        <f>(0.18-G78)*0.8</f>
        <v>0.11283163176621616</v>
      </c>
      <c r="P78" s="32"/>
    </row>
    <row r="79" spans="1:30" x14ac:dyDescent="0.3">
      <c r="A79" s="8"/>
      <c r="B79" s="50"/>
      <c r="C79" s="9" t="s">
        <v>116</v>
      </c>
      <c r="D79" s="42"/>
      <c r="E79" s="23" t="s">
        <v>125</v>
      </c>
      <c r="F79" s="11" t="s">
        <v>27</v>
      </c>
      <c r="G79" s="40">
        <v>4.1564153603528997E-2</v>
      </c>
      <c r="H79" s="31">
        <f>(0.05-G79)*0.8</f>
        <v>6.7486771171768045E-3</v>
      </c>
      <c r="P79" s="32"/>
    </row>
    <row r="80" spans="1:30" x14ac:dyDescent="0.3">
      <c r="A80" s="8"/>
      <c r="B80" s="51"/>
      <c r="C80" s="9" t="s">
        <v>117</v>
      </c>
      <c r="D80" s="43"/>
      <c r="E80" s="23" t="s">
        <v>125</v>
      </c>
      <c r="F80" s="11" t="s">
        <v>27</v>
      </c>
      <c r="G80" s="40">
        <v>1.0573491241640861E-2</v>
      </c>
      <c r="H80" s="31">
        <f>(0.05-G80)*0.8</f>
        <v>3.1541207006687312E-2</v>
      </c>
      <c r="P80" s="32"/>
    </row>
  </sheetData>
  <mergeCells count="24">
    <mergeCell ref="B79:B80"/>
    <mergeCell ref="B74:B78"/>
    <mergeCell ref="B46:B57"/>
    <mergeCell ref="B60:B61"/>
    <mergeCell ref="B62:B65"/>
    <mergeCell ref="B58:B59"/>
    <mergeCell ref="D46:D57"/>
    <mergeCell ref="D58:D59"/>
    <mergeCell ref="D60:D61"/>
    <mergeCell ref="D62:D65"/>
    <mergeCell ref="A1:H1"/>
    <mergeCell ref="B3:B15"/>
    <mergeCell ref="B16:B35"/>
    <mergeCell ref="B36:B43"/>
    <mergeCell ref="B44:B45"/>
    <mergeCell ref="D3:D15"/>
    <mergeCell ref="D16:D35"/>
    <mergeCell ref="D36:D43"/>
    <mergeCell ref="D44:D45"/>
    <mergeCell ref="D74:D78"/>
    <mergeCell ref="D79:D80"/>
    <mergeCell ref="D66:D67"/>
    <mergeCell ref="D68:D71"/>
    <mergeCell ref="D72:D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0"/>
  <sheetViews>
    <sheetView topLeftCell="A48" workbookViewId="0">
      <selection activeCell="E79" sqref="E79"/>
    </sheetView>
  </sheetViews>
  <sheetFormatPr defaultRowHeight="14.4" x14ac:dyDescent="0.3"/>
  <sheetData>
    <row r="3" spans="1:13" x14ac:dyDescent="0.3">
      <c r="A3" s="35">
        <v>3.5009999999999999E-2</v>
      </c>
      <c r="I3" s="34">
        <f ca="1">RAND()*(A3-0.01)+0.01</f>
        <v>1.8667900826500397E-2</v>
      </c>
      <c r="M3" s="33">
        <v>3.1265678087466539E-2</v>
      </c>
    </row>
    <row r="4" spans="1:13" x14ac:dyDescent="0.3">
      <c r="A4" s="36">
        <v>5.2580000000000002E-2</v>
      </c>
      <c r="I4" s="34">
        <f t="shared" ref="I4:I67" ca="1" si="0">RAND()*(A4-0.01)+0.01</f>
        <v>5.1089279772336314E-2</v>
      </c>
      <c r="M4" s="33">
        <v>4.7082943989256977E-2</v>
      </c>
    </row>
    <row r="5" spans="1:13" x14ac:dyDescent="0.3">
      <c r="A5" s="36">
        <v>0.2102</v>
      </c>
      <c r="I5" s="34">
        <f t="shared" ca="1" si="0"/>
        <v>5.2447064739806287E-2</v>
      </c>
      <c r="M5" s="33">
        <v>7.1683630516458513E-2</v>
      </c>
    </row>
    <row r="6" spans="1:13" x14ac:dyDescent="0.3">
      <c r="A6" s="36">
        <v>4.2099999999999999E-2</v>
      </c>
      <c r="I6" s="34">
        <f t="shared" ca="1" si="0"/>
        <v>3.502851717522297E-2</v>
      </c>
      <c r="M6" s="33">
        <v>2.2580012452858851E-2</v>
      </c>
    </row>
    <row r="7" spans="1:13" x14ac:dyDescent="0.3">
      <c r="A7" s="36">
        <v>8.7800000000000003E-2</v>
      </c>
      <c r="I7" s="34">
        <f t="shared" ca="1" si="0"/>
        <v>4.5468245263121834E-2</v>
      </c>
      <c r="M7" s="33">
        <v>1.6958783627461338E-2</v>
      </c>
    </row>
    <row r="8" spans="1:13" x14ac:dyDescent="0.3">
      <c r="A8" s="36">
        <v>3.5999999999999997E-2</v>
      </c>
      <c r="I8" s="34">
        <f t="shared" ca="1" si="0"/>
        <v>2.2589414054978357E-2</v>
      </c>
      <c r="M8" s="33">
        <v>1.2175225451691292E-2</v>
      </c>
    </row>
    <row r="9" spans="1:13" x14ac:dyDescent="0.3">
      <c r="A9" s="36">
        <v>0.46739999999999998</v>
      </c>
      <c r="I9" s="34">
        <f t="shared" ca="1" si="0"/>
        <v>4.3304773068129535E-2</v>
      </c>
      <c r="M9" s="33">
        <v>0.26582222863541988</v>
      </c>
    </row>
    <row r="10" spans="1:13" x14ac:dyDescent="0.3">
      <c r="A10" s="36">
        <v>0.01</v>
      </c>
      <c r="I10" s="34">
        <f t="shared" ca="1" si="0"/>
        <v>0.01</v>
      </c>
      <c r="M10" s="33">
        <v>0.01</v>
      </c>
    </row>
    <row r="11" spans="1:13" x14ac:dyDescent="0.3">
      <c r="A11" s="36">
        <v>2.3E-3</v>
      </c>
      <c r="I11" s="34">
        <f t="shared" ca="1" si="0"/>
        <v>3.2442127210715807E-3</v>
      </c>
      <c r="M11" s="33">
        <v>9.7349895066077725E-3</v>
      </c>
    </row>
    <row r="12" spans="1:13" x14ac:dyDescent="0.3">
      <c r="A12" s="36">
        <v>1.24E-2</v>
      </c>
      <c r="I12" s="34">
        <f t="shared" ca="1" si="0"/>
        <v>1.0221682029643183E-2</v>
      </c>
      <c r="M12" s="33">
        <v>1.083716930988957E-2</v>
      </c>
    </row>
    <row r="13" spans="1:13" x14ac:dyDescent="0.3">
      <c r="A13" s="36">
        <v>0.1729</v>
      </c>
      <c r="I13" s="34">
        <f t="shared" ca="1" si="0"/>
        <v>6.6697064223254526E-2</v>
      </c>
      <c r="M13" s="33">
        <v>0.10621231752801137</v>
      </c>
    </row>
    <row r="14" spans="1:13" x14ac:dyDescent="0.3">
      <c r="A14" s="36">
        <v>0.32</v>
      </c>
      <c r="I14" s="34">
        <f t="shared" ca="1" si="0"/>
        <v>0.29339012961100436</v>
      </c>
      <c r="M14" s="33">
        <v>0.25560920078320426</v>
      </c>
    </row>
    <row r="15" spans="1:13" x14ac:dyDescent="0.3">
      <c r="A15" s="36">
        <v>0.2964</v>
      </c>
      <c r="I15" s="34">
        <f t="shared" ca="1" si="0"/>
        <v>2.4731938846992488E-2</v>
      </c>
      <c r="M15" s="33">
        <v>0.29231933907121666</v>
      </c>
    </row>
    <row r="16" spans="1:13" x14ac:dyDescent="0.3">
      <c r="A16" s="36">
        <v>1.38E-2</v>
      </c>
      <c r="I16" s="34">
        <f t="shared" ca="1" si="0"/>
        <v>1.1829649172080564E-2</v>
      </c>
      <c r="M16" s="33">
        <v>1.2195711583874688E-2</v>
      </c>
    </row>
    <row r="17" spans="1:13" x14ac:dyDescent="0.3">
      <c r="A17" s="36">
        <v>0.14030000000000001</v>
      </c>
      <c r="I17" s="34">
        <f t="shared" ca="1" si="0"/>
        <v>3.1544445912940609E-2</v>
      </c>
      <c r="M17" s="33">
        <v>3.731832146858572E-2</v>
      </c>
    </row>
    <row r="18" spans="1:13" x14ac:dyDescent="0.3">
      <c r="A18" s="36">
        <v>2.1000000000000001E-2</v>
      </c>
      <c r="I18" s="34">
        <f t="shared" ca="1" si="0"/>
        <v>1.4666359264030603E-2</v>
      </c>
      <c r="M18" s="33">
        <v>2.0728598870093026E-2</v>
      </c>
    </row>
    <row r="19" spans="1:13" x14ac:dyDescent="0.3">
      <c r="A19" s="36">
        <v>0.1487</v>
      </c>
      <c r="I19" s="34">
        <f t="shared" ca="1" si="0"/>
        <v>4.6940295196860223E-2</v>
      </c>
      <c r="M19" s="33">
        <v>3.0992484253952228E-2</v>
      </c>
    </row>
    <row r="20" spans="1:13" x14ac:dyDescent="0.3">
      <c r="A20" s="36">
        <v>2.1796000000000002</v>
      </c>
      <c r="I20" s="34">
        <f t="shared" ca="1" si="0"/>
        <v>0.31181472435320989</v>
      </c>
      <c r="M20" s="33">
        <v>1.0052563333821944</v>
      </c>
    </row>
    <row r="21" spans="1:13" x14ac:dyDescent="0.3">
      <c r="A21" s="36">
        <v>3.1086</v>
      </c>
      <c r="I21" s="34">
        <f t="shared" ca="1" si="0"/>
        <v>2.1974110868269485</v>
      </c>
      <c r="M21" s="33">
        <v>3.060779542491896</v>
      </c>
    </row>
    <row r="22" spans="1:13" x14ac:dyDescent="0.3">
      <c r="A22" s="36">
        <v>3.0981999999999998</v>
      </c>
      <c r="I22" s="34">
        <f t="shared" ca="1" si="0"/>
        <v>2.1940450142807957</v>
      </c>
      <c r="M22" s="33">
        <v>0.61277686168146317</v>
      </c>
    </row>
    <row r="23" spans="1:13" x14ac:dyDescent="0.3">
      <c r="A23" s="36">
        <v>2.3559999999999999</v>
      </c>
      <c r="I23" s="34">
        <f t="shared" ca="1" si="0"/>
        <v>1.5877470404774332</v>
      </c>
      <c r="M23" s="33">
        <v>1.561039885040453</v>
      </c>
    </row>
    <row r="24" spans="1:13" x14ac:dyDescent="0.3">
      <c r="A24" s="36">
        <v>0.1978</v>
      </c>
      <c r="I24" s="34">
        <f t="shared" ca="1" si="0"/>
        <v>8.4560149833516576E-2</v>
      </c>
      <c r="M24" s="33">
        <v>2.4788915905106859E-2</v>
      </c>
    </row>
    <row r="25" spans="1:13" x14ac:dyDescent="0.3">
      <c r="A25" s="36">
        <v>8.1000000000000003E-2</v>
      </c>
      <c r="I25" s="34">
        <f t="shared" ca="1" si="0"/>
        <v>7.9048774059984506E-2</v>
      </c>
      <c r="M25" s="33">
        <v>1.4667168255364502E-2</v>
      </c>
    </row>
    <row r="26" spans="1:13" x14ac:dyDescent="0.3">
      <c r="A26" s="36">
        <v>8.7099999999999997E-2</v>
      </c>
      <c r="I26" s="34">
        <f t="shared" ca="1" si="0"/>
        <v>3.8301533951281559E-2</v>
      </c>
      <c r="M26" s="33">
        <v>7.4011203798738892E-2</v>
      </c>
    </row>
    <row r="27" spans="1:13" x14ac:dyDescent="0.3">
      <c r="A27" s="36">
        <v>0.59860000000000002</v>
      </c>
      <c r="I27" s="34">
        <f t="shared" ca="1" si="0"/>
        <v>0.58280408000595241</v>
      </c>
      <c r="M27" s="33">
        <v>0.46726170008922646</v>
      </c>
    </row>
    <row r="28" spans="1:13" x14ac:dyDescent="0.3">
      <c r="A28" s="36">
        <v>0.83399999999999996</v>
      </c>
      <c r="I28" s="34">
        <f t="shared" ca="1" si="0"/>
        <v>5.6590342626158169E-2</v>
      </c>
      <c r="M28" s="33">
        <v>0.10719082169704208</v>
      </c>
    </row>
    <row r="29" spans="1:13" x14ac:dyDescent="0.3">
      <c r="A29" s="36">
        <v>0.75800000000000001</v>
      </c>
      <c r="I29" s="34">
        <f t="shared" ca="1" si="0"/>
        <v>0.1301700594835265</v>
      </c>
      <c r="M29" s="33">
        <v>4.6087823984069132E-2</v>
      </c>
    </row>
    <row r="30" spans="1:13" x14ac:dyDescent="0.3">
      <c r="A30" s="36">
        <v>0.28189999999999998</v>
      </c>
      <c r="I30" s="34">
        <f t="shared" ca="1" si="0"/>
        <v>9.8946965879998183E-2</v>
      </c>
      <c r="M30" s="33">
        <v>6.7477423671985712E-2</v>
      </c>
    </row>
    <row r="31" spans="1:13" x14ac:dyDescent="0.3">
      <c r="A31" s="36">
        <v>0.53480000000000005</v>
      </c>
      <c r="I31" s="34">
        <f t="shared" ca="1" si="0"/>
        <v>0.29997419324477215</v>
      </c>
      <c r="M31" s="33">
        <v>0.51711096402053303</v>
      </c>
    </row>
    <row r="32" spans="1:13" x14ac:dyDescent="0.3">
      <c r="A32" s="36">
        <v>4.1000000000000002E-2</v>
      </c>
      <c r="I32" s="34">
        <f t="shared" ca="1" si="0"/>
        <v>3.8681618112630801E-2</v>
      </c>
      <c r="M32" s="33">
        <v>1.8311206010400361E-2</v>
      </c>
    </row>
    <row r="33" spans="1:13" x14ac:dyDescent="0.3">
      <c r="A33" s="36">
        <v>0.74729999999999996</v>
      </c>
      <c r="I33" s="34">
        <f t="shared" ca="1" si="0"/>
        <v>0.35098052797449858</v>
      </c>
      <c r="M33" s="33">
        <v>0.65161376995476283</v>
      </c>
    </row>
    <row r="34" spans="1:13" x14ac:dyDescent="0.3">
      <c r="A34" s="36">
        <v>0.57999999999999996</v>
      </c>
      <c r="I34" s="34">
        <f t="shared" ca="1" si="0"/>
        <v>0.40571469792907755</v>
      </c>
      <c r="M34" s="33">
        <v>0.37332622468266208</v>
      </c>
    </row>
    <row r="35" spans="1:13" x14ac:dyDescent="0.3">
      <c r="A35" s="36">
        <v>0.40100000000000002</v>
      </c>
      <c r="I35" s="34">
        <f t="shared" ca="1" si="0"/>
        <v>0.39005989792858975</v>
      </c>
      <c r="M35" s="33">
        <v>0.12551780051959299</v>
      </c>
    </row>
    <row r="36" spans="1:13" x14ac:dyDescent="0.3">
      <c r="A36" s="36">
        <v>0.35410000000000003</v>
      </c>
      <c r="I36" s="34">
        <f t="shared" ca="1" si="0"/>
        <v>0.25118246849259757</v>
      </c>
      <c r="M36" s="33">
        <v>0.26315815789070385</v>
      </c>
    </row>
    <row r="37" spans="1:13" x14ac:dyDescent="0.3">
      <c r="A37" s="36">
        <v>0.27829999999999999</v>
      </c>
      <c r="I37" s="34">
        <f t="shared" ca="1" si="0"/>
        <v>0.24472595581546711</v>
      </c>
      <c r="M37" s="33">
        <v>7.2526506996147863E-2</v>
      </c>
    </row>
    <row r="38" spans="1:13" x14ac:dyDescent="0.3">
      <c r="A38" s="36">
        <v>0.39950000000000002</v>
      </c>
      <c r="I38" s="34">
        <f t="shared" ca="1" si="0"/>
        <v>0.10402937077922107</v>
      </c>
      <c r="M38" s="33">
        <v>0.11807823700285934</v>
      </c>
    </row>
    <row r="39" spans="1:13" x14ac:dyDescent="0.3">
      <c r="A39" s="36">
        <v>0.38790000000000002</v>
      </c>
      <c r="I39" s="34">
        <f t="shared" ca="1" si="0"/>
        <v>4.5422688467056299E-2</v>
      </c>
      <c r="M39" s="33">
        <v>7.3111256701225549E-2</v>
      </c>
    </row>
    <row r="40" spans="1:13" x14ac:dyDescent="0.3">
      <c r="A40" s="36">
        <v>0.40239999999999998</v>
      </c>
      <c r="I40" s="34">
        <f t="shared" ca="1" si="0"/>
        <v>0.24709065320352011</v>
      </c>
      <c r="M40" s="33">
        <v>9.9284407609712896E-2</v>
      </c>
    </row>
    <row r="41" spans="1:13" x14ac:dyDescent="0.3">
      <c r="A41" s="36">
        <v>8.0000000000000004E-4</v>
      </c>
      <c r="I41" s="34">
        <f t="shared" ca="1" si="0"/>
        <v>9.8600259513831785E-3</v>
      </c>
      <c r="M41" s="33">
        <v>9.4408209753576774E-3</v>
      </c>
    </row>
    <row r="42" spans="1:13" x14ac:dyDescent="0.3">
      <c r="A42" s="36">
        <v>3.9756</v>
      </c>
      <c r="I42" s="34">
        <f t="shared" ca="1" si="0"/>
        <v>0.89455193502768782</v>
      </c>
      <c r="M42" s="33">
        <v>1.4108353594844982</v>
      </c>
    </row>
    <row r="43" spans="1:13" x14ac:dyDescent="0.3">
      <c r="A43" s="36">
        <v>0.48170000000000002</v>
      </c>
      <c r="I43" s="34">
        <f t="shared" ca="1" si="0"/>
        <v>5.8936010797718895E-2</v>
      </c>
      <c r="M43" s="33">
        <v>0.43792686591039953</v>
      </c>
    </row>
    <row r="44" spans="1:13" x14ac:dyDescent="0.3">
      <c r="A44" s="36">
        <v>1.0422</v>
      </c>
      <c r="I44" s="34">
        <f t="shared" ca="1" si="0"/>
        <v>0.94522016971919731</v>
      </c>
      <c r="M44" s="33">
        <v>0.9299648645241404</v>
      </c>
    </row>
    <row r="45" spans="1:13" x14ac:dyDescent="0.3">
      <c r="A45" s="36">
        <v>1.2873000000000001</v>
      </c>
      <c r="I45" s="34">
        <f t="shared" ca="1" si="0"/>
        <v>0.23125449089164063</v>
      </c>
      <c r="M45" s="33">
        <v>0.38373802660273054</v>
      </c>
    </row>
    <row r="46" spans="1:13" x14ac:dyDescent="0.3">
      <c r="A46" s="36">
        <v>0.27610000000000001</v>
      </c>
      <c r="I46" s="34">
        <f t="shared" ca="1" si="0"/>
        <v>0.10821646047855385</v>
      </c>
      <c r="M46" s="33">
        <v>0.24827538721965026</v>
      </c>
    </row>
    <row r="47" spans="1:13" x14ac:dyDescent="0.3">
      <c r="A47" s="36">
        <v>0.3518</v>
      </c>
      <c r="I47" s="34">
        <f t="shared" ca="1" si="0"/>
        <v>0.10834207267569969</v>
      </c>
      <c r="M47" s="33">
        <v>0.24666809199708126</v>
      </c>
    </row>
    <row r="48" spans="1:13" x14ac:dyDescent="0.3">
      <c r="A48" s="36">
        <v>9.3399999999999997E-2</v>
      </c>
      <c r="I48" s="34">
        <f t="shared" ca="1" si="0"/>
        <v>9.2919227348493935E-2</v>
      </c>
      <c r="M48" s="33">
        <v>5.7131985235670986E-2</v>
      </c>
    </row>
    <row r="49" spans="1:13" x14ac:dyDescent="0.3">
      <c r="A49" s="36">
        <v>0.19670000000000001</v>
      </c>
      <c r="I49" s="34">
        <f t="shared" ca="1" si="0"/>
        <v>3.4609247774527917E-2</v>
      </c>
      <c r="M49" s="33">
        <v>0.12809003561172655</v>
      </c>
    </row>
    <row r="50" spans="1:13" x14ac:dyDescent="0.3">
      <c r="A50" s="36">
        <v>0.38250000000000001</v>
      </c>
      <c r="I50" s="34">
        <f t="shared" ca="1" si="0"/>
        <v>0.35612314078606516</v>
      </c>
      <c r="M50" s="33">
        <v>0.25334905007329039</v>
      </c>
    </row>
    <row r="51" spans="1:13" x14ac:dyDescent="0.3">
      <c r="A51" s="36">
        <v>0.1711</v>
      </c>
      <c r="I51" s="34">
        <f t="shared" ca="1" si="0"/>
        <v>9.9778523401007832E-2</v>
      </c>
      <c r="M51" s="33">
        <v>6.3044413405898198E-2</v>
      </c>
    </row>
    <row r="52" spans="1:13" x14ac:dyDescent="0.3">
      <c r="A52" s="36">
        <v>0.1208</v>
      </c>
      <c r="I52" s="34">
        <f t="shared" ca="1" si="0"/>
        <v>3.9280627957474244E-2</v>
      </c>
      <c r="M52" s="33">
        <v>8.0699739405044033E-2</v>
      </c>
    </row>
    <row r="53" spans="1:13" x14ac:dyDescent="0.3">
      <c r="A53" s="36">
        <v>0.2487</v>
      </c>
      <c r="I53" s="34">
        <f t="shared" ca="1" si="0"/>
        <v>0.19968533214856568</v>
      </c>
      <c r="M53" s="33">
        <v>0.22673663045747425</v>
      </c>
    </row>
    <row r="54" spans="1:13" x14ac:dyDescent="0.3">
      <c r="A54" s="36">
        <v>6.8999999999999999E-3</v>
      </c>
      <c r="I54" s="34">
        <f t="shared" ca="1" si="0"/>
        <v>8.2721793680943061E-3</v>
      </c>
      <c r="M54" s="33">
        <v>9.5256175611212451E-3</v>
      </c>
    </row>
    <row r="55" spans="1:13" x14ac:dyDescent="0.3">
      <c r="A55" s="36">
        <v>4.87E-2</v>
      </c>
      <c r="I55" s="34">
        <f t="shared" ca="1" si="0"/>
        <v>4.1444236752432979E-2</v>
      </c>
      <c r="M55" s="33">
        <v>1.3582165291728322E-2</v>
      </c>
    </row>
    <row r="56" spans="1:13" x14ac:dyDescent="0.3">
      <c r="A56" s="36">
        <v>5.6099999999999997E-2</v>
      </c>
      <c r="I56" s="34">
        <f t="shared" ca="1" si="0"/>
        <v>1.7110487179833229E-2</v>
      </c>
      <c r="M56" s="33">
        <v>3.4487964464809083E-2</v>
      </c>
    </row>
    <row r="57" spans="1:13" x14ac:dyDescent="0.3">
      <c r="A57" s="36">
        <v>0.20519999999999999</v>
      </c>
      <c r="I57" s="34">
        <f t="shared" ca="1" si="0"/>
        <v>2.0701072387452404E-2</v>
      </c>
      <c r="M57" s="33">
        <v>2.1939207485774263E-2</v>
      </c>
    </row>
    <row r="58" spans="1:13" x14ac:dyDescent="0.3">
      <c r="A58" s="36">
        <v>0.1087</v>
      </c>
      <c r="I58" s="34">
        <f t="shared" ca="1" si="0"/>
        <v>9.5436845710158924E-2</v>
      </c>
      <c r="M58" s="33">
        <v>6.6922141039132493E-2</v>
      </c>
    </row>
    <row r="59" spans="1:13" x14ac:dyDescent="0.3">
      <c r="A59" s="36">
        <v>0.16320000000000001</v>
      </c>
      <c r="I59" s="34">
        <f t="shared" ca="1" si="0"/>
        <v>8.4641640137605945E-2</v>
      </c>
      <c r="M59" s="33">
        <v>0.1558116906525116</v>
      </c>
    </row>
    <row r="60" spans="1:13" x14ac:dyDescent="0.3">
      <c r="A60" s="37">
        <v>4.3075000000000001</v>
      </c>
      <c r="I60" s="34">
        <f t="shared" ca="1" si="0"/>
        <v>2.7574022562890121</v>
      </c>
      <c r="M60" s="33">
        <v>3.7405144814483657</v>
      </c>
    </row>
    <row r="61" spans="1:13" x14ac:dyDescent="0.3">
      <c r="A61" s="37">
        <v>13.800599999999999</v>
      </c>
      <c r="I61" s="34">
        <f t="shared" ca="1" si="0"/>
        <v>6.484002045939306</v>
      </c>
      <c r="M61" s="33">
        <v>10.803683539412257</v>
      </c>
    </row>
    <row r="62" spans="1:13" x14ac:dyDescent="0.3">
      <c r="A62" s="37">
        <v>0</v>
      </c>
      <c r="I62" s="34">
        <f t="shared" ca="1" si="0"/>
        <v>9.5446523116319622E-3</v>
      </c>
      <c r="M62" s="33">
        <v>9.2745105335564539E-3</v>
      </c>
    </row>
    <row r="63" spans="1:13" x14ac:dyDescent="0.3">
      <c r="A63" s="37">
        <v>5.7045000000000003</v>
      </c>
      <c r="I63" s="34">
        <f t="shared" ca="1" si="0"/>
        <v>2.4545265897877844</v>
      </c>
      <c r="M63" s="33">
        <v>1.4760830530080824</v>
      </c>
    </row>
    <row r="64" spans="1:13" x14ac:dyDescent="0.3">
      <c r="A64" s="37">
        <v>8.6999999999999994E-3</v>
      </c>
      <c r="I64" s="34">
        <f t="shared" ca="1" si="0"/>
        <v>9.2072153578802007E-3</v>
      </c>
      <c r="M64" s="33">
        <v>9.3954016168778694E-3</v>
      </c>
    </row>
    <row r="65" spans="1:13" x14ac:dyDescent="0.3">
      <c r="A65" s="37">
        <v>2.6800000000000001E-2</v>
      </c>
      <c r="I65" s="34">
        <f t="shared" ca="1" si="0"/>
        <v>1.7794036841026692E-2</v>
      </c>
      <c r="M65" s="33">
        <v>2.1275623081618761E-2</v>
      </c>
    </row>
    <row r="66" spans="1:13" x14ac:dyDescent="0.3">
      <c r="A66" s="37">
        <v>27.985299999999999</v>
      </c>
      <c r="I66" s="34">
        <f t="shared" ca="1" si="0"/>
        <v>15.959791342679488</v>
      </c>
      <c r="M66" s="33">
        <v>10.70856832655112</v>
      </c>
    </row>
    <row r="67" spans="1:13" x14ac:dyDescent="0.3">
      <c r="A67" s="37">
        <v>26.7286</v>
      </c>
      <c r="I67" s="34">
        <f t="shared" ca="1" si="0"/>
        <v>19.558617656626215</v>
      </c>
      <c r="M67" s="33">
        <v>17.20750159188114</v>
      </c>
    </row>
    <row r="68" spans="1:13" x14ac:dyDescent="0.3">
      <c r="A68" s="37">
        <v>1.01E-2</v>
      </c>
      <c r="I68" s="34">
        <f t="shared" ref="I68:I80" ca="1" si="1">RAND()*(A68-0.01)+0.01</f>
        <v>1.0022598090159681E-2</v>
      </c>
      <c r="M68" s="33">
        <v>1.0056749347511051E-2</v>
      </c>
    </row>
    <row r="69" spans="1:13" x14ac:dyDescent="0.3">
      <c r="A69" s="37">
        <v>0.40029999999999999</v>
      </c>
      <c r="I69" s="34">
        <f t="shared" ca="1" si="1"/>
        <v>0.33470079736117841</v>
      </c>
      <c r="M69" s="33">
        <v>0.37542961144330961</v>
      </c>
    </row>
    <row r="70" spans="1:13" x14ac:dyDescent="0.3">
      <c r="A70" s="37">
        <v>2.0999999999999999E-3</v>
      </c>
      <c r="I70" s="34">
        <f t="shared" ca="1" si="1"/>
        <v>5.2088490761275589E-3</v>
      </c>
      <c r="M70" s="33">
        <v>4.5053208198687624E-3</v>
      </c>
    </row>
    <row r="71" spans="1:13" x14ac:dyDescent="0.3">
      <c r="A71" s="37">
        <v>4.58E-2</v>
      </c>
      <c r="I71" s="34">
        <f t="shared" ca="1" si="1"/>
        <v>4.2171465696204613E-2</v>
      </c>
      <c r="M71" s="33">
        <v>2.0893092018220601E-2</v>
      </c>
    </row>
    <row r="72" spans="1:13" x14ac:dyDescent="0.3">
      <c r="A72" s="38">
        <v>2.0318000000000001</v>
      </c>
      <c r="I72" s="34">
        <f t="shared" ca="1" si="1"/>
        <v>0.10419474205705793</v>
      </c>
      <c r="M72" s="33">
        <v>0.59822220945412918</v>
      </c>
    </row>
    <row r="73" spans="1:13" x14ac:dyDescent="0.3">
      <c r="A73" s="39">
        <v>1.0009999999999999</v>
      </c>
      <c r="I73" s="34">
        <f t="shared" ca="1" si="1"/>
        <v>0.12709264350689889</v>
      </c>
      <c r="M73" s="33">
        <v>0.23293920551826094</v>
      </c>
    </row>
    <row r="74" spans="1:13" x14ac:dyDescent="0.3">
      <c r="A74" s="37">
        <v>6.8599999999999994E-2</v>
      </c>
      <c r="I74" s="34">
        <f t="shared" ca="1" si="1"/>
        <v>4.6922256010956363E-2</v>
      </c>
      <c r="M74" s="33">
        <v>6.1822410301397603E-2</v>
      </c>
    </row>
    <row r="75" spans="1:13" x14ac:dyDescent="0.3">
      <c r="A75" s="37">
        <v>0.63139999999999996</v>
      </c>
      <c r="I75" s="34">
        <f t="shared" ca="1" si="1"/>
        <v>0.28033551524701888</v>
      </c>
      <c r="M75" s="33">
        <v>0.1456887484048503</v>
      </c>
    </row>
    <row r="76" spans="1:13" x14ac:dyDescent="0.3">
      <c r="A76" s="37">
        <v>1.2259</v>
      </c>
      <c r="I76" s="34">
        <f t="shared" ca="1" si="1"/>
        <v>0.87368757814208808</v>
      </c>
      <c r="M76" s="33">
        <v>0.34689675500978151</v>
      </c>
    </row>
    <row r="77" spans="1:13" x14ac:dyDescent="0.3">
      <c r="A77" s="37">
        <v>1.9099999999999999E-2</v>
      </c>
      <c r="I77" s="34">
        <f t="shared" ca="1" si="1"/>
        <v>1.3954284077357517E-2</v>
      </c>
      <c r="M77" s="33">
        <v>1.7227405375563526E-2</v>
      </c>
    </row>
    <row r="78" spans="1:13" x14ac:dyDescent="0.3">
      <c r="A78" s="37">
        <v>7.8200000000000006E-2</v>
      </c>
      <c r="I78" s="34">
        <f t="shared" ca="1" si="1"/>
        <v>7.5810934512666503E-2</v>
      </c>
      <c r="M78" s="33">
        <v>3.8960460292229791E-2</v>
      </c>
    </row>
    <row r="79" spans="1:13" x14ac:dyDescent="0.3">
      <c r="A79" s="37">
        <v>0.28249999999999997</v>
      </c>
      <c r="I79" s="34">
        <f t="shared" ca="1" si="1"/>
        <v>0.22496170653249498</v>
      </c>
      <c r="M79" s="33">
        <v>0.16156415360352883</v>
      </c>
    </row>
    <row r="80" spans="1:13" x14ac:dyDescent="0.3">
      <c r="A80" s="37">
        <v>1.26E-2</v>
      </c>
      <c r="I80" s="34">
        <f t="shared" ca="1" si="1"/>
        <v>1.2311554161227728E-2</v>
      </c>
      <c r="M80" s="33">
        <v>1.0573491241640861E-2</v>
      </c>
    </row>
  </sheetData>
  <sheetProtection algorithmName="SHA-512" hashValue="kwLWGjcXMdTpoewU9ornnyNe0xhFRvfATBw6lLBEBBkDQDa/ep+0LsaOsqk+2uqfGJDpHoTpM5HYV8IY1UnTsg==" saltValue="G/M6Eed9UJEiHnYoQnmx9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Ерлан Тобагабылов</dc:creator>
  <cp:lastModifiedBy>Денис Бугаев</cp:lastModifiedBy>
  <dcterms:created xsi:type="dcterms:W3CDTF">2020-11-18T09:28:31Z</dcterms:created>
  <dcterms:modified xsi:type="dcterms:W3CDTF">2022-08-25T09:58:16Z</dcterms:modified>
</cp:coreProperties>
</file>