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uayatA\Desktop\1 полугодие 2026 ПЭС\"/>
    </mc:Choice>
  </mc:AlternateContent>
  <bookViews>
    <workbookView xWindow="-120" yWindow="-120" windowWidth="29040" windowHeight="15840"/>
  </bookViews>
  <sheets>
    <sheet name="2026" sheetId="1" r:id="rId1"/>
  </sheets>
  <definedNames>
    <definedName name="_xlnm._FilterDatabase" localSheetId="0" hidden="1">'2026'!$I$8:$L$48</definedName>
    <definedName name="_xlnm.Print_Area" localSheetId="0">'2026'!$A$1:$Z$49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7" i="1" l="1"/>
  <c r="K49" i="1" l="1"/>
  <c r="J49" i="1"/>
  <c r="I49" i="1"/>
  <c r="Y19" i="1" l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18" i="1"/>
  <c r="K41" i="1" l="1"/>
  <c r="K42" i="1"/>
  <c r="K43" i="1"/>
  <c r="K44" i="1"/>
  <c r="K45" i="1"/>
  <c r="K46" i="1"/>
  <c r="K47" i="1"/>
  <c r="K48" i="1"/>
  <c r="K37" i="1"/>
  <c r="K38" i="1"/>
  <c r="K39" i="1"/>
  <c r="K40" i="1"/>
  <c r="K36" i="1"/>
  <c r="K30" i="1"/>
  <c r="K31" i="1"/>
  <c r="K32" i="1"/>
  <c r="K33" i="1"/>
  <c r="K34" i="1"/>
  <c r="K35" i="1"/>
  <c r="K19" i="1"/>
  <c r="K20" i="1"/>
  <c r="K21" i="1"/>
  <c r="K22" i="1"/>
  <c r="K23" i="1"/>
  <c r="K24" i="1"/>
  <c r="K25" i="1"/>
  <c r="K26" i="1"/>
  <c r="K27" i="1"/>
  <c r="K28" i="1"/>
  <c r="K29" i="1"/>
  <c r="K18" i="1"/>
  <c r="K13" i="1"/>
  <c r="K14" i="1"/>
  <c r="K15" i="1"/>
  <c r="K12" i="1"/>
  <c r="K16" i="1" l="1"/>
  <c r="J27" i="1"/>
  <c r="I16" i="1"/>
  <c r="M27" i="1" l="1"/>
  <c r="J20" i="1"/>
  <c r="M20" i="1" l="1"/>
  <c r="J37" i="1" l="1"/>
  <c r="M49" i="1" l="1"/>
</calcChain>
</file>

<file path=xl/sharedStrings.xml><?xml version="1.0" encoding="utf-8"?>
<sst xmlns="http://schemas.openxmlformats.org/spreadsheetml/2006/main" count="264" uniqueCount="96">
  <si>
    <t>№ п/п</t>
  </si>
  <si>
    <t>Наименование мероприятий</t>
  </si>
  <si>
    <t>Единица измерения</t>
  </si>
  <si>
    <t>Количество в натуральных показателях</t>
  </si>
  <si>
    <t>План</t>
  </si>
  <si>
    <t>Факт</t>
  </si>
  <si>
    <t>Заемные средства</t>
  </si>
  <si>
    <t>Бюджетные средства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</si>
  <si>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</si>
  <si>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план</t>
  </si>
  <si>
    <t>факт</t>
  </si>
  <si>
    <t xml:space="preserve">амортизация </t>
  </si>
  <si>
    <t xml:space="preserve">прибыль </t>
  </si>
  <si>
    <t>факт прошлого года</t>
  </si>
  <si>
    <t>факт текущего года</t>
  </si>
  <si>
    <t xml:space="preserve"> </t>
  </si>
  <si>
    <t>шт</t>
  </si>
  <si>
    <t>услуга</t>
  </si>
  <si>
    <t>Всего:</t>
  </si>
  <si>
    <t>м</t>
  </si>
  <si>
    <t>Улучшение производственных показателей, %, по годам реализации в зависимости от утвержденной инвестиционной программы</t>
  </si>
  <si>
    <t>Передача  электрической энергии</t>
  </si>
  <si>
    <t>Отклонение</t>
  </si>
  <si>
    <t>Причины отклонения</t>
  </si>
  <si>
    <t>Собственные средства</t>
  </si>
  <si>
    <t>Оценка повышения качества и надежности предоставляемых регулируемых услуг и эффективности деятельности</t>
  </si>
  <si>
    <t>Предприятие электрических сетей  ТОО «Kazakhmys Distribution (Казахмыс Дистрибьюшн)</t>
  </si>
  <si>
    <t>Услуга по передаче  электрической энергии</t>
  </si>
  <si>
    <t>Договор заключен, в работе</t>
  </si>
  <si>
    <t>ед</t>
  </si>
  <si>
    <t>проект</t>
  </si>
  <si>
    <t>Приобретение и замена:Выключатель ВВ/ТЕL-6кВ ЦРП-5 яч. 1,19</t>
  </si>
  <si>
    <t>Приобретение и замена:КТПБ-6/0,4кВ 29 квл ЦЖГЭС</t>
  </si>
  <si>
    <t>Приобретение и замена: Трансформатора ТДТН-16000/110/35/6кВ на ГПП-шх.57</t>
  </si>
  <si>
    <t xml:space="preserve">Капитальный ремонт ВЛ-6кВ яч.17  ЦРП-5 г.Сатпаев </t>
  </si>
  <si>
    <t>Капитальный ремонт ВЛ-0,4 кв.ТП-63квл (фидер №3,5) г.Сатпаев</t>
  </si>
  <si>
    <t>метр</t>
  </si>
  <si>
    <t>Приобретение и замена: КТПН-630/6/0,4кВ (3шт)</t>
  </si>
  <si>
    <t>Приобретение и замена: Реклоузер 35кВ на ЦРП-35/6кВ Венствол-1</t>
  </si>
  <si>
    <t>Приобретение: шкаф ШУОТ 380 50ГЦ 230В 80А ЦРП-9 ЦЖГЭС</t>
  </si>
  <si>
    <t>Установка приборов учета по городе Сатпаев АСКУЭ</t>
  </si>
  <si>
    <t>Замена приборов учета АСКУЭ г.Жезказган</t>
  </si>
  <si>
    <t>Приобретение и замена: ТМ-630/10/0,4кВ РП-91квл, ТП-93 квл</t>
  </si>
  <si>
    <t>Приобретение и замена: шкаф ШЗА 35кВ на ЦРП-2 г.Сатпаев</t>
  </si>
  <si>
    <t>Установка ограждений к зданию мастерской с тремя гаражами</t>
  </si>
  <si>
    <t>Замена портала на ЦРП-35/6кВ ЦЖЭС, ЦЖГЭС, ЦСЭС</t>
  </si>
  <si>
    <t>Приобретение и замена: Устройство сбора и передачи данных (АСКУЭ)</t>
  </si>
  <si>
    <t>Приобретение  АВТОМОБИЛЯ ФУРГОН 27527, 7 МЕСТ, ОБЪЕМ 2,69Л, БЕНЗИН</t>
  </si>
  <si>
    <t>Приобретение:  АВТОМОБИЛЬ РАМНЫЙ ПИКАП 2,4Л 4WD БЕНЗИН</t>
  </si>
  <si>
    <t>Разработку проектно-сметной документации "Охранная сигнализация с видеонаблюдением на складах ПЭС"</t>
  </si>
  <si>
    <t>Оборудование для улуч. условий труда</t>
  </si>
  <si>
    <t xml:space="preserve"> Приобретение и замена:ВАБ-49-5000/15 -К-УХЛ4  </t>
  </si>
  <si>
    <t>Приобретение: шкаф защиты, автоматики и  управления Т-16МВА</t>
  </si>
  <si>
    <t>Приобретение и установка спутникового терминала "Starlink"</t>
  </si>
  <si>
    <t>Приобретение прибора учета тепловой энергии ПРЭМ ДУ-80 мм</t>
  </si>
  <si>
    <t xml:space="preserve">Установка приборов учета холодной воды </t>
  </si>
  <si>
    <t>здание</t>
  </si>
  <si>
    <t>Капитальный ремонт кровель здания ЦРП-35/6кВ</t>
  </si>
  <si>
    <t>Подана на тендер</t>
  </si>
  <si>
    <t>Договор заключен, ожидается поставка</t>
  </si>
  <si>
    <t>Заявка подана</t>
  </si>
  <si>
    <t>Договор в работе</t>
  </si>
  <si>
    <t>Прохождение внев. экспертизы проекта "Замена  кабеля в городе Жезказган"</t>
  </si>
  <si>
    <t>Приобретение измерительных приборов и систем</t>
  </si>
  <si>
    <t>Замена кабеля 10кВ от ГПП-Городская  до РП-Самсунг</t>
  </si>
  <si>
    <t>ИП-2026г.</t>
  </si>
  <si>
    <t xml:space="preserve">Перенос сроков исполнения мероприятия с 2025 года на 2026 год </t>
  </si>
  <si>
    <t xml:space="preserve">Замена коммутационного оборудования 110/6кВ  </t>
  </si>
  <si>
    <t>Замена силового оборудования  6кВ  (КТПН,КТПБ)</t>
  </si>
  <si>
    <t>Разработка ПСД Реконструкция мягкой кровли здания АБК ЦПЭС</t>
  </si>
  <si>
    <t>01.03.2026-31.12.2026</t>
  </si>
  <si>
    <t>Итого</t>
  </si>
  <si>
    <t>01.01.2026-31.12.2026</t>
  </si>
  <si>
    <t>Договора на поставку ТМЦ частично заключен, ожидается поставка</t>
  </si>
  <si>
    <t xml:space="preserve">Проведена замена силового трансформатора </t>
  </si>
  <si>
    <t>Приобретен, зарегистрирован в Гос органах</t>
  </si>
  <si>
    <t>Капитальный ремонт ВЛ-0,4кВ Опытное поле г.Жезказган</t>
  </si>
  <si>
    <t>Информация о плановых и фактических объемах предоставления регулируемых услуг</t>
  </si>
  <si>
    <t>Наименование регулируемых услуг и обслуживаемая территория</t>
  </si>
  <si>
    <t>Период предоставления услуги в рамках инвестиционной программы</t>
  </si>
  <si>
    <t>Отчет о прибылях и убытках*</t>
  </si>
  <si>
    <t>Сумма инвестиционной программы</t>
  </si>
  <si>
    <t>Информация о фактических условиях и размерах финансирования инвестиционной программы, тыс. тенге</t>
  </si>
  <si>
    <t>Информация о сопоставлении фактических показателей исполнения инвестиционной программы с показателями, утвержденными в инвестиционной программе (проекте)**</t>
  </si>
  <si>
    <t>Снижение потерь, 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</si>
  <si>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</si>
  <si>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Разъяснение причин отклонения достигнутых фактических показателей от показателей в утвержденной инвестиционной программе</t>
  </si>
  <si>
    <t>Приложение 5</t>
  </si>
  <si>
    <t>к Правилам осуществления</t>
  </si>
  <si>
    <t>деятельности субъектами</t>
  </si>
  <si>
    <t>естественных монополий</t>
  </si>
  <si>
    <t>Форма 1</t>
  </si>
  <si>
    <t xml:space="preserve">Информация об исполнении утвержденной инвестиционной программы по итогам I полугодия 2026 года </t>
  </si>
  <si>
    <t>Повышение надежности и электроснабжения потребителей области, а также повышения качества передаваемой электрической энергии</t>
  </si>
  <si>
    <t xml:space="preserve"> Оснащение GPS модулями автотранспорта  </t>
  </si>
  <si>
    <t>Прохождение внев. Экспертизы проекта "Строительство пристройки к зданию КПП на территории ПЭС"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</si>
</sst>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0"/>
    <numFmt numFmtId="166" formatCode="#,##0.0000"/>
    <numFmt numFmtId="167" formatCode="_-* #,##0.00\ _₸_-;\-* #,##0.00\ _₸_-;_-* &quot;-&quot;??\ _₸_-;_-@_-"/>
    <numFmt numFmtId="168" formatCode="0.000"/>
    <numFmt numFmtId="169" formatCode="_-* #,##0\ _₽_-;\-* #,##0\ _₽_-;_-* &quot;-&quot;??\ _₽_-;_-@_-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/>
    <xf numFmtId="0" fontId="10" fillId="0" borderId="0"/>
    <xf numFmtId="167" fontId="1" fillId="0" borderId="0" applyFont="0" applyFill="0" applyBorder="0" applyAlignment="0" applyProtection="0"/>
  </cellStyleXfs>
  <cellXfs count="139">
    <xf numFmtId="0" fontId="0" fillId="0" borderId="0" xfId="0"/>
    <xf numFmtId="0" fontId="3" fillId="2" borderId="0" xfId="0" applyFont="1" applyFill="1"/>
    <xf numFmtId="3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43" fontId="9" fillId="2" borderId="1" xfId="1" applyFont="1" applyFill="1" applyBorder="1" applyAlignment="1">
      <alignment vertical="center" wrapText="1"/>
    </xf>
    <xf numFmtId="0" fontId="2" fillId="0" borderId="0" xfId="0" applyFont="1"/>
    <xf numFmtId="0" fontId="0" fillId="0" borderId="0" xfId="0" applyAlignment="1">
      <alignment vertical="center"/>
    </xf>
    <xf numFmtId="43" fontId="9" fillId="2" borderId="0" xfId="1" applyFont="1" applyFill="1" applyBorder="1" applyAlignment="1">
      <alignment vertical="center" wrapText="1"/>
    </xf>
    <xf numFmtId="43" fontId="4" fillId="2" borderId="0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0" fillId="2" borderId="0" xfId="0" applyNumberFormat="1" applyFill="1" applyAlignment="1">
      <alignment vertical="center"/>
    </xf>
    <xf numFmtId="0" fontId="14" fillId="0" borderId="0" xfId="0" applyFont="1" applyFill="1" applyAlignment="1">
      <alignment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5" fillId="0" borderId="1" xfId="9" applyFont="1" applyFill="1" applyBorder="1" applyAlignment="1">
      <alignment horizontal="left" vertical="center" wrapText="1"/>
    </xf>
    <xf numFmtId="0" fontId="3" fillId="0" borderId="0" xfId="3" applyFont="1" applyAlignment="1">
      <alignment horizontal="right"/>
    </xf>
    <xf numFmtId="0" fontId="0" fillId="0" borderId="0" xfId="0" applyFill="1"/>
    <xf numFmtId="0" fontId="4" fillId="0" borderId="6" xfId="0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Fill="1"/>
    <xf numFmtId="168" fontId="3" fillId="0" borderId="0" xfId="0" applyNumberFormat="1" applyFont="1" applyFill="1"/>
    <xf numFmtId="4" fontId="3" fillId="0" borderId="0" xfId="0" applyNumberFormat="1" applyFont="1" applyFill="1"/>
    <xf numFmtId="43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8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4" fontId="8" fillId="0" borderId="1" xfId="8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0" fontId="15" fillId="0" borderId="1" xfId="10" applyFont="1" applyFill="1" applyBorder="1" applyAlignment="1">
      <alignment horizontal="left" vertical="center" wrapText="1"/>
    </xf>
    <xf numFmtId="43" fontId="15" fillId="0" borderId="1" xfId="11" applyNumberFormat="1" applyFont="1" applyFill="1" applyBorder="1" applyAlignment="1">
      <alignment horizontal="center" vertical="center"/>
    </xf>
    <xf numFmtId="0" fontId="16" fillId="0" borderId="1" xfId="9" applyFont="1" applyFill="1" applyBorder="1" applyAlignment="1">
      <alignment horizontal="left" vertical="center" wrapText="1"/>
    </xf>
    <xf numFmtId="43" fontId="16" fillId="0" borderId="1" xfId="11" applyNumberFormat="1" applyFont="1" applyFill="1" applyBorder="1" applyAlignment="1">
      <alignment horizontal="center" vertical="center"/>
    </xf>
    <xf numFmtId="43" fontId="16" fillId="0" borderId="1" xfId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6" fillId="0" borderId="1" xfId="10" applyFont="1" applyFill="1" applyBorder="1" applyAlignment="1">
      <alignment horizontal="left" vertical="center" wrapText="1"/>
    </xf>
    <xf numFmtId="169" fontId="16" fillId="0" borderId="1" xfId="1" applyNumberFormat="1" applyFont="1" applyFill="1" applyBorder="1" applyAlignment="1">
      <alignment vertical="center"/>
    </xf>
    <xf numFmtId="4" fontId="17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43" fontId="8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3" fontId="8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4" fontId="9" fillId="0" borderId="1" xfId="1" applyNumberFormat="1" applyFont="1" applyFill="1" applyBorder="1" applyAlignment="1">
      <alignment horizontal="center" vertical="center" wrapText="1"/>
    </xf>
    <xf numFmtId="43" fontId="9" fillId="0" borderId="1" xfId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68" fontId="11" fillId="0" borderId="0" xfId="1" applyNumberFormat="1" applyFont="1" applyFill="1" applyBorder="1" applyAlignment="1">
      <alignment vertical="center" wrapText="1"/>
    </xf>
    <xf numFmtId="43" fontId="11" fillId="0" borderId="0" xfId="1" applyFont="1" applyFill="1" applyBorder="1" applyAlignment="1">
      <alignment vertical="center" wrapText="1"/>
    </xf>
    <xf numFmtId="43" fontId="9" fillId="0" borderId="0" xfId="1" applyFont="1" applyFill="1" applyBorder="1" applyAlignment="1">
      <alignment vertical="center" wrapText="1"/>
    </xf>
    <xf numFmtId="43" fontId="4" fillId="0" borderId="0" xfId="1" applyFont="1" applyFill="1" applyBorder="1" applyAlignment="1">
      <alignment horizontal="center" vertical="center" wrapText="1"/>
    </xf>
    <xf numFmtId="168" fontId="0" fillId="0" borderId="0" xfId="0" applyNumberFormat="1" applyFill="1"/>
    <xf numFmtId="4" fontId="0" fillId="0" borderId="0" xfId="0" applyNumberFormat="1" applyFill="1"/>
    <xf numFmtId="43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3" fontId="19" fillId="0" borderId="0" xfId="0" applyNumberFormat="1" applyFont="1" applyFill="1" applyAlignment="1">
      <alignment vertical="center"/>
    </xf>
    <xf numFmtId="43" fontId="18" fillId="0" borderId="0" xfId="0" applyNumberFormat="1" applyFont="1" applyFill="1" applyAlignment="1">
      <alignment horizontal="center" vertical="center"/>
    </xf>
    <xf numFmtId="43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3" fontId="4" fillId="0" borderId="6" xfId="0" applyNumberFormat="1" applyFont="1" applyFill="1" applyBorder="1" applyAlignment="1">
      <alignment horizontal="center" vertical="center" wrapText="1"/>
    </xf>
    <xf numFmtId="43" fontId="4" fillId="0" borderId="2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168" fontId="4" fillId="0" borderId="6" xfId="0" applyNumberFormat="1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3" fontId="20" fillId="0" borderId="3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</cellXfs>
  <cellStyles count="12">
    <cellStyle name="Гиперссылка 2 4" xfId="2"/>
    <cellStyle name="Обычный" xfId="0" builtinId="0"/>
    <cellStyle name="Обычный 2 10 10 10" xfId="4"/>
    <cellStyle name="Обычный 2 22" xfId="9"/>
    <cellStyle name="Обычный 2 65 2 2" xfId="3"/>
    <cellStyle name="Обычный 3" xfId="10"/>
    <cellStyle name="Обычный 4" xfId="5"/>
    <cellStyle name="Финансовый" xfId="1" builtinId="3"/>
    <cellStyle name="Финансовый 11 11" xfId="7"/>
    <cellStyle name="Финансовый 2 2" xfId="11"/>
    <cellStyle name="Финансовый 2 2 4" xfId="6"/>
    <cellStyle name="Финансовый 4" xfId="8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tabSelected="1" zoomScaleNormal="100" zoomScaleSheetLayoutView="40" workbookViewId="0">
      <selection activeCell="D16" sqref="D16"/>
    </sheetView>
  </sheetViews>
  <sheetFormatPr defaultRowHeight="15" x14ac:dyDescent="0.25"/>
  <cols>
    <col min="1" max="1" width="9.28515625" style="22" customWidth="1"/>
    <col min="2" max="2" width="18.5703125" style="22" customWidth="1"/>
    <col min="3" max="3" width="49.42578125" style="22" customWidth="1"/>
    <col min="4" max="4" width="10.140625" style="22" customWidth="1"/>
    <col min="5" max="5" width="10.5703125" style="22" customWidth="1"/>
    <col min="6" max="6" width="10.140625" style="22" customWidth="1"/>
    <col min="7" max="8" width="15.7109375" style="22" customWidth="1"/>
    <col min="9" max="9" width="20.85546875" style="101" customWidth="1"/>
    <col min="10" max="10" width="23.140625" style="102" customWidth="1"/>
    <col min="11" max="11" width="22" style="103" customWidth="1"/>
    <col min="12" max="12" width="33.140625" style="102" customWidth="1"/>
    <col min="13" max="13" width="21.5703125" style="102" customWidth="1"/>
    <col min="14" max="14" width="28.5703125" style="102" customWidth="1"/>
    <col min="15" max="15" width="11.85546875" style="22" customWidth="1"/>
    <col min="16" max="16" width="13.28515625" style="22" customWidth="1"/>
    <col min="17" max="17" width="14.85546875" style="22" customWidth="1"/>
    <col min="18" max="18" width="13.28515625" style="104" customWidth="1"/>
    <col min="19" max="19" width="11" style="22" customWidth="1"/>
    <col min="20" max="20" width="11.7109375" style="4" customWidth="1"/>
    <col min="21" max="21" width="10.5703125" style="4" customWidth="1"/>
    <col min="22" max="22" width="10.140625" style="4" customWidth="1"/>
    <col min="23" max="23" width="13" style="4" customWidth="1"/>
    <col min="24" max="24" width="10.85546875" style="4" customWidth="1"/>
    <col min="25" max="25" width="21.7109375" style="4" customWidth="1"/>
    <col min="26" max="26" width="33" style="4" customWidth="1"/>
    <col min="27" max="28" width="9.140625" customWidth="1"/>
  </cols>
  <sheetData>
    <row r="1" spans="1:26" ht="15.75" x14ac:dyDescent="0.25">
      <c r="A1" s="27"/>
      <c r="B1" s="27"/>
      <c r="C1" s="27"/>
      <c r="D1" s="27"/>
      <c r="E1" s="27"/>
      <c r="F1" s="27"/>
      <c r="G1" s="27"/>
      <c r="H1" s="27"/>
      <c r="I1" s="28"/>
      <c r="J1" s="29"/>
      <c r="K1" s="30"/>
      <c r="L1" s="29"/>
      <c r="M1" s="29"/>
      <c r="N1" s="29"/>
      <c r="O1" s="27"/>
      <c r="P1" s="27"/>
      <c r="Q1" s="27"/>
      <c r="R1" s="31"/>
      <c r="S1" s="27"/>
      <c r="T1" s="1"/>
      <c r="U1" s="1"/>
      <c r="V1" s="1"/>
      <c r="W1" s="1"/>
      <c r="X1" s="1"/>
      <c r="Y1" s="1"/>
      <c r="Z1" s="10" t="s">
        <v>87</v>
      </c>
    </row>
    <row r="2" spans="1:26" ht="18.75" customHeight="1" x14ac:dyDescent="0.25">
      <c r="A2" s="107" t="s">
        <v>92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21" t="s">
        <v>88</v>
      </c>
    </row>
    <row r="3" spans="1:26" ht="18.75" customHeight="1" x14ac:dyDescent="0.25">
      <c r="A3" s="107" t="s">
        <v>26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" t="s">
        <v>89</v>
      </c>
    </row>
    <row r="4" spans="1:26" ht="20.25" x14ac:dyDescent="0.25">
      <c r="A4" s="27"/>
      <c r="B4" s="27"/>
      <c r="C4" s="27"/>
      <c r="D4" s="27"/>
      <c r="E4" s="27"/>
      <c r="F4" s="27"/>
      <c r="G4" s="27"/>
      <c r="H4" s="27"/>
      <c r="I4" s="28"/>
      <c r="J4" s="29"/>
      <c r="K4" s="106" t="s">
        <v>27</v>
      </c>
      <c r="L4" s="106"/>
      <c r="M4" s="106"/>
      <c r="N4" s="106"/>
      <c r="O4" s="29"/>
      <c r="P4" s="27"/>
      <c r="Q4" s="27"/>
      <c r="R4" s="31"/>
      <c r="S4" s="27"/>
      <c r="T4" s="1"/>
      <c r="U4" s="1"/>
      <c r="V4" s="1"/>
      <c r="W4" s="1"/>
      <c r="X4" s="1"/>
      <c r="Y4" s="1"/>
      <c r="Z4" s="10" t="s">
        <v>90</v>
      </c>
    </row>
    <row r="5" spans="1:26" ht="15.75" x14ac:dyDescent="0.25">
      <c r="A5" s="27"/>
      <c r="B5" s="27"/>
      <c r="C5" s="27"/>
      <c r="D5" s="27"/>
      <c r="E5" s="27"/>
      <c r="F5" s="27"/>
      <c r="G5" s="27"/>
      <c r="H5" s="27"/>
      <c r="I5" s="28"/>
      <c r="J5" s="29"/>
      <c r="K5" s="108"/>
      <c r="L5" s="108"/>
      <c r="M5" s="108"/>
      <c r="N5" s="108"/>
      <c r="O5" s="108"/>
      <c r="P5" s="32"/>
      <c r="Q5" s="32"/>
      <c r="R5" s="33" t="e">
        <v>#VALUE!</v>
      </c>
      <c r="S5" s="32">
        <v>60.335909834951003</v>
      </c>
      <c r="T5" s="17">
        <v>0</v>
      </c>
      <c r="U5" s="17"/>
      <c r="V5" s="1"/>
      <c r="W5" s="1"/>
      <c r="X5" s="1"/>
      <c r="Y5" s="1"/>
      <c r="Z5" s="10" t="s">
        <v>91</v>
      </c>
    </row>
    <row r="6" spans="1:26" ht="15.75" x14ac:dyDescent="0.25">
      <c r="A6" s="34"/>
      <c r="B6" s="27"/>
      <c r="C6" s="27"/>
      <c r="D6" s="27"/>
      <c r="E6" s="27"/>
      <c r="F6" s="27"/>
      <c r="G6" s="27"/>
      <c r="H6" s="27"/>
      <c r="I6" s="28"/>
      <c r="J6" s="29"/>
      <c r="K6" s="30"/>
      <c r="L6" s="29"/>
      <c r="M6" s="29"/>
      <c r="N6" s="29"/>
      <c r="O6" s="27"/>
      <c r="P6" s="27"/>
      <c r="Q6" s="27"/>
      <c r="R6" s="31"/>
      <c r="S6" s="27"/>
      <c r="T6" s="1"/>
      <c r="U6" s="1"/>
      <c r="V6" s="1"/>
      <c r="W6" s="1"/>
      <c r="X6" s="1"/>
      <c r="Y6" s="1"/>
      <c r="Z6" s="1"/>
    </row>
    <row r="7" spans="1:26" s="22" customFormat="1" ht="48.75" customHeight="1" thickBot="1" x14ac:dyDescent="0.3">
      <c r="A7" s="114" t="s">
        <v>0</v>
      </c>
      <c r="B7" s="109" t="s">
        <v>77</v>
      </c>
      <c r="C7" s="109"/>
      <c r="D7" s="109"/>
      <c r="E7" s="109"/>
      <c r="F7" s="109"/>
      <c r="G7" s="109"/>
      <c r="H7" s="114" t="s">
        <v>80</v>
      </c>
      <c r="I7" s="129" t="s">
        <v>81</v>
      </c>
      <c r="J7" s="129"/>
      <c r="K7" s="130"/>
      <c r="L7" s="129"/>
      <c r="M7" s="117" t="s">
        <v>82</v>
      </c>
      <c r="N7" s="118"/>
      <c r="O7" s="118"/>
      <c r="P7" s="119"/>
      <c r="Q7" s="109" t="s">
        <v>83</v>
      </c>
      <c r="R7" s="109"/>
      <c r="S7" s="109"/>
      <c r="T7" s="109"/>
      <c r="U7" s="109"/>
      <c r="V7" s="109"/>
      <c r="W7" s="109"/>
      <c r="X7" s="109"/>
      <c r="Y7" s="126" t="s">
        <v>86</v>
      </c>
      <c r="Z7" s="126" t="s">
        <v>25</v>
      </c>
    </row>
    <row r="8" spans="1:26" s="22" customFormat="1" ht="142.5" customHeight="1" thickBot="1" x14ac:dyDescent="0.3">
      <c r="A8" s="115"/>
      <c r="B8" s="114" t="s">
        <v>78</v>
      </c>
      <c r="C8" s="114" t="s">
        <v>1</v>
      </c>
      <c r="D8" s="114" t="s">
        <v>2</v>
      </c>
      <c r="E8" s="109" t="s">
        <v>3</v>
      </c>
      <c r="F8" s="109"/>
      <c r="G8" s="114" t="s">
        <v>79</v>
      </c>
      <c r="H8" s="115"/>
      <c r="I8" s="124" t="s">
        <v>4</v>
      </c>
      <c r="J8" s="122" t="s">
        <v>5</v>
      </c>
      <c r="K8" s="120" t="s">
        <v>22</v>
      </c>
      <c r="L8" s="122" t="s">
        <v>23</v>
      </c>
      <c r="M8" s="110" t="s">
        <v>24</v>
      </c>
      <c r="N8" s="111"/>
      <c r="O8" s="114" t="s">
        <v>6</v>
      </c>
      <c r="P8" s="114" t="s">
        <v>7</v>
      </c>
      <c r="Q8" s="112" t="s">
        <v>20</v>
      </c>
      <c r="R8" s="113"/>
      <c r="S8" s="109" t="s">
        <v>8</v>
      </c>
      <c r="T8" s="109"/>
      <c r="U8" s="109" t="s">
        <v>84</v>
      </c>
      <c r="V8" s="109"/>
      <c r="W8" s="109" t="s">
        <v>85</v>
      </c>
      <c r="X8" s="109"/>
      <c r="Y8" s="127"/>
      <c r="Z8" s="127"/>
    </row>
    <row r="9" spans="1:26" s="22" customFormat="1" ht="50.25" customHeight="1" x14ac:dyDescent="0.25">
      <c r="A9" s="116"/>
      <c r="B9" s="116"/>
      <c r="C9" s="116"/>
      <c r="D9" s="116"/>
      <c r="E9" s="23" t="s">
        <v>9</v>
      </c>
      <c r="F9" s="23" t="s">
        <v>10</v>
      </c>
      <c r="G9" s="116"/>
      <c r="H9" s="116"/>
      <c r="I9" s="125"/>
      <c r="J9" s="123"/>
      <c r="K9" s="121"/>
      <c r="L9" s="123"/>
      <c r="M9" s="24" t="s">
        <v>11</v>
      </c>
      <c r="N9" s="25" t="s">
        <v>12</v>
      </c>
      <c r="O9" s="116"/>
      <c r="P9" s="116"/>
      <c r="Q9" s="26" t="s">
        <v>13</v>
      </c>
      <c r="R9" s="26" t="s">
        <v>14</v>
      </c>
      <c r="S9" s="23" t="s">
        <v>13</v>
      </c>
      <c r="T9" s="23" t="s">
        <v>14</v>
      </c>
      <c r="U9" s="23" t="s">
        <v>9</v>
      </c>
      <c r="V9" s="23" t="s">
        <v>10</v>
      </c>
      <c r="W9" s="23" t="s">
        <v>13</v>
      </c>
      <c r="X9" s="23" t="s">
        <v>14</v>
      </c>
      <c r="Y9" s="128"/>
      <c r="Z9" s="128"/>
    </row>
    <row r="10" spans="1:26" s="137" customFormat="1" ht="21.75" customHeight="1" x14ac:dyDescent="0.25">
      <c r="A10" s="131">
        <v>1</v>
      </c>
      <c r="B10" s="131">
        <v>2</v>
      </c>
      <c r="C10" s="131">
        <v>3</v>
      </c>
      <c r="D10" s="131">
        <v>4</v>
      </c>
      <c r="E10" s="131">
        <v>5</v>
      </c>
      <c r="F10" s="131">
        <v>6</v>
      </c>
      <c r="G10" s="131">
        <v>7</v>
      </c>
      <c r="H10" s="131">
        <v>8</v>
      </c>
      <c r="I10" s="132">
        <v>9</v>
      </c>
      <c r="J10" s="133">
        <v>10</v>
      </c>
      <c r="K10" s="134">
        <v>11</v>
      </c>
      <c r="L10" s="133">
        <v>12</v>
      </c>
      <c r="M10" s="135">
        <v>13</v>
      </c>
      <c r="N10" s="133">
        <v>14</v>
      </c>
      <c r="O10" s="131">
        <v>15</v>
      </c>
      <c r="P10" s="131">
        <v>16</v>
      </c>
      <c r="Q10" s="131">
        <v>17</v>
      </c>
      <c r="R10" s="131">
        <v>18</v>
      </c>
      <c r="S10" s="131">
        <v>19</v>
      </c>
      <c r="T10" s="136">
        <v>20</v>
      </c>
      <c r="U10" s="136">
        <v>21</v>
      </c>
      <c r="V10" s="136">
        <v>22</v>
      </c>
      <c r="W10" s="136">
        <v>23</v>
      </c>
      <c r="X10" s="136">
        <v>24</v>
      </c>
      <c r="Y10" s="136">
        <v>25</v>
      </c>
      <c r="Z10" s="136">
        <v>26</v>
      </c>
    </row>
    <row r="11" spans="1:26" s="7" customFormat="1" ht="49.5" customHeight="1" x14ac:dyDescent="0.25">
      <c r="A11" s="35"/>
      <c r="B11" s="35"/>
      <c r="C11" s="39" t="s">
        <v>66</v>
      </c>
      <c r="D11" s="35"/>
      <c r="E11" s="35"/>
      <c r="F11" s="35"/>
      <c r="G11" s="35"/>
      <c r="H11" s="35"/>
      <c r="I11" s="40"/>
      <c r="J11" s="36"/>
      <c r="K11" s="37"/>
      <c r="L11" s="36"/>
      <c r="M11" s="38"/>
      <c r="N11" s="36"/>
      <c r="O11" s="35"/>
      <c r="P11" s="35"/>
      <c r="Q11" s="35"/>
      <c r="R11" s="35"/>
      <c r="S11" s="35"/>
      <c r="T11" s="16"/>
      <c r="U11" s="16"/>
      <c r="V11" s="16"/>
      <c r="W11" s="16"/>
      <c r="X11" s="16"/>
      <c r="Y11" s="16"/>
      <c r="Z11" s="16"/>
    </row>
    <row r="12" spans="1:26" s="7" customFormat="1" ht="87.75" customHeight="1" x14ac:dyDescent="0.25">
      <c r="A12" s="35">
        <v>1</v>
      </c>
      <c r="B12" s="35" t="s">
        <v>21</v>
      </c>
      <c r="C12" s="41" t="s">
        <v>67</v>
      </c>
      <c r="D12" s="35" t="s">
        <v>17</v>
      </c>
      <c r="E12" s="35">
        <v>1</v>
      </c>
      <c r="F12" s="35"/>
      <c r="G12" s="35" t="s">
        <v>70</v>
      </c>
      <c r="H12" s="35"/>
      <c r="I12" s="42">
        <v>269581.12599999999</v>
      </c>
      <c r="J12" s="43">
        <v>0</v>
      </c>
      <c r="K12" s="44">
        <f>I12-J12</f>
        <v>269581.12599999999</v>
      </c>
      <c r="L12" s="45" t="s">
        <v>60</v>
      </c>
      <c r="M12" s="38"/>
      <c r="N12" s="36"/>
      <c r="O12" s="35"/>
      <c r="P12" s="35"/>
      <c r="Q12" s="35"/>
      <c r="R12" s="35"/>
      <c r="S12" s="35"/>
      <c r="T12" s="16"/>
      <c r="U12" s="16"/>
      <c r="V12" s="16"/>
      <c r="W12" s="16"/>
      <c r="X12" s="16"/>
      <c r="Y12" s="11" t="s">
        <v>60</v>
      </c>
      <c r="Z12" s="16" t="s">
        <v>93</v>
      </c>
    </row>
    <row r="13" spans="1:26" s="7" customFormat="1" ht="94.5" x14ac:dyDescent="0.25">
      <c r="A13" s="35">
        <v>2</v>
      </c>
      <c r="B13" s="35" t="s">
        <v>21</v>
      </c>
      <c r="C13" s="41" t="s">
        <v>40</v>
      </c>
      <c r="D13" s="35" t="s">
        <v>17</v>
      </c>
      <c r="E13" s="35">
        <v>1</v>
      </c>
      <c r="F13" s="35"/>
      <c r="G13" s="35" t="s">
        <v>70</v>
      </c>
      <c r="H13" s="35"/>
      <c r="I13" s="42">
        <v>192325.07053571427</v>
      </c>
      <c r="J13" s="42">
        <v>0</v>
      </c>
      <c r="K13" s="44">
        <f t="shared" ref="K13:K15" si="0">I13-J13</f>
        <v>192325.07053571427</v>
      </c>
      <c r="L13" s="36" t="s">
        <v>60</v>
      </c>
      <c r="M13" s="38"/>
      <c r="N13" s="36"/>
      <c r="O13" s="35"/>
      <c r="P13" s="35"/>
      <c r="Q13" s="35"/>
      <c r="R13" s="35"/>
      <c r="S13" s="35"/>
      <c r="T13" s="16"/>
      <c r="U13" s="16"/>
      <c r="V13" s="16"/>
      <c r="W13" s="16"/>
      <c r="X13" s="16"/>
      <c r="Y13" s="2" t="s">
        <v>60</v>
      </c>
      <c r="Z13" s="16" t="s">
        <v>93</v>
      </c>
    </row>
    <row r="14" spans="1:26" s="7" customFormat="1" ht="94.5" x14ac:dyDescent="0.25">
      <c r="A14" s="35">
        <v>3</v>
      </c>
      <c r="B14" s="35" t="s">
        <v>21</v>
      </c>
      <c r="C14" s="41" t="s">
        <v>68</v>
      </c>
      <c r="D14" s="35" t="s">
        <v>17</v>
      </c>
      <c r="E14" s="35">
        <v>1</v>
      </c>
      <c r="F14" s="35"/>
      <c r="G14" s="35" t="s">
        <v>70</v>
      </c>
      <c r="H14" s="35"/>
      <c r="I14" s="42">
        <v>44861.46875</v>
      </c>
      <c r="J14" s="42">
        <v>0</v>
      </c>
      <c r="K14" s="44">
        <f t="shared" si="0"/>
        <v>44861.46875</v>
      </c>
      <c r="L14" s="36" t="s">
        <v>60</v>
      </c>
      <c r="M14" s="38"/>
      <c r="N14" s="36"/>
      <c r="O14" s="35"/>
      <c r="P14" s="35"/>
      <c r="Q14" s="35"/>
      <c r="R14" s="35"/>
      <c r="S14" s="35"/>
      <c r="T14" s="16"/>
      <c r="U14" s="16"/>
      <c r="V14" s="16"/>
      <c r="W14" s="16"/>
      <c r="X14" s="16"/>
      <c r="Y14" s="2" t="s">
        <v>60</v>
      </c>
      <c r="Z14" s="16" t="s">
        <v>93</v>
      </c>
    </row>
    <row r="15" spans="1:26" s="7" customFormat="1" ht="94.5" x14ac:dyDescent="0.25">
      <c r="A15" s="35">
        <v>4</v>
      </c>
      <c r="B15" s="35" t="s">
        <v>21</v>
      </c>
      <c r="C15" s="41" t="s">
        <v>69</v>
      </c>
      <c r="D15" s="35" t="s">
        <v>17</v>
      </c>
      <c r="E15" s="35">
        <v>1</v>
      </c>
      <c r="F15" s="35"/>
      <c r="G15" s="35" t="s">
        <v>70</v>
      </c>
      <c r="H15" s="35"/>
      <c r="I15" s="42">
        <v>8928.5714898999995</v>
      </c>
      <c r="J15" s="42">
        <v>0</v>
      </c>
      <c r="K15" s="44">
        <f t="shared" si="0"/>
        <v>8928.5714898999995</v>
      </c>
      <c r="L15" s="36" t="s">
        <v>60</v>
      </c>
      <c r="M15" s="38"/>
      <c r="N15" s="36"/>
      <c r="O15" s="35"/>
      <c r="P15" s="35"/>
      <c r="Q15" s="35"/>
      <c r="R15" s="35"/>
      <c r="S15" s="35"/>
      <c r="T15" s="16"/>
      <c r="U15" s="16"/>
      <c r="V15" s="16"/>
      <c r="W15" s="16"/>
      <c r="X15" s="16"/>
      <c r="Y15" s="2" t="s">
        <v>60</v>
      </c>
      <c r="Z15" s="16" t="s">
        <v>93</v>
      </c>
    </row>
    <row r="16" spans="1:26" s="7" customFormat="1" ht="31.5" customHeight="1" x14ac:dyDescent="0.25">
      <c r="A16" s="35"/>
      <c r="B16" s="35"/>
      <c r="C16" s="138" t="s">
        <v>71</v>
      </c>
      <c r="D16" s="35"/>
      <c r="E16" s="35"/>
      <c r="F16" s="35"/>
      <c r="G16" s="35"/>
      <c r="H16" s="35"/>
      <c r="I16" s="46">
        <f>I12+I13+I14+I15</f>
        <v>515696.23677561426</v>
      </c>
      <c r="J16" s="46"/>
      <c r="K16" s="47">
        <f>K12+K13+K14+K15</f>
        <v>515696.23677561426</v>
      </c>
      <c r="L16" s="36"/>
      <c r="M16" s="38"/>
      <c r="N16" s="36"/>
      <c r="O16" s="35"/>
      <c r="P16" s="35"/>
      <c r="Q16" s="35"/>
      <c r="R16" s="35"/>
      <c r="S16" s="35"/>
      <c r="T16" s="16"/>
      <c r="U16" s="16"/>
      <c r="V16" s="16"/>
      <c r="W16" s="16"/>
      <c r="X16" s="16"/>
      <c r="Y16" s="16"/>
      <c r="Z16" s="16"/>
    </row>
    <row r="17" spans="1:28" s="7" customFormat="1" ht="21.75" customHeight="1" x14ac:dyDescent="0.25">
      <c r="A17" s="35"/>
      <c r="B17" s="35"/>
      <c r="C17" s="39" t="s">
        <v>65</v>
      </c>
      <c r="D17" s="35"/>
      <c r="E17" s="35"/>
      <c r="F17" s="35"/>
      <c r="G17" s="35"/>
      <c r="H17" s="35"/>
      <c r="I17" s="40"/>
      <c r="J17" s="36"/>
      <c r="K17" s="37"/>
      <c r="L17" s="36"/>
      <c r="M17" s="38"/>
      <c r="N17" s="36"/>
      <c r="O17" s="35"/>
      <c r="P17" s="35"/>
      <c r="Q17" s="35"/>
      <c r="R17" s="35"/>
      <c r="S17" s="35"/>
      <c r="T17" s="16"/>
      <c r="U17" s="16"/>
      <c r="V17" s="16"/>
      <c r="W17" s="16"/>
      <c r="X17" s="16"/>
      <c r="Y17" s="16"/>
      <c r="Z17" s="16"/>
    </row>
    <row r="18" spans="1:28" s="4" customFormat="1" ht="75" x14ac:dyDescent="0.25">
      <c r="A18" s="35">
        <v>1</v>
      </c>
      <c r="B18" s="35" t="s">
        <v>21</v>
      </c>
      <c r="C18" s="48" t="s">
        <v>31</v>
      </c>
      <c r="D18" s="35" t="s">
        <v>16</v>
      </c>
      <c r="E18" s="35">
        <v>2</v>
      </c>
      <c r="F18" s="35">
        <v>0</v>
      </c>
      <c r="G18" s="35" t="s">
        <v>72</v>
      </c>
      <c r="H18" s="35"/>
      <c r="I18" s="42">
        <v>19498.103999999999</v>
      </c>
      <c r="J18" s="43">
        <v>0</v>
      </c>
      <c r="K18" s="44">
        <f>I18-J18</f>
        <v>19498.103999999999</v>
      </c>
      <c r="L18" s="45" t="s">
        <v>58</v>
      </c>
      <c r="M18" s="49"/>
      <c r="N18" s="42"/>
      <c r="O18" s="35"/>
      <c r="P18" s="35"/>
      <c r="Q18" s="35"/>
      <c r="R18" s="50"/>
      <c r="S18" s="50"/>
      <c r="T18" s="16"/>
      <c r="U18" s="16"/>
      <c r="V18" s="16"/>
      <c r="W18" s="16"/>
      <c r="X18" s="16"/>
      <c r="Y18" s="11" t="str">
        <f>L18</f>
        <v>Подана на тендер</v>
      </c>
      <c r="Z18" s="11" t="s">
        <v>93</v>
      </c>
    </row>
    <row r="19" spans="1:28" s="4" customFormat="1" ht="75" x14ac:dyDescent="0.25">
      <c r="A19" s="35">
        <v>2</v>
      </c>
      <c r="B19" s="35" t="s">
        <v>21</v>
      </c>
      <c r="C19" s="51" t="s">
        <v>32</v>
      </c>
      <c r="D19" s="35" t="s">
        <v>16</v>
      </c>
      <c r="E19" s="50">
        <v>1</v>
      </c>
      <c r="F19" s="35">
        <v>0</v>
      </c>
      <c r="G19" s="35" t="s">
        <v>72</v>
      </c>
      <c r="H19" s="35"/>
      <c r="I19" s="42">
        <v>11879.931</v>
      </c>
      <c r="J19" s="43">
        <v>0</v>
      </c>
      <c r="K19" s="44">
        <f t="shared" ref="K19:K35" si="1">I19-J19</f>
        <v>11879.931</v>
      </c>
      <c r="L19" s="45" t="s">
        <v>59</v>
      </c>
      <c r="M19" s="49"/>
      <c r="N19" s="42"/>
      <c r="O19" s="35"/>
      <c r="P19" s="35"/>
      <c r="Q19" s="35"/>
      <c r="R19" s="35"/>
      <c r="S19" s="50"/>
      <c r="T19" s="16"/>
      <c r="U19" s="16"/>
      <c r="V19" s="16"/>
      <c r="W19" s="16"/>
      <c r="X19" s="16"/>
      <c r="Y19" s="11" t="str">
        <f t="shared" ref="Y19:Y48" si="2">L19</f>
        <v>Договор заключен, ожидается поставка</v>
      </c>
      <c r="Z19" s="11" t="s">
        <v>93</v>
      </c>
    </row>
    <row r="20" spans="1:28" s="3" customFormat="1" ht="75" x14ac:dyDescent="0.25">
      <c r="A20" s="35">
        <v>3</v>
      </c>
      <c r="B20" s="35" t="s">
        <v>21</v>
      </c>
      <c r="C20" s="51" t="s">
        <v>33</v>
      </c>
      <c r="D20" s="35" t="s">
        <v>16</v>
      </c>
      <c r="E20" s="52">
        <v>1</v>
      </c>
      <c r="F20" s="53">
        <v>0</v>
      </c>
      <c r="G20" s="35" t="s">
        <v>72</v>
      </c>
      <c r="H20" s="35"/>
      <c r="I20" s="54">
        <v>258620.68900000001</v>
      </c>
      <c r="J20" s="55">
        <f>I20</f>
        <v>258620.68900000001</v>
      </c>
      <c r="K20" s="44">
        <f t="shared" si="1"/>
        <v>0</v>
      </c>
      <c r="L20" s="45" t="s">
        <v>74</v>
      </c>
      <c r="M20" s="49">
        <f t="shared" ref="M20" si="3">J20</f>
        <v>258620.68900000001</v>
      </c>
      <c r="N20" s="42"/>
      <c r="O20" s="35"/>
      <c r="P20" s="35"/>
      <c r="Q20" s="35"/>
      <c r="R20" s="56"/>
      <c r="S20" s="50"/>
      <c r="T20" s="16">
        <v>100</v>
      </c>
      <c r="U20" s="16"/>
      <c r="V20" s="16"/>
      <c r="W20" s="16"/>
      <c r="X20" s="16"/>
      <c r="Y20" s="11" t="str">
        <f t="shared" si="2"/>
        <v xml:space="preserve">Проведена замена силового трансформатора </v>
      </c>
      <c r="Z20" s="11" t="s">
        <v>93</v>
      </c>
      <c r="AB20" s="13"/>
    </row>
    <row r="21" spans="1:28" s="3" customFormat="1" ht="75" x14ac:dyDescent="0.25">
      <c r="A21" s="35">
        <v>4</v>
      </c>
      <c r="B21" s="35" t="s">
        <v>21</v>
      </c>
      <c r="C21" s="51" t="s">
        <v>34</v>
      </c>
      <c r="D21" s="35" t="s">
        <v>36</v>
      </c>
      <c r="E21" s="52">
        <v>153</v>
      </c>
      <c r="F21" s="53">
        <v>0</v>
      </c>
      <c r="G21" s="35" t="s">
        <v>72</v>
      </c>
      <c r="H21" s="35"/>
      <c r="I21" s="55">
        <v>1107.02</v>
      </c>
      <c r="J21" s="43">
        <v>0</v>
      </c>
      <c r="K21" s="44">
        <f t="shared" si="1"/>
        <v>1107.02</v>
      </c>
      <c r="L21" s="45" t="s">
        <v>73</v>
      </c>
      <c r="M21" s="49"/>
      <c r="N21" s="42"/>
      <c r="O21" s="35"/>
      <c r="P21" s="35"/>
      <c r="Q21" s="35"/>
      <c r="R21" s="56"/>
      <c r="S21" s="50"/>
      <c r="T21" s="16"/>
      <c r="U21" s="16"/>
      <c r="V21" s="16"/>
      <c r="W21" s="16"/>
      <c r="X21" s="16"/>
      <c r="Y21" s="11" t="str">
        <f t="shared" si="2"/>
        <v>Договора на поставку ТМЦ частично заключен, ожидается поставка</v>
      </c>
      <c r="Z21" s="11" t="s">
        <v>93</v>
      </c>
      <c r="AB21" s="13"/>
    </row>
    <row r="22" spans="1:28" s="3" customFormat="1" ht="75" x14ac:dyDescent="0.25">
      <c r="A22" s="35">
        <v>5</v>
      </c>
      <c r="B22" s="35" t="s">
        <v>21</v>
      </c>
      <c r="C22" s="57" t="s">
        <v>35</v>
      </c>
      <c r="D22" s="35" t="s">
        <v>36</v>
      </c>
      <c r="E22" s="58">
        <v>600</v>
      </c>
      <c r="F22" s="53">
        <v>4</v>
      </c>
      <c r="G22" s="35" t="s">
        <v>72</v>
      </c>
      <c r="H22" s="35"/>
      <c r="I22" s="55">
        <v>4411.4799999999996</v>
      </c>
      <c r="J22" s="42">
        <v>0</v>
      </c>
      <c r="K22" s="44">
        <f t="shared" si="1"/>
        <v>4411.4799999999996</v>
      </c>
      <c r="L22" s="45" t="s">
        <v>73</v>
      </c>
      <c r="M22" s="49"/>
      <c r="N22" s="42"/>
      <c r="O22" s="35"/>
      <c r="P22" s="35"/>
      <c r="Q22" s="42"/>
      <c r="R22" s="42"/>
      <c r="S22" s="59"/>
      <c r="T22" s="15"/>
      <c r="U22" s="16"/>
      <c r="V22" s="16"/>
      <c r="W22" s="16"/>
      <c r="X22" s="16"/>
      <c r="Y22" s="11" t="str">
        <f t="shared" si="2"/>
        <v>Договора на поставку ТМЦ частично заключен, ожидается поставка</v>
      </c>
      <c r="Z22" s="11" t="s">
        <v>93</v>
      </c>
    </row>
    <row r="23" spans="1:28" s="3" customFormat="1" ht="75" x14ac:dyDescent="0.25">
      <c r="A23" s="35">
        <v>6</v>
      </c>
      <c r="B23" s="50" t="s">
        <v>21</v>
      </c>
      <c r="C23" s="60" t="s">
        <v>76</v>
      </c>
      <c r="D23" s="50" t="s">
        <v>36</v>
      </c>
      <c r="E23" s="61">
        <v>600</v>
      </c>
      <c r="F23" s="61">
        <v>2</v>
      </c>
      <c r="G23" s="50" t="s">
        <v>72</v>
      </c>
      <c r="H23" s="50"/>
      <c r="I23" s="55">
        <v>5660.61</v>
      </c>
      <c r="J23" s="42">
        <v>0</v>
      </c>
      <c r="K23" s="44">
        <f t="shared" si="1"/>
        <v>5660.61</v>
      </c>
      <c r="L23" s="45" t="s">
        <v>73</v>
      </c>
      <c r="M23" s="49"/>
      <c r="N23" s="62"/>
      <c r="O23" s="35"/>
      <c r="P23" s="35"/>
      <c r="Q23" s="35"/>
      <c r="R23" s="35"/>
      <c r="S23" s="35"/>
      <c r="T23" s="16"/>
      <c r="U23" s="16"/>
      <c r="V23" s="16"/>
      <c r="W23" s="16"/>
      <c r="X23" s="16"/>
      <c r="Y23" s="11" t="str">
        <f t="shared" si="2"/>
        <v>Договора на поставку ТМЦ частично заключен, ожидается поставка</v>
      </c>
      <c r="Z23" s="11" t="s">
        <v>93</v>
      </c>
    </row>
    <row r="24" spans="1:28" s="3" customFormat="1" ht="75" x14ac:dyDescent="0.25">
      <c r="A24" s="35">
        <v>7</v>
      </c>
      <c r="B24" s="35" t="s">
        <v>21</v>
      </c>
      <c r="C24" s="57" t="s">
        <v>37</v>
      </c>
      <c r="D24" s="63" t="s">
        <v>16</v>
      </c>
      <c r="E24" s="58">
        <v>3</v>
      </c>
      <c r="F24" s="58">
        <v>1</v>
      </c>
      <c r="G24" s="35" t="s">
        <v>72</v>
      </c>
      <c r="H24" s="35"/>
      <c r="I24" s="55">
        <v>21026.73</v>
      </c>
      <c r="J24" s="43">
        <v>0</v>
      </c>
      <c r="K24" s="44">
        <f t="shared" si="1"/>
        <v>21026.73</v>
      </c>
      <c r="L24" s="45" t="s">
        <v>59</v>
      </c>
      <c r="M24" s="49"/>
      <c r="N24" s="42"/>
      <c r="O24" s="35"/>
      <c r="P24" s="35"/>
      <c r="Q24" s="35"/>
      <c r="R24" s="56"/>
      <c r="S24" s="59"/>
      <c r="T24" s="15"/>
      <c r="U24" s="16"/>
      <c r="V24" s="16"/>
      <c r="W24" s="16"/>
      <c r="X24" s="16"/>
      <c r="Y24" s="11" t="str">
        <f t="shared" si="2"/>
        <v>Договор заключен, ожидается поставка</v>
      </c>
      <c r="Z24" s="11" t="s">
        <v>93</v>
      </c>
    </row>
    <row r="25" spans="1:28" s="3" customFormat="1" ht="75" x14ac:dyDescent="0.25">
      <c r="A25" s="35">
        <v>8</v>
      </c>
      <c r="B25" s="35" t="s">
        <v>21</v>
      </c>
      <c r="C25" s="57" t="s">
        <v>38</v>
      </c>
      <c r="D25" s="63" t="s">
        <v>16</v>
      </c>
      <c r="E25" s="58">
        <v>2</v>
      </c>
      <c r="F25" s="58">
        <v>0</v>
      </c>
      <c r="G25" s="35" t="s">
        <v>72</v>
      </c>
      <c r="H25" s="35"/>
      <c r="I25" s="64">
        <v>49452.307999999997</v>
      </c>
      <c r="J25" s="42">
        <v>0</v>
      </c>
      <c r="K25" s="44">
        <f t="shared" si="1"/>
        <v>49452.307999999997</v>
      </c>
      <c r="L25" s="45" t="s">
        <v>58</v>
      </c>
      <c r="M25" s="49"/>
      <c r="N25" s="42"/>
      <c r="O25" s="35"/>
      <c r="P25" s="35"/>
      <c r="Q25" s="35"/>
      <c r="R25" s="35"/>
      <c r="S25" s="35"/>
      <c r="T25" s="16"/>
      <c r="U25" s="16"/>
      <c r="V25" s="16"/>
      <c r="W25" s="16"/>
      <c r="X25" s="16"/>
      <c r="Y25" s="11" t="str">
        <f t="shared" si="2"/>
        <v>Подана на тендер</v>
      </c>
      <c r="Z25" s="11" t="s">
        <v>93</v>
      </c>
    </row>
    <row r="26" spans="1:28" s="3" customFormat="1" ht="75" x14ac:dyDescent="0.25">
      <c r="A26" s="35">
        <v>9</v>
      </c>
      <c r="B26" s="35" t="s">
        <v>21</v>
      </c>
      <c r="C26" s="57" t="s">
        <v>39</v>
      </c>
      <c r="D26" s="63" t="s">
        <v>16</v>
      </c>
      <c r="E26" s="58">
        <v>1</v>
      </c>
      <c r="F26" s="58">
        <v>0</v>
      </c>
      <c r="G26" s="35" t="s">
        <v>72</v>
      </c>
      <c r="H26" s="35"/>
      <c r="I26" s="55">
        <v>15655.034</v>
      </c>
      <c r="J26" s="42">
        <v>0</v>
      </c>
      <c r="K26" s="44">
        <f t="shared" si="1"/>
        <v>15655.034</v>
      </c>
      <c r="L26" s="45" t="s">
        <v>58</v>
      </c>
      <c r="M26" s="49"/>
      <c r="N26" s="42"/>
      <c r="O26" s="35"/>
      <c r="P26" s="35"/>
      <c r="Q26" s="35"/>
      <c r="R26" s="35"/>
      <c r="S26" s="35"/>
      <c r="T26" s="16"/>
      <c r="U26" s="16"/>
      <c r="V26" s="16"/>
      <c r="W26" s="16"/>
      <c r="X26" s="16"/>
      <c r="Y26" s="11" t="str">
        <f t="shared" si="2"/>
        <v>Подана на тендер</v>
      </c>
      <c r="Z26" s="11" t="s">
        <v>93</v>
      </c>
    </row>
    <row r="27" spans="1:28" s="3" customFormat="1" ht="75" x14ac:dyDescent="0.25">
      <c r="A27" s="35">
        <v>10</v>
      </c>
      <c r="B27" s="35" t="s">
        <v>21</v>
      </c>
      <c r="C27" s="57" t="s">
        <v>40</v>
      </c>
      <c r="D27" s="63" t="s">
        <v>17</v>
      </c>
      <c r="E27" s="58">
        <v>1</v>
      </c>
      <c r="F27" s="58">
        <v>0</v>
      </c>
      <c r="G27" s="35" t="s">
        <v>72</v>
      </c>
      <c r="H27" s="35"/>
      <c r="I27" s="55">
        <v>308251.566793103</v>
      </c>
      <c r="J27" s="55">
        <f>(2232.04745+2581.81901)/1.16+71853.78916</f>
        <v>76003.674039310339</v>
      </c>
      <c r="K27" s="44">
        <f t="shared" si="1"/>
        <v>232247.89275379266</v>
      </c>
      <c r="L27" s="45" t="s">
        <v>28</v>
      </c>
      <c r="M27" s="49">
        <f>J27</f>
        <v>76003.674039310339</v>
      </c>
      <c r="N27" s="42"/>
      <c r="O27" s="35"/>
      <c r="P27" s="35"/>
      <c r="Q27" s="35"/>
      <c r="R27" s="42"/>
      <c r="S27" s="35"/>
      <c r="T27" s="16"/>
      <c r="U27" s="16"/>
      <c r="V27" s="16"/>
      <c r="W27" s="16"/>
      <c r="X27" s="16"/>
      <c r="Y27" s="11" t="str">
        <f t="shared" si="2"/>
        <v>Договор заключен, в работе</v>
      </c>
      <c r="Z27" s="11" t="s">
        <v>93</v>
      </c>
    </row>
    <row r="28" spans="1:28" s="3" customFormat="1" ht="75" x14ac:dyDescent="0.25">
      <c r="A28" s="35">
        <v>11</v>
      </c>
      <c r="B28" s="35" t="s">
        <v>21</v>
      </c>
      <c r="C28" s="20" t="s">
        <v>41</v>
      </c>
      <c r="D28" s="63" t="s">
        <v>16</v>
      </c>
      <c r="E28" s="58">
        <v>200</v>
      </c>
      <c r="F28" s="58"/>
      <c r="G28" s="35" t="s">
        <v>72</v>
      </c>
      <c r="H28" s="35"/>
      <c r="I28" s="55">
        <v>10760.01</v>
      </c>
      <c r="J28" s="55">
        <v>0</v>
      </c>
      <c r="K28" s="44">
        <f t="shared" si="1"/>
        <v>10760.01</v>
      </c>
      <c r="L28" s="45" t="s">
        <v>28</v>
      </c>
      <c r="M28" s="49"/>
      <c r="N28" s="42"/>
      <c r="O28" s="35"/>
      <c r="P28" s="35"/>
      <c r="Q28" s="35"/>
      <c r="R28" s="42"/>
      <c r="S28" s="59"/>
      <c r="T28" s="15"/>
      <c r="U28" s="16"/>
      <c r="V28" s="16"/>
      <c r="W28" s="16"/>
      <c r="X28" s="16"/>
      <c r="Y28" s="11" t="str">
        <f t="shared" si="2"/>
        <v>Договор заключен, в работе</v>
      </c>
      <c r="Z28" s="11" t="s">
        <v>93</v>
      </c>
    </row>
    <row r="29" spans="1:28" s="3" customFormat="1" ht="75" x14ac:dyDescent="0.25">
      <c r="A29" s="35">
        <v>12</v>
      </c>
      <c r="B29" s="35" t="s">
        <v>21</v>
      </c>
      <c r="C29" s="20" t="s">
        <v>42</v>
      </c>
      <c r="D29" s="63" t="s">
        <v>16</v>
      </c>
      <c r="E29" s="58">
        <v>2</v>
      </c>
      <c r="F29" s="58"/>
      <c r="G29" s="35" t="s">
        <v>72</v>
      </c>
      <c r="H29" s="35"/>
      <c r="I29" s="65">
        <v>9235.6460000000006</v>
      </c>
      <c r="J29" s="55">
        <v>0</v>
      </c>
      <c r="K29" s="44">
        <f t="shared" si="1"/>
        <v>9235.6460000000006</v>
      </c>
      <c r="L29" s="45" t="s">
        <v>59</v>
      </c>
      <c r="M29" s="49"/>
      <c r="N29" s="42"/>
      <c r="O29" s="35"/>
      <c r="P29" s="35"/>
      <c r="Q29" s="35"/>
      <c r="R29" s="42"/>
      <c r="S29" s="35"/>
      <c r="T29" s="16"/>
      <c r="U29" s="16"/>
      <c r="V29" s="16"/>
      <c r="W29" s="16"/>
      <c r="X29" s="16"/>
      <c r="Y29" s="11" t="str">
        <f t="shared" si="2"/>
        <v>Договор заключен, ожидается поставка</v>
      </c>
      <c r="Z29" s="11" t="s">
        <v>93</v>
      </c>
    </row>
    <row r="30" spans="1:28" s="3" customFormat="1" ht="75" x14ac:dyDescent="0.25">
      <c r="A30" s="35">
        <v>13</v>
      </c>
      <c r="B30" s="35" t="s">
        <v>21</v>
      </c>
      <c r="C30" s="20" t="s">
        <v>64</v>
      </c>
      <c r="D30" s="63" t="s">
        <v>19</v>
      </c>
      <c r="E30" s="58">
        <v>2000</v>
      </c>
      <c r="F30" s="58"/>
      <c r="G30" s="35" t="s">
        <v>72</v>
      </c>
      <c r="H30" s="35"/>
      <c r="I30" s="65">
        <v>24614.813999999998</v>
      </c>
      <c r="J30" s="55">
        <v>0</v>
      </c>
      <c r="K30" s="44">
        <f t="shared" si="1"/>
        <v>24614.813999999998</v>
      </c>
      <c r="L30" s="45" t="s">
        <v>60</v>
      </c>
      <c r="M30" s="49"/>
      <c r="N30" s="42"/>
      <c r="O30" s="35"/>
      <c r="P30" s="35"/>
      <c r="Q30" s="35"/>
      <c r="R30" s="42"/>
      <c r="S30" s="35"/>
      <c r="T30" s="16"/>
      <c r="U30" s="16"/>
      <c r="V30" s="16"/>
      <c r="W30" s="16"/>
      <c r="X30" s="16"/>
      <c r="Y30" s="11" t="str">
        <f t="shared" si="2"/>
        <v>Заявка подана</v>
      </c>
      <c r="Z30" s="11" t="s">
        <v>93</v>
      </c>
    </row>
    <row r="31" spans="1:28" s="3" customFormat="1" ht="75" x14ac:dyDescent="0.25">
      <c r="A31" s="35">
        <v>14</v>
      </c>
      <c r="B31" s="35" t="s">
        <v>21</v>
      </c>
      <c r="C31" s="20" t="s">
        <v>43</v>
      </c>
      <c r="D31" s="63" t="s">
        <v>16</v>
      </c>
      <c r="E31" s="58">
        <v>2</v>
      </c>
      <c r="F31" s="58"/>
      <c r="G31" s="35" t="s">
        <v>72</v>
      </c>
      <c r="H31" s="35"/>
      <c r="I31" s="54">
        <v>22734.400000000001</v>
      </c>
      <c r="J31" s="55">
        <v>0</v>
      </c>
      <c r="K31" s="44">
        <f t="shared" si="1"/>
        <v>22734.400000000001</v>
      </c>
      <c r="L31" s="45" t="s">
        <v>60</v>
      </c>
      <c r="M31" s="49"/>
      <c r="N31" s="42"/>
      <c r="O31" s="35"/>
      <c r="P31" s="35"/>
      <c r="Q31" s="35"/>
      <c r="R31" s="35"/>
      <c r="S31" s="35"/>
      <c r="T31" s="16"/>
      <c r="U31" s="16"/>
      <c r="V31" s="16"/>
      <c r="W31" s="16"/>
      <c r="X31" s="16"/>
      <c r="Y31" s="11" t="str">
        <f t="shared" si="2"/>
        <v>Заявка подана</v>
      </c>
      <c r="Z31" s="11" t="s">
        <v>93</v>
      </c>
    </row>
    <row r="32" spans="1:28" s="3" customFormat="1" ht="75" x14ac:dyDescent="0.25">
      <c r="A32" s="35">
        <v>15</v>
      </c>
      <c r="B32" s="35" t="s">
        <v>21</v>
      </c>
      <c r="C32" s="66" t="s">
        <v>44</v>
      </c>
      <c r="D32" s="67" t="s">
        <v>30</v>
      </c>
      <c r="E32" s="58">
        <v>1</v>
      </c>
      <c r="F32" s="58"/>
      <c r="G32" s="35" t="s">
        <v>72</v>
      </c>
      <c r="H32" s="35"/>
      <c r="I32" s="55">
        <v>1970.34</v>
      </c>
      <c r="J32" s="55">
        <v>0</v>
      </c>
      <c r="K32" s="44">
        <f t="shared" si="1"/>
        <v>1970.34</v>
      </c>
      <c r="L32" s="45" t="s">
        <v>73</v>
      </c>
      <c r="M32" s="49"/>
      <c r="N32" s="42"/>
      <c r="O32" s="35"/>
      <c r="P32" s="35"/>
      <c r="Q32" s="35"/>
      <c r="R32" s="35"/>
      <c r="S32" s="35"/>
      <c r="T32" s="16"/>
      <c r="U32" s="16"/>
      <c r="V32" s="16"/>
      <c r="W32" s="16"/>
      <c r="X32" s="16"/>
      <c r="Y32" s="11" t="str">
        <f t="shared" si="2"/>
        <v>Договора на поставку ТМЦ частично заключен, ожидается поставка</v>
      </c>
      <c r="Z32" s="11" t="s">
        <v>93</v>
      </c>
    </row>
    <row r="33" spans="1:26" s="3" customFormat="1" ht="75" x14ac:dyDescent="0.25">
      <c r="A33" s="35">
        <v>16</v>
      </c>
      <c r="B33" s="50" t="s">
        <v>21</v>
      </c>
      <c r="C33" s="68" t="s">
        <v>45</v>
      </c>
      <c r="D33" s="69" t="s">
        <v>16</v>
      </c>
      <c r="E33" s="70">
        <v>18</v>
      </c>
      <c r="F33" s="61"/>
      <c r="G33" s="35" t="s">
        <v>72</v>
      </c>
      <c r="H33" s="35"/>
      <c r="I33" s="55">
        <v>30922.28</v>
      </c>
      <c r="J33" s="55">
        <v>0</v>
      </c>
      <c r="K33" s="44">
        <f t="shared" si="1"/>
        <v>30922.28</v>
      </c>
      <c r="L33" s="45" t="s">
        <v>28</v>
      </c>
      <c r="M33" s="49"/>
      <c r="N33" s="71"/>
      <c r="O33" s="35"/>
      <c r="P33" s="35"/>
      <c r="Q33" s="35"/>
      <c r="R33" s="35"/>
      <c r="S33" s="35"/>
      <c r="T33" s="16"/>
      <c r="U33" s="16"/>
      <c r="V33" s="16"/>
      <c r="W33" s="16"/>
      <c r="X33" s="16"/>
      <c r="Y33" s="11" t="str">
        <f t="shared" si="2"/>
        <v>Договор заключен, в работе</v>
      </c>
      <c r="Z33" s="11" t="s">
        <v>93</v>
      </c>
    </row>
    <row r="34" spans="1:26" s="3" customFormat="1" ht="75" x14ac:dyDescent="0.25">
      <c r="A34" s="35">
        <v>17</v>
      </c>
      <c r="B34" s="50" t="s">
        <v>21</v>
      </c>
      <c r="C34" s="72" t="s">
        <v>95</v>
      </c>
      <c r="D34" s="69" t="s">
        <v>17</v>
      </c>
      <c r="E34" s="73">
        <v>1</v>
      </c>
      <c r="F34" s="61">
        <v>7</v>
      </c>
      <c r="G34" s="50" t="s">
        <v>72</v>
      </c>
      <c r="H34" s="50"/>
      <c r="I34" s="55">
        <v>936.73</v>
      </c>
      <c r="J34" s="55">
        <v>0</v>
      </c>
      <c r="K34" s="44">
        <f t="shared" si="1"/>
        <v>936.73</v>
      </c>
      <c r="L34" s="45" t="s">
        <v>28</v>
      </c>
      <c r="M34" s="49"/>
      <c r="N34" s="42"/>
      <c r="O34" s="35"/>
      <c r="P34" s="35"/>
      <c r="Q34" s="35"/>
      <c r="R34" s="35"/>
      <c r="S34" s="35"/>
      <c r="T34" s="16"/>
      <c r="U34" s="16"/>
      <c r="V34" s="16"/>
      <c r="W34" s="16"/>
      <c r="X34" s="16"/>
      <c r="Y34" s="11" t="str">
        <f t="shared" si="2"/>
        <v>Договор заключен, в работе</v>
      </c>
      <c r="Z34" s="11" t="s">
        <v>93</v>
      </c>
    </row>
    <row r="35" spans="1:26" s="3" customFormat="1" ht="75" x14ac:dyDescent="0.25">
      <c r="A35" s="35">
        <v>18</v>
      </c>
      <c r="B35" s="50" t="s">
        <v>21</v>
      </c>
      <c r="C35" s="72" t="s">
        <v>62</v>
      </c>
      <c r="D35" s="69" t="s">
        <v>17</v>
      </c>
      <c r="E35" s="73">
        <v>1</v>
      </c>
      <c r="F35" s="61"/>
      <c r="G35" s="50" t="s">
        <v>72</v>
      </c>
      <c r="H35" s="50"/>
      <c r="I35" s="64">
        <v>1500</v>
      </c>
      <c r="J35" s="55">
        <v>0</v>
      </c>
      <c r="K35" s="44">
        <f t="shared" si="1"/>
        <v>1500</v>
      </c>
      <c r="L35" s="45" t="s">
        <v>60</v>
      </c>
      <c r="M35" s="49"/>
      <c r="N35" s="42"/>
      <c r="O35" s="35"/>
      <c r="P35" s="35"/>
      <c r="Q35" s="35"/>
      <c r="R35" s="35"/>
      <c r="S35" s="35"/>
      <c r="T35" s="16"/>
      <c r="U35" s="16"/>
      <c r="V35" s="16"/>
      <c r="W35" s="16"/>
      <c r="X35" s="16"/>
      <c r="Y35" s="11" t="str">
        <f t="shared" si="2"/>
        <v>Заявка подана</v>
      </c>
      <c r="Z35" s="11" t="s">
        <v>93</v>
      </c>
    </row>
    <row r="36" spans="1:26" s="3" customFormat="1" ht="75" x14ac:dyDescent="0.25">
      <c r="A36" s="35">
        <v>19</v>
      </c>
      <c r="B36" s="50" t="s">
        <v>21</v>
      </c>
      <c r="C36" s="72" t="s">
        <v>46</v>
      </c>
      <c r="D36" s="69" t="s">
        <v>16</v>
      </c>
      <c r="E36" s="70">
        <v>2</v>
      </c>
      <c r="F36" s="61">
        <v>56</v>
      </c>
      <c r="G36" s="50" t="s">
        <v>72</v>
      </c>
      <c r="H36" s="50"/>
      <c r="I36" s="54">
        <v>955.21900000000005</v>
      </c>
      <c r="J36" s="55">
        <v>0</v>
      </c>
      <c r="K36" s="44">
        <f>I36-J36</f>
        <v>955.21900000000005</v>
      </c>
      <c r="L36" s="45" t="s">
        <v>28</v>
      </c>
      <c r="M36" s="49"/>
      <c r="N36" s="42"/>
      <c r="O36" s="35"/>
      <c r="P36" s="35"/>
      <c r="Q36" s="35"/>
      <c r="R36" s="35"/>
      <c r="S36" s="35"/>
      <c r="T36" s="16"/>
      <c r="U36" s="16"/>
      <c r="V36" s="16"/>
      <c r="W36" s="16"/>
      <c r="X36" s="16"/>
      <c r="Y36" s="11" t="str">
        <f t="shared" si="2"/>
        <v>Договор заключен, в работе</v>
      </c>
      <c r="Z36" s="11" t="s">
        <v>93</v>
      </c>
    </row>
    <row r="37" spans="1:26" s="3" customFormat="1" ht="75" x14ac:dyDescent="0.25">
      <c r="A37" s="35">
        <v>20</v>
      </c>
      <c r="B37" s="35" t="s">
        <v>21</v>
      </c>
      <c r="C37" s="66" t="s">
        <v>47</v>
      </c>
      <c r="D37" s="69" t="s">
        <v>29</v>
      </c>
      <c r="E37" s="70">
        <v>1</v>
      </c>
      <c r="F37" s="58">
        <v>15</v>
      </c>
      <c r="G37" s="35" t="s">
        <v>72</v>
      </c>
      <c r="H37" s="35"/>
      <c r="I37" s="74">
        <v>12124</v>
      </c>
      <c r="J37" s="55">
        <f>I37</f>
        <v>12124</v>
      </c>
      <c r="K37" s="44">
        <f t="shared" ref="K37:K48" si="4">I37-J37</f>
        <v>0</v>
      </c>
      <c r="L37" s="75" t="s">
        <v>75</v>
      </c>
      <c r="M37" s="49">
        <f>J37</f>
        <v>12124</v>
      </c>
      <c r="N37" s="42"/>
      <c r="O37" s="35"/>
      <c r="P37" s="35"/>
      <c r="Q37" s="35"/>
      <c r="R37" s="35"/>
      <c r="S37" s="35"/>
      <c r="T37" s="16"/>
      <c r="U37" s="16"/>
      <c r="V37" s="16"/>
      <c r="W37" s="16"/>
      <c r="X37" s="16"/>
      <c r="Y37" s="11" t="str">
        <f t="shared" si="2"/>
        <v>Приобретен, зарегистрирован в Гос органах</v>
      </c>
      <c r="Z37" s="11" t="s">
        <v>93</v>
      </c>
    </row>
    <row r="38" spans="1:26" s="3" customFormat="1" ht="75" x14ac:dyDescent="0.25">
      <c r="A38" s="35">
        <v>21</v>
      </c>
      <c r="B38" s="35" t="s">
        <v>21</v>
      </c>
      <c r="C38" s="72" t="s">
        <v>48</v>
      </c>
      <c r="D38" s="69" t="s">
        <v>29</v>
      </c>
      <c r="E38" s="70">
        <v>2</v>
      </c>
      <c r="F38" s="58">
        <v>1</v>
      </c>
      <c r="G38" s="35" t="s">
        <v>72</v>
      </c>
      <c r="H38" s="35"/>
      <c r="I38" s="55">
        <v>17589.29</v>
      </c>
      <c r="J38" s="55">
        <v>0</v>
      </c>
      <c r="K38" s="44">
        <f t="shared" si="4"/>
        <v>17589.29</v>
      </c>
      <c r="L38" s="36" t="s">
        <v>61</v>
      </c>
      <c r="M38" s="49"/>
      <c r="N38" s="42"/>
      <c r="O38" s="35"/>
      <c r="P38" s="35"/>
      <c r="Q38" s="35"/>
      <c r="R38" s="35"/>
      <c r="S38" s="35"/>
      <c r="T38" s="16"/>
      <c r="U38" s="16"/>
      <c r="V38" s="16"/>
      <c r="W38" s="16"/>
      <c r="X38" s="16"/>
      <c r="Y38" s="11" t="str">
        <f t="shared" si="2"/>
        <v>Договор в работе</v>
      </c>
      <c r="Z38" s="11" t="s">
        <v>93</v>
      </c>
    </row>
    <row r="39" spans="1:26" s="3" customFormat="1" ht="75" x14ac:dyDescent="0.25">
      <c r="A39" s="35">
        <v>22</v>
      </c>
      <c r="B39" s="35" t="s">
        <v>21</v>
      </c>
      <c r="C39" s="72" t="s">
        <v>57</v>
      </c>
      <c r="D39" s="69" t="s">
        <v>56</v>
      </c>
      <c r="E39" s="70">
        <v>4</v>
      </c>
      <c r="F39" s="58"/>
      <c r="G39" s="35" t="s">
        <v>72</v>
      </c>
      <c r="H39" s="35"/>
      <c r="I39" s="55">
        <v>44686.83</v>
      </c>
      <c r="J39" s="55">
        <v>0</v>
      </c>
      <c r="K39" s="44">
        <f t="shared" si="4"/>
        <v>44686.83</v>
      </c>
      <c r="L39" s="45" t="s">
        <v>60</v>
      </c>
      <c r="M39" s="49"/>
      <c r="N39" s="42"/>
      <c r="O39" s="35"/>
      <c r="P39" s="35"/>
      <c r="Q39" s="35"/>
      <c r="R39" s="35"/>
      <c r="S39" s="35"/>
      <c r="T39" s="16"/>
      <c r="U39" s="16"/>
      <c r="V39" s="16"/>
      <c r="W39" s="16"/>
      <c r="X39" s="16"/>
      <c r="Y39" s="11" t="str">
        <f t="shared" si="2"/>
        <v>Заявка подана</v>
      </c>
      <c r="Z39" s="11" t="s">
        <v>93</v>
      </c>
    </row>
    <row r="40" spans="1:26" s="3" customFormat="1" ht="75" x14ac:dyDescent="0.25">
      <c r="A40" s="35">
        <v>23</v>
      </c>
      <c r="B40" s="35" t="s">
        <v>21</v>
      </c>
      <c r="C40" s="72" t="s">
        <v>49</v>
      </c>
      <c r="D40" s="69" t="s">
        <v>17</v>
      </c>
      <c r="E40" s="70">
        <v>1</v>
      </c>
      <c r="F40" s="76"/>
      <c r="G40" s="35" t="s">
        <v>72</v>
      </c>
      <c r="H40" s="35"/>
      <c r="I40" s="65">
        <v>3082.3395714285698</v>
      </c>
      <c r="J40" s="55">
        <v>0</v>
      </c>
      <c r="K40" s="44">
        <f t="shared" si="4"/>
        <v>3082.3395714285698</v>
      </c>
      <c r="L40" s="45" t="s">
        <v>60</v>
      </c>
      <c r="M40" s="49"/>
      <c r="N40" s="42"/>
      <c r="O40" s="35"/>
      <c r="P40" s="35"/>
      <c r="Q40" s="35"/>
      <c r="R40" s="35"/>
      <c r="S40" s="35"/>
      <c r="T40" s="16"/>
      <c r="U40" s="16"/>
      <c r="V40" s="16"/>
      <c r="W40" s="16"/>
      <c r="X40" s="16"/>
      <c r="Y40" s="11" t="str">
        <f t="shared" si="2"/>
        <v>Заявка подана</v>
      </c>
      <c r="Z40" s="11" t="s">
        <v>93</v>
      </c>
    </row>
    <row r="41" spans="1:26" s="3" customFormat="1" ht="75" x14ac:dyDescent="0.25">
      <c r="A41" s="35">
        <v>24</v>
      </c>
      <c r="B41" s="35" t="s">
        <v>21</v>
      </c>
      <c r="C41" s="77" t="s">
        <v>50</v>
      </c>
      <c r="D41" s="67" t="s">
        <v>30</v>
      </c>
      <c r="E41" s="58">
        <v>1</v>
      </c>
      <c r="F41" s="78"/>
      <c r="G41" s="35" t="s">
        <v>72</v>
      </c>
      <c r="H41" s="35"/>
      <c r="I41" s="54">
        <v>6918.982</v>
      </c>
      <c r="J41" s="55">
        <v>0</v>
      </c>
      <c r="K41" s="44">
        <f t="shared" si="4"/>
        <v>6918.982</v>
      </c>
      <c r="L41" s="36" t="s">
        <v>60</v>
      </c>
      <c r="M41" s="49"/>
      <c r="N41" s="42"/>
      <c r="O41" s="35"/>
      <c r="P41" s="35"/>
      <c r="Q41" s="35"/>
      <c r="R41" s="42"/>
      <c r="S41" s="35"/>
      <c r="T41" s="16"/>
      <c r="U41" s="16"/>
      <c r="V41" s="16"/>
      <c r="W41" s="16"/>
      <c r="X41" s="16"/>
      <c r="Y41" s="11" t="str">
        <f t="shared" si="2"/>
        <v>Заявка подана</v>
      </c>
      <c r="Z41" s="11" t="s">
        <v>93</v>
      </c>
    </row>
    <row r="42" spans="1:26" s="3" customFormat="1" ht="75" x14ac:dyDescent="0.25">
      <c r="A42" s="35">
        <v>25</v>
      </c>
      <c r="B42" s="35" t="s">
        <v>21</v>
      </c>
      <c r="C42" s="19" t="s">
        <v>63</v>
      </c>
      <c r="D42" s="67" t="s">
        <v>16</v>
      </c>
      <c r="E42" s="58">
        <v>12</v>
      </c>
      <c r="F42" s="78"/>
      <c r="G42" s="35" t="s">
        <v>72</v>
      </c>
      <c r="H42" s="35"/>
      <c r="I42" s="54">
        <v>6741.393</v>
      </c>
      <c r="J42" s="55">
        <v>0</v>
      </c>
      <c r="K42" s="44">
        <f t="shared" si="4"/>
        <v>6741.393</v>
      </c>
      <c r="L42" s="36" t="s">
        <v>60</v>
      </c>
      <c r="M42" s="49"/>
      <c r="N42" s="42"/>
      <c r="O42" s="35"/>
      <c r="P42" s="35"/>
      <c r="Q42" s="35"/>
      <c r="R42" s="42"/>
      <c r="S42" s="35"/>
      <c r="T42" s="16"/>
      <c r="U42" s="16"/>
      <c r="V42" s="16"/>
      <c r="W42" s="16"/>
      <c r="X42" s="16"/>
      <c r="Y42" s="11" t="str">
        <f t="shared" si="2"/>
        <v>Заявка подана</v>
      </c>
      <c r="Z42" s="11" t="s">
        <v>93</v>
      </c>
    </row>
    <row r="43" spans="1:26" s="14" customFormat="1" ht="75" x14ac:dyDescent="0.25">
      <c r="A43" s="35">
        <v>26</v>
      </c>
      <c r="B43" s="50" t="s">
        <v>21</v>
      </c>
      <c r="C43" s="79" t="s">
        <v>51</v>
      </c>
      <c r="D43" s="79" t="s">
        <v>16</v>
      </c>
      <c r="E43" s="80">
        <v>2</v>
      </c>
      <c r="F43" s="81"/>
      <c r="G43" s="35" t="s">
        <v>72</v>
      </c>
      <c r="H43" s="35"/>
      <c r="I43" s="65">
        <v>19886.555</v>
      </c>
      <c r="J43" s="55">
        <v>0</v>
      </c>
      <c r="K43" s="44">
        <f t="shared" si="4"/>
        <v>19886.555</v>
      </c>
      <c r="L43" s="82" t="s">
        <v>60</v>
      </c>
      <c r="M43" s="49"/>
      <c r="N43" s="49"/>
      <c r="O43" s="50"/>
      <c r="P43" s="50"/>
      <c r="Q43" s="50"/>
      <c r="R43" s="50"/>
      <c r="S43" s="50"/>
      <c r="T43" s="12"/>
      <c r="U43" s="12"/>
      <c r="V43" s="12"/>
      <c r="W43" s="12"/>
      <c r="X43" s="12"/>
      <c r="Y43" s="11" t="str">
        <f t="shared" si="2"/>
        <v>Заявка подана</v>
      </c>
      <c r="Z43" s="11" t="s">
        <v>93</v>
      </c>
    </row>
    <row r="44" spans="1:26" s="14" customFormat="1" ht="75" x14ac:dyDescent="0.25">
      <c r="A44" s="35">
        <v>27</v>
      </c>
      <c r="B44" s="50" t="s">
        <v>21</v>
      </c>
      <c r="C44" s="19" t="s">
        <v>52</v>
      </c>
      <c r="D44" s="79" t="s">
        <v>16</v>
      </c>
      <c r="E44" s="79">
        <v>1</v>
      </c>
      <c r="F44" s="81"/>
      <c r="G44" s="35" t="s">
        <v>72</v>
      </c>
      <c r="H44" s="35"/>
      <c r="I44" s="43">
        <v>21752.799999999999</v>
      </c>
      <c r="J44" s="55">
        <v>0</v>
      </c>
      <c r="K44" s="44">
        <f t="shared" si="4"/>
        <v>21752.799999999999</v>
      </c>
      <c r="L44" s="82" t="s">
        <v>60</v>
      </c>
      <c r="M44" s="49"/>
      <c r="N44" s="49"/>
      <c r="O44" s="50"/>
      <c r="P44" s="50"/>
      <c r="Q44" s="50"/>
      <c r="R44" s="50"/>
      <c r="S44" s="50"/>
      <c r="T44" s="12"/>
      <c r="U44" s="12"/>
      <c r="V44" s="12"/>
      <c r="W44" s="12"/>
      <c r="X44" s="12"/>
      <c r="Y44" s="11" t="str">
        <f t="shared" si="2"/>
        <v>Заявка подана</v>
      </c>
      <c r="Z44" s="11" t="s">
        <v>93</v>
      </c>
    </row>
    <row r="45" spans="1:26" s="14" customFormat="1" ht="75" x14ac:dyDescent="0.25">
      <c r="A45" s="35">
        <v>28</v>
      </c>
      <c r="B45" s="50" t="s">
        <v>21</v>
      </c>
      <c r="C45" s="83" t="s">
        <v>53</v>
      </c>
      <c r="D45" s="79" t="s">
        <v>16</v>
      </c>
      <c r="E45" s="84">
        <v>1</v>
      </c>
      <c r="F45" s="81"/>
      <c r="G45" s="35" t="s">
        <v>72</v>
      </c>
      <c r="H45" s="23"/>
      <c r="I45" s="85">
        <v>377</v>
      </c>
      <c r="J45" s="55">
        <v>0</v>
      </c>
      <c r="K45" s="44">
        <f t="shared" si="4"/>
        <v>377</v>
      </c>
      <c r="L45" s="82" t="s">
        <v>60</v>
      </c>
      <c r="M45" s="49"/>
      <c r="N45" s="49"/>
      <c r="O45" s="50"/>
      <c r="P45" s="50"/>
      <c r="Q45" s="50"/>
      <c r="R45" s="50"/>
      <c r="S45" s="50"/>
      <c r="T45" s="12"/>
      <c r="U45" s="12"/>
      <c r="V45" s="12"/>
      <c r="W45" s="12"/>
      <c r="X45" s="12"/>
      <c r="Y45" s="11" t="str">
        <f t="shared" si="2"/>
        <v>Заявка подана</v>
      </c>
      <c r="Z45" s="11" t="s">
        <v>93</v>
      </c>
    </row>
    <row r="46" spans="1:26" s="14" customFormat="1" ht="75" x14ac:dyDescent="0.25">
      <c r="A46" s="35">
        <v>29</v>
      </c>
      <c r="B46" s="50" t="s">
        <v>21</v>
      </c>
      <c r="C46" s="19" t="s">
        <v>54</v>
      </c>
      <c r="D46" s="79" t="s">
        <v>17</v>
      </c>
      <c r="E46" s="79">
        <v>1</v>
      </c>
      <c r="F46" s="81"/>
      <c r="G46" s="35" t="s">
        <v>72</v>
      </c>
      <c r="H46" s="35"/>
      <c r="I46" s="43">
        <v>590</v>
      </c>
      <c r="J46" s="55">
        <v>0</v>
      </c>
      <c r="K46" s="44">
        <f t="shared" si="4"/>
        <v>590</v>
      </c>
      <c r="L46" s="82" t="s">
        <v>60</v>
      </c>
      <c r="M46" s="49"/>
      <c r="N46" s="49"/>
      <c r="O46" s="50"/>
      <c r="P46" s="50"/>
      <c r="Q46" s="50"/>
      <c r="R46" s="50"/>
      <c r="S46" s="50"/>
      <c r="T46" s="12"/>
      <c r="U46" s="12"/>
      <c r="V46" s="12"/>
      <c r="W46" s="12"/>
      <c r="X46" s="12"/>
      <c r="Y46" s="11" t="str">
        <f t="shared" si="2"/>
        <v>Заявка подана</v>
      </c>
      <c r="Z46" s="11" t="s">
        <v>93</v>
      </c>
    </row>
    <row r="47" spans="1:26" s="14" customFormat="1" ht="75" x14ac:dyDescent="0.25">
      <c r="A47" s="35">
        <v>30</v>
      </c>
      <c r="B47" s="50" t="s">
        <v>21</v>
      </c>
      <c r="C47" s="19" t="s">
        <v>55</v>
      </c>
      <c r="D47" s="79" t="s">
        <v>17</v>
      </c>
      <c r="E47" s="79">
        <v>1</v>
      </c>
      <c r="F47" s="81"/>
      <c r="G47" s="35" t="s">
        <v>72</v>
      </c>
      <c r="H47" s="35"/>
      <c r="I47" s="43">
        <v>680</v>
      </c>
      <c r="J47" s="55">
        <v>0</v>
      </c>
      <c r="K47" s="44">
        <f t="shared" si="4"/>
        <v>680</v>
      </c>
      <c r="L47" s="82" t="s">
        <v>60</v>
      </c>
      <c r="M47" s="49"/>
      <c r="N47" s="49"/>
      <c r="O47" s="50"/>
      <c r="P47" s="50"/>
      <c r="Q47" s="50"/>
      <c r="R47" s="50"/>
      <c r="S47" s="50"/>
      <c r="T47" s="12"/>
      <c r="U47" s="12"/>
      <c r="V47" s="12"/>
      <c r="W47" s="12"/>
      <c r="X47" s="12"/>
      <c r="Y47" s="11" t="str">
        <f t="shared" si="2"/>
        <v>Заявка подана</v>
      </c>
      <c r="Z47" s="11" t="s">
        <v>93</v>
      </c>
    </row>
    <row r="48" spans="1:26" s="3" customFormat="1" ht="75" x14ac:dyDescent="0.25">
      <c r="A48" s="35">
        <v>31</v>
      </c>
      <c r="B48" s="35" t="s">
        <v>21</v>
      </c>
      <c r="C48" s="19" t="s">
        <v>94</v>
      </c>
      <c r="D48" s="79" t="s">
        <v>16</v>
      </c>
      <c r="E48" s="79">
        <v>2</v>
      </c>
      <c r="F48" s="78"/>
      <c r="G48" s="35" t="s">
        <v>72</v>
      </c>
      <c r="H48" s="35"/>
      <c r="I48" s="55">
        <v>205.7</v>
      </c>
      <c r="J48" s="55">
        <v>0</v>
      </c>
      <c r="K48" s="44">
        <f t="shared" si="4"/>
        <v>205.7</v>
      </c>
      <c r="L48" s="45" t="s">
        <v>60</v>
      </c>
      <c r="M48" s="49"/>
      <c r="N48" s="42"/>
      <c r="O48" s="35"/>
      <c r="P48" s="35"/>
      <c r="Q48" s="35"/>
      <c r="R48" s="35"/>
      <c r="S48" s="35"/>
      <c r="T48" s="16"/>
      <c r="U48" s="16"/>
      <c r="V48" s="16"/>
      <c r="W48" s="16"/>
      <c r="X48" s="16"/>
      <c r="Y48" s="11" t="str">
        <f t="shared" si="2"/>
        <v>Заявка подана</v>
      </c>
      <c r="Z48" s="11" t="s">
        <v>93</v>
      </c>
    </row>
    <row r="49" spans="1:26" s="6" customFormat="1" ht="15.75" x14ac:dyDescent="0.25">
      <c r="A49" s="86"/>
      <c r="B49" s="87"/>
      <c r="C49" s="105" t="s">
        <v>18</v>
      </c>
      <c r="D49" s="88"/>
      <c r="E49" s="89"/>
      <c r="F49" s="88"/>
      <c r="G49" s="88"/>
      <c r="H49" s="88"/>
      <c r="I49" s="90">
        <f>SUM(I18:I48)</f>
        <v>933827.80136453162</v>
      </c>
      <c r="J49" s="90">
        <f>SUM(J18:J48)</f>
        <v>346748.36303931032</v>
      </c>
      <c r="K49" s="90">
        <f>SUBTOTAL(9,K18:K48)</f>
        <v>587079.4383252213</v>
      </c>
      <c r="L49" s="90"/>
      <c r="M49" s="90">
        <f>SUBTOTAL(9,M18:M48)</f>
        <v>346748.36303931032</v>
      </c>
      <c r="N49" s="91"/>
      <c r="O49" s="91"/>
      <c r="P49" s="91"/>
      <c r="Q49" s="91"/>
      <c r="R49" s="91"/>
      <c r="S49" s="91"/>
      <c r="T49" s="5"/>
      <c r="U49" s="5"/>
      <c r="V49" s="5"/>
      <c r="W49" s="5" t="s">
        <v>15</v>
      </c>
      <c r="X49" s="5"/>
      <c r="Y49" s="11"/>
      <c r="Z49" s="11"/>
    </row>
    <row r="50" spans="1:26" s="6" customFormat="1" ht="30" customHeight="1" x14ac:dyDescent="0.25">
      <c r="A50" s="92"/>
      <c r="B50" s="93"/>
      <c r="C50" s="94"/>
      <c r="D50" s="95"/>
      <c r="E50" s="96"/>
      <c r="F50" s="95"/>
      <c r="G50" s="95"/>
      <c r="H50" s="95"/>
      <c r="I50" s="97"/>
      <c r="J50" s="98"/>
      <c r="K50" s="98"/>
      <c r="L50" s="98"/>
      <c r="M50" s="98"/>
      <c r="N50" s="99"/>
      <c r="O50" s="99"/>
      <c r="P50" s="99"/>
      <c r="Q50" s="99"/>
      <c r="R50" s="99"/>
      <c r="S50" s="100"/>
      <c r="T50" s="9"/>
      <c r="U50" s="9"/>
      <c r="V50" s="9"/>
      <c r="W50" s="8"/>
      <c r="X50" s="8"/>
      <c r="Y50" s="8"/>
      <c r="Z50" s="18"/>
    </row>
    <row r="51" spans="1:26" x14ac:dyDescent="0.25">
      <c r="B51" s="22" t="s">
        <v>15</v>
      </c>
      <c r="R51" s="22"/>
    </row>
  </sheetData>
  <autoFilter ref="I8:L48"/>
  <mergeCells count="27">
    <mergeCell ref="H7:H9"/>
    <mergeCell ref="Z7:Z9"/>
    <mergeCell ref="Y7:Y9"/>
    <mergeCell ref="B7:G7"/>
    <mergeCell ref="I7:L7"/>
    <mergeCell ref="Q7:X7"/>
    <mergeCell ref="P8:P9"/>
    <mergeCell ref="O8:O9"/>
    <mergeCell ref="L8:L9"/>
    <mergeCell ref="G8:G9"/>
    <mergeCell ref="E8:F8"/>
    <mergeCell ref="A2:Y2"/>
    <mergeCell ref="A3:Y3"/>
    <mergeCell ref="K5:O5"/>
    <mergeCell ref="S8:T8"/>
    <mergeCell ref="U8:V8"/>
    <mergeCell ref="W8:X8"/>
    <mergeCell ref="M8:N8"/>
    <mergeCell ref="Q8:R8"/>
    <mergeCell ref="A7:A9"/>
    <mergeCell ref="M7:P7"/>
    <mergeCell ref="D8:D9"/>
    <mergeCell ref="C8:C9"/>
    <mergeCell ref="B8:B9"/>
    <mergeCell ref="K8:K9"/>
    <mergeCell ref="J8:J9"/>
    <mergeCell ref="I8:I9"/>
  </mergeCells>
  <pageMargins left="0.15748031496062992" right="0.15748031496062992" top="0.23622047244094491" bottom="0.19685039370078741" header="0.15748031496062992" footer="0.15748031496062992"/>
  <pageSetup paperSize="9" scale="31" orientation="landscape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Мельничук</dc:creator>
  <cp:lastModifiedBy>Рауаят Айдарханова</cp:lastModifiedBy>
  <cp:lastPrinted>2026-07-20T13:23:34Z</cp:lastPrinted>
  <dcterms:created xsi:type="dcterms:W3CDTF">2022-04-03T03:45:13Z</dcterms:created>
  <dcterms:modified xsi:type="dcterms:W3CDTF">2026-07-22T09:07:15Z</dcterms:modified>
</cp:coreProperties>
</file>