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igerimabe\Desktop\Documents\Нагрузка, загрузка\26г\"/>
    </mc:Choice>
  </mc:AlternateContent>
  <xr:revisionPtr revIDLastSave="0" documentId="13_ncr:1_{2165AFF9-A588-490D-9ED7-1F587ACF3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.Сатпаев " sheetId="3" r:id="rId1"/>
    <sheet name="г.Жезказган" sheetId="2" r:id="rId2"/>
  </sheets>
  <definedNames>
    <definedName name="_xlnm._FilterDatabase" localSheetId="1" hidden="1">г.Жезказган!$A$7:$N$307</definedName>
    <definedName name="_xlnm._FilterDatabase" localSheetId="0" hidden="1">'г.Сатпаев '!$A$7:$O$236</definedName>
    <definedName name="_xlnm.Print_Area" localSheetId="0">'г.Сатпаев '!$A$1:$N$241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2" i="3" l="1"/>
  <c r="I171" i="3"/>
  <c r="J238" i="2" l="1"/>
  <c r="N238" i="2" s="1"/>
  <c r="K238" i="2"/>
  <c r="L238" i="2" s="1"/>
  <c r="J37" i="2"/>
  <c r="S168" i="3" l="1"/>
  <c r="T168" i="3" s="1"/>
  <c r="S169" i="3"/>
  <c r="R170" i="3"/>
  <c r="S170" i="3"/>
  <c r="R169" i="3"/>
  <c r="T12" i="2" l="1"/>
  <c r="T11" i="2"/>
  <c r="S11" i="2"/>
  <c r="S10" i="2"/>
  <c r="U10" i="2" s="1"/>
  <c r="V10" i="2" s="1"/>
  <c r="T169" i="3"/>
  <c r="U11" i="2" l="1"/>
  <c r="V11" i="2" s="1"/>
  <c r="J24" i="2"/>
  <c r="N24" i="2" s="1"/>
  <c r="K24" i="2"/>
  <c r="L24" i="2" s="1"/>
  <c r="H236" i="3"/>
  <c r="J216" i="3"/>
  <c r="N216" i="3" s="1"/>
  <c r="J217" i="3"/>
  <c r="N217" i="3" s="1"/>
  <c r="M24" i="2" l="1"/>
  <c r="K168" i="3"/>
  <c r="L168" i="3" s="1"/>
  <c r="M168" i="3" l="1"/>
  <c r="H25" i="2"/>
  <c r="J80" i="3"/>
  <c r="N80" i="3" s="1"/>
  <c r="K80" i="3"/>
  <c r="L80" i="3" s="1"/>
  <c r="S12" i="2" l="1"/>
  <c r="U12" i="2" s="1"/>
  <c r="H305" i="2"/>
  <c r="M80" i="3"/>
  <c r="J214" i="3" l="1"/>
  <c r="N214" i="3" s="1"/>
  <c r="H213" i="3"/>
  <c r="T170" i="3" l="1"/>
  <c r="V12" i="2" s="1"/>
  <c r="V13" i="2" s="1"/>
  <c r="H306" i="2" l="1"/>
  <c r="K228" i="3" l="1"/>
  <c r="M228" i="3" s="1"/>
  <c r="J228" i="3"/>
  <c r="N228" i="3" s="1"/>
  <c r="L228" i="3" l="1"/>
  <c r="J168" i="3" l="1"/>
  <c r="N168" i="3" s="1"/>
  <c r="J55" i="2" l="1"/>
  <c r="N55" i="2" s="1"/>
  <c r="K55" i="2" l="1"/>
  <c r="L55" i="2" s="1"/>
  <c r="J54" i="2"/>
  <c r="N54" i="2" s="1"/>
  <c r="K54" i="2"/>
  <c r="L54" i="2" s="1"/>
  <c r="M54" i="2" l="1"/>
  <c r="J304" i="2" l="1"/>
  <c r="N304" i="2" s="1"/>
  <c r="J20" i="3" l="1"/>
  <c r="N20" i="3" s="1"/>
  <c r="K25" i="2" l="1"/>
  <c r="K10" i="2" l="1"/>
  <c r="L10" i="2" s="1"/>
  <c r="K10" i="3" l="1"/>
  <c r="M10" i="3" s="1"/>
  <c r="L10" i="3" l="1"/>
  <c r="J10" i="3"/>
  <c r="N10" i="3" s="1"/>
  <c r="J11" i="3"/>
  <c r="N11" i="3" s="1"/>
  <c r="K11" i="3"/>
  <c r="M11" i="3" s="1"/>
  <c r="J12" i="3"/>
  <c r="N12" i="3" s="1"/>
  <c r="K12" i="3"/>
  <c r="L12" i="3" s="1"/>
  <c r="J13" i="3"/>
  <c r="N13" i="3" s="1"/>
  <c r="K13" i="3"/>
  <c r="L13" i="3" s="1"/>
  <c r="J14" i="3"/>
  <c r="N14" i="3" s="1"/>
  <c r="K14" i="3"/>
  <c r="L14" i="3" s="1"/>
  <c r="J15" i="3"/>
  <c r="N15" i="3" s="1"/>
  <c r="K15" i="3"/>
  <c r="J16" i="3"/>
  <c r="N16" i="3" s="1"/>
  <c r="K16" i="3"/>
  <c r="J17" i="3"/>
  <c r="N17" i="3" s="1"/>
  <c r="K17" i="3"/>
  <c r="M17" i="3" s="1"/>
  <c r="J18" i="3"/>
  <c r="N18" i="3" s="1"/>
  <c r="K18" i="3"/>
  <c r="L18" i="3" s="1"/>
  <c r="J19" i="3"/>
  <c r="N19" i="3" s="1"/>
  <c r="K19" i="3"/>
  <c r="M19" i="3" s="1"/>
  <c r="K20" i="3"/>
  <c r="L20" i="3" s="1"/>
  <c r="J21" i="3"/>
  <c r="N21" i="3" s="1"/>
  <c r="K21" i="3"/>
  <c r="L21" i="3" s="1"/>
  <c r="J22" i="3"/>
  <c r="N22" i="3" s="1"/>
  <c r="K22" i="3"/>
  <c r="L22" i="3" s="1"/>
  <c r="J23" i="3"/>
  <c r="N23" i="3" s="1"/>
  <c r="K23" i="3"/>
  <c r="L23" i="3" s="1"/>
  <c r="J24" i="3"/>
  <c r="N24" i="3" s="1"/>
  <c r="K24" i="3"/>
  <c r="J25" i="3"/>
  <c r="N25" i="3" s="1"/>
  <c r="K25" i="3"/>
  <c r="M25" i="3" s="1"/>
  <c r="J26" i="3"/>
  <c r="N26" i="3" s="1"/>
  <c r="K26" i="3"/>
  <c r="L26" i="3" s="1"/>
  <c r="J27" i="3"/>
  <c r="N27" i="3" s="1"/>
  <c r="K27" i="3"/>
  <c r="M27" i="3" s="1"/>
  <c r="J28" i="3"/>
  <c r="N28" i="3" s="1"/>
  <c r="K28" i="3"/>
  <c r="L28" i="3" s="1"/>
  <c r="J29" i="3"/>
  <c r="N29" i="3" s="1"/>
  <c r="K29" i="3"/>
  <c r="L29" i="3" s="1"/>
  <c r="J30" i="3"/>
  <c r="N30" i="3" s="1"/>
  <c r="K30" i="3"/>
  <c r="L30" i="3" s="1"/>
  <c r="J31" i="3"/>
  <c r="N31" i="3" s="1"/>
  <c r="K31" i="3"/>
  <c r="L31" i="3" s="1"/>
  <c r="J32" i="3"/>
  <c r="N32" i="3" s="1"/>
  <c r="K32" i="3"/>
  <c r="J33" i="3"/>
  <c r="N33" i="3" s="1"/>
  <c r="K33" i="3"/>
  <c r="M33" i="3" s="1"/>
  <c r="J34" i="3"/>
  <c r="N34" i="3" s="1"/>
  <c r="K34" i="3"/>
  <c r="L34" i="3" s="1"/>
  <c r="J35" i="3"/>
  <c r="N35" i="3" s="1"/>
  <c r="K35" i="3"/>
  <c r="M35" i="3" s="1"/>
  <c r="J36" i="3"/>
  <c r="N36" i="3" s="1"/>
  <c r="K36" i="3"/>
  <c r="L36" i="3" s="1"/>
  <c r="J37" i="3"/>
  <c r="N37" i="3" s="1"/>
  <c r="K37" i="3"/>
  <c r="L37" i="3" s="1"/>
  <c r="J38" i="3"/>
  <c r="N38" i="3" s="1"/>
  <c r="K38" i="3"/>
  <c r="L38" i="3" s="1"/>
  <c r="J39" i="3"/>
  <c r="N39" i="3" s="1"/>
  <c r="K39" i="3"/>
  <c r="M39" i="3" s="1"/>
  <c r="J40" i="3"/>
  <c r="N40" i="3" s="1"/>
  <c r="K40" i="3"/>
  <c r="J41" i="3"/>
  <c r="N41" i="3" s="1"/>
  <c r="K41" i="3"/>
  <c r="M41" i="3" s="1"/>
  <c r="J42" i="3"/>
  <c r="N42" i="3" s="1"/>
  <c r="K42" i="3"/>
  <c r="L42" i="3" s="1"/>
  <c r="J43" i="3"/>
  <c r="N43" i="3" s="1"/>
  <c r="K43" i="3"/>
  <c r="M43" i="3" s="1"/>
  <c r="J44" i="3"/>
  <c r="N44" i="3" s="1"/>
  <c r="K44" i="3"/>
  <c r="L44" i="3" s="1"/>
  <c r="J45" i="3"/>
  <c r="N45" i="3" s="1"/>
  <c r="K45" i="3"/>
  <c r="L45" i="3" s="1"/>
  <c r="J46" i="3"/>
  <c r="N46" i="3" s="1"/>
  <c r="K46" i="3"/>
  <c r="L46" i="3" s="1"/>
  <c r="J47" i="3"/>
  <c r="N47" i="3" s="1"/>
  <c r="K47" i="3"/>
  <c r="L47" i="3" s="1"/>
  <c r="J48" i="3"/>
  <c r="N48" i="3" s="1"/>
  <c r="K48" i="3"/>
  <c r="J49" i="3"/>
  <c r="N49" i="3" s="1"/>
  <c r="K49" i="3"/>
  <c r="M49" i="3" s="1"/>
  <c r="J50" i="3"/>
  <c r="N50" i="3" s="1"/>
  <c r="K50" i="3"/>
  <c r="M50" i="3" s="1"/>
  <c r="J51" i="3"/>
  <c r="N51" i="3" s="1"/>
  <c r="K51" i="3"/>
  <c r="L51" i="3" s="1"/>
  <c r="J52" i="3"/>
  <c r="N52" i="3" s="1"/>
  <c r="K52" i="3"/>
  <c r="L52" i="3" s="1"/>
  <c r="J53" i="3"/>
  <c r="N53" i="3" s="1"/>
  <c r="K53" i="3"/>
  <c r="L53" i="3" s="1"/>
  <c r="J54" i="3"/>
  <c r="N54" i="3" s="1"/>
  <c r="K54" i="3"/>
  <c r="L54" i="3" s="1"/>
  <c r="J55" i="3"/>
  <c r="N55" i="3" s="1"/>
  <c r="K55" i="3"/>
  <c r="M55" i="3" s="1"/>
  <c r="J56" i="3"/>
  <c r="N56" i="3" s="1"/>
  <c r="K56" i="3"/>
  <c r="J57" i="3"/>
  <c r="N57" i="3" s="1"/>
  <c r="K57" i="3"/>
  <c r="M57" i="3" s="1"/>
  <c r="J58" i="3"/>
  <c r="N58" i="3" s="1"/>
  <c r="K58" i="3"/>
  <c r="L58" i="3" s="1"/>
  <c r="J59" i="3"/>
  <c r="N59" i="3" s="1"/>
  <c r="K59" i="3"/>
  <c r="L59" i="3" s="1"/>
  <c r="J60" i="3"/>
  <c r="N60" i="3" s="1"/>
  <c r="K60" i="3"/>
  <c r="L60" i="3" s="1"/>
  <c r="J61" i="3"/>
  <c r="N61" i="3" s="1"/>
  <c r="K61" i="3"/>
  <c r="L61" i="3" s="1"/>
  <c r="J62" i="3"/>
  <c r="N62" i="3" s="1"/>
  <c r="K62" i="3"/>
  <c r="L62" i="3" s="1"/>
  <c r="J63" i="3"/>
  <c r="N63" i="3" s="1"/>
  <c r="K63" i="3"/>
  <c r="L63" i="3" s="1"/>
  <c r="J64" i="3"/>
  <c r="N64" i="3" s="1"/>
  <c r="K64" i="3"/>
  <c r="J65" i="3"/>
  <c r="N65" i="3" s="1"/>
  <c r="K65" i="3"/>
  <c r="M65" i="3" s="1"/>
  <c r="J66" i="3"/>
  <c r="N66" i="3" s="1"/>
  <c r="K66" i="3"/>
  <c r="L66" i="3" s="1"/>
  <c r="J67" i="3"/>
  <c r="N67" i="3" s="1"/>
  <c r="K67" i="3"/>
  <c r="L67" i="3" s="1"/>
  <c r="J68" i="3"/>
  <c r="N68" i="3" s="1"/>
  <c r="K68" i="3"/>
  <c r="L68" i="3" s="1"/>
  <c r="J69" i="3"/>
  <c r="N69" i="3" s="1"/>
  <c r="K69" i="3"/>
  <c r="L69" i="3" s="1"/>
  <c r="J70" i="3"/>
  <c r="N70" i="3" s="1"/>
  <c r="K70" i="3"/>
  <c r="L70" i="3" s="1"/>
  <c r="J71" i="3"/>
  <c r="N71" i="3" s="1"/>
  <c r="K71" i="3"/>
  <c r="M71" i="3" s="1"/>
  <c r="J72" i="3"/>
  <c r="N72" i="3" s="1"/>
  <c r="K72" i="3"/>
  <c r="J73" i="3"/>
  <c r="N73" i="3" s="1"/>
  <c r="K73" i="3"/>
  <c r="M73" i="3" s="1"/>
  <c r="J74" i="3"/>
  <c r="N74" i="3" s="1"/>
  <c r="K74" i="3"/>
  <c r="M74" i="3" s="1"/>
  <c r="J75" i="3"/>
  <c r="N75" i="3" s="1"/>
  <c r="K75" i="3"/>
  <c r="L75" i="3" s="1"/>
  <c r="J76" i="3"/>
  <c r="N76" i="3" s="1"/>
  <c r="K76" i="3"/>
  <c r="L76" i="3" s="1"/>
  <c r="J77" i="3"/>
  <c r="N77" i="3" s="1"/>
  <c r="K77" i="3"/>
  <c r="L77" i="3" s="1"/>
  <c r="J78" i="3"/>
  <c r="N78" i="3" s="1"/>
  <c r="K78" i="3"/>
  <c r="L78" i="3" s="1"/>
  <c r="J79" i="3"/>
  <c r="N79" i="3" s="1"/>
  <c r="K79" i="3"/>
  <c r="M79" i="3" s="1"/>
  <c r="J81" i="3"/>
  <c r="N81" i="3" s="1"/>
  <c r="K81" i="3"/>
  <c r="J82" i="3"/>
  <c r="N82" i="3" s="1"/>
  <c r="K82" i="3"/>
  <c r="M82" i="3" s="1"/>
  <c r="J83" i="3"/>
  <c r="N83" i="3" s="1"/>
  <c r="K83" i="3"/>
  <c r="M83" i="3" s="1"/>
  <c r="J84" i="3"/>
  <c r="N84" i="3" s="1"/>
  <c r="K84" i="3"/>
  <c r="M84" i="3" s="1"/>
  <c r="J85" i="3"/>
  <c r="N85" i="3" s="1"/>
  <c r="K85" i="3"/>
  <c r="L85" i="3" s="1"/>
  <c r="J86" i="3"/>
  <c r="N86" i="3" s="1"/>
  <c r="K86" i="3"/>
  <c r="L86" i="3" s="1"/>
  <c r="J87" i="3"/>
  <c r="N87" i="3" s="1"/>
  <c r="K87" i="3"/>
  <c r="L87" i="3" s="1"/>
  <c r="J88" i="3"/>
  <c r="N88" i="3" s="1"/>
  <c r="K88" i="3"/>
  <c r="M88" i="3" s="1"/>
  <c r="J89" i="3"/>
  <c r="N89" i="3" s="1"/>
  <c r="K89" i="3"/>
  <c r="J90" i="3"/>
  <c r="N90" i="3" s="1"/>
  <c r="K90" i="3"/>
  <c r="M90" i="3" s="1"/>
  <c r="J91" i="3"/>
  <c r="N91" i="3" s="1"/>
  <c r="K91" i="3"/>
  <c r="L91" i="3" s="1"/>
  <c r="J92" i="3"/>
  <c r="N92" i="3" s="1"/>
  <c r="K92" i="3"/>
  <c r="M92" i="3" s="1"/>
  <c r="J93" i="3"/>
  <c r="N93" i="3" s="1"/>
  <c r="K93" i="3"/>
  <c r="L93" i="3" s="1"/>
  <c r="J94" i="3"/>
  <c r="N94" i="3" s="1"/>
  <c r="K94" i="3"/>
  <c r="L94" i="3" s="1"/>
  <c r="J95" i="3"/>
  <c r="N95" i="3" s="1"/>
  <c r="K95" i="3"/>
  <c r="L95" i="3" s="1"/>
  <c r="J96" i="3"/>
  <c r="N96" i="3" s="1"/>
  <c r="K96" i="3"/>
  <c r="M96" i="3" s="1"/>
  <c r="J97" i="3"/>
  <c r="N97" i="3" s="1"/>
  <c r="K97" i="3"/>
  <c r="J98" i="3"/>
  <c r="N98" i="3" s="1"/>
  <c r="K98" i="3"/>
  <c r="M98" i="3" s="1"/>
  <c r="J99" i="3"/>
  <c r="N99" i="3" s="1"/>
  <c r="K99" i="3"/>
  <c r="L99" i="3" s="1"/>
  <c r="J100" i="3"/>
  <c r="N100" i="3" s="1"/>
  <c r="K100" i="3"/>
  <c r="L100" i="3" s="1"/>
  <c r="J101" i="3"/>
  <c r="N101" i="3" s="1"/>
  <c r="K101" i="3"/>
  <c r="L101" i="3" s="1"/>
  <c r="J102" i="3"/>
  <c r="N102" i="3" s="1"/>
  <c r="K102" i="3"/>
  <c r="L102" i="3" s="1"/>
  <c r="J103" i="3"/>
  <c r="N103" i="3" s="1"/>
  <c r="K103" i="3"/>
  <c r="L103" i="3" s="1"/>
  <c r="J104" i="3"/>
  <c r="N104" i="3" s="1"/>
  <c r="K104" i="3"/>
  <c r="M104" i="3" s="1"/>
  <c r="J105" i="3"/>
  <c r="N105" i="3" s="1"/>
  <c r="K105" i="3"/>
  <c r="J106" i="3"/>
  <c r="N106" i="3" s="1"/>
  <c r="K106" i="3"/>
  <c r="M106" i="3" s="1"/>
  <c r="J107" i="3"/>
  <c r="N107" i="3" s="1"/>
  <c r="K107" i="3"/>
  <c r="L107" i="3" s="1"/>
  <c r="J108" i="3"/>
  <c r="N108" i="3" s="1"/>
  <c r="K108" i="3"/>
  <c r="L108" i="3" s="1"/>
  <c r="J109" i="3"/>
  <c r="N109" i="3" s="1"/>
  <c r="K109" i="3"/>
  <c r="L109" i="3" s="1"/>
  <c r="J110" i="3"/>
  <c r="N110" i="3" s="1"/>
  <c r="K110" i="3"/>
  <c r="L110" i="3" s="1"/>
  <c r="J111" i="3"/>
  <c r="N111" i="3" s="1"/>
  <c r="K111" i="3"/>
  <c r="M111" i="3" s="1"/>
  <c r="J112" i="3"/>
  <c r="N112" i="3" s="1"/>
  <c r="K112" i="3"/>
  <c r="J113" i="3"/>
  <c r="N113" i="3" s="1"/>
  <c r="K113" i="3"/>
  <c r="M113" i="3" s="1"/>
  <c r="J114" i="3"/>
  <c r="N114" i="3" s="1"/>
  <c r="K114" i="3"/>
  <c r="L114" i="3" s="1"/>
  <c r="J115" i="3"/>
  <c r="N115" i="3" s="1"/>
  <c r="K115" i="3"/>
  <c r="L115" i="3" s="1"/>
  <c r="J116" i="3"/>
  <c r="N116" i="3" s="1"/>
  <c r="K116" i="3"/>
  <c r="L116" i="3" s="1"/>
  <c r="J117" i="3"/>
  <c r="N117" i="3" s="1"/>
  <c r="K117" i="3"/>
  <c r="L117" i="3" s="1"/>
  <c r="J118" i="3"/>
  <c r="N118" i="3" s="1"/>
  <c r="K118" i="3"/>
  <c r="L118" i="3" s="1"/>
  <c r="J119" i="3"/>
  <c r="N119" i="3" s="1"/>
  <c r="K119" i="3"/>
  <c r="M119" i="3" s="1"/>
  <c r="J120" i="3"/>
  <c r="N120" i="3" s="1"/>
  <c r="K120" i="3"/>
  <c r="J121" i="3"/>
  <c r="N121" i="3" s="1"/>
  <c r="K121" i="3"/>
  <c r="M121" i="3" s="1"/>
  <c r="J122" i="3"/>
  <c r="N122" i="3" s="1"/>
  <c r="K122" i="3"/>
  <c r="M122" i="3" s="1"/>
  <c r="J123" i="3"/>
  <c r="N123" i="3" s="1"/>
  <c r="K123" i="3"/>
  <c r="L123" i="3" s="1"/>
  <c r="J124" i="3"/>
  <c r="N124" i="3" s="1"/>
  <c r="K124" i="3"/>
  <c r="L124" i="3" s="1"/>
  <c r="J125" i="3"/>
  <c r="N125" i="3" s="1"/>
  <c r="K125" i="3"/>
  <c r="L125" i="3" s="1"/>
  <c r="J126" i="3"/>
  <c r="N126" i="3" s="1"/>
  <c r="K126" i="3"/>
  <c r="L126" i="3" s="1"/>
  <c r="J127" i="3"/>
  <c r="N127" i="3" s="1"/>
  <c r="K127" i="3"/>
  <c r="M127" i="3" s="1"/>
  <c r="J128" i="3"/>
  <c r="N128" i="3" s="1"/>
  <c r="K128" i="3"/>
  <c r="J129" i="3"/>
  <c r="N129" i="3" s="1"/>
  <c r="K129" i="3"/>
  <c r="M129" i="3" s="1"/>
  <c r="J130" i="3"/>
  <c r="N130" i="3" s="1"/>
  <c r="K130" i="3"/>
  <c r="L130" i="3" s="1"/>
  <c r="J131" i="3"/>
  <c r="N131" i="3" s="1"/>
  <c r="K131" i="3"/>
  <c r="L131" i="3" s="1"/>
  <c r="J132" i="3"/>
  <c r="N132" i="3" s="1"/>
  <c r="K132" i="3"/>
  <c r="L132" i="3" s="1"/>
  <c r="J133" i="3"/>
  <c r="N133" i="3" s="1"/>
  <c r="K133" i="3"/>
  <c r="L133" i="3" s="1"/>
  <c r="J134" i="3"/>
  <c r="N134" i="3" s="1"/>
  <c r="K134" i="3"/>
  <c r="L134" i="3" s="1"/>
  <c r="J135" i="3"/>
  <c r="N135" i="3" s="1"/>
  <c r="K135" i="3"/>
  <c r="M135" i="3" s="1"/>
  <c r="J136" i="3"/>
  <c r="N136" i="3" s="1"/>
  <c r="K136" i="3"/>
  <c r="J137" i="3"/>
  <c r="N137" i="3" s="1"/>
  <c r="K137" i="3"/>
  <c r="M137" i="3" s="1"/>
  <c r="J138" i="3"/>
  <c r="N138" i="3" s="1"/>
  <c r="K138" i="3"/>
  <c r="L138" i="3" s="1"/>
  <c r="J139" i="3"/>
  <c r="N139" i="3" s="1"/>
  <c r="K139" i="3"/>
  <c r="L139" i="3" s="1"/>
  <c r="J140" i="3"/>
  <c r="N140" i="3" s="1"/>
  <c r="K140" i="3"/>
  <c r="L140" i="3" s="1"/>
  <c r="J141" i="3"/>
  <c r="N141" i="3" s="1"/>
  <c r="K141" i="3"/>
  <c r="L141" i="3" s="1"/>
  <c r="J142" i="3"/>
  <c r="N142" i="3" s="1"/>
  <c r="K142" i="3"/>
  <c r="L142" i="3" s="1"/>
  <c r="J143" i="3"/>
  <c r="N143" i="3" s="1"/>
  <c r="K143" i="3"/>
  <c r="M143" i="3" s="1"/>
  <c r="J144" i="3"/>
  <c r="N144" i="3" s="1"/>
  <c r="K144" i="3"/>
  <c r="J145" i="3"/>
  <c r="N145" i="3" s="1"/>
  <c r="K145" i="3"/>
  <c r="M145" i="3" s="1"/>
  <c r="J146" i="3"/>
  <c r="N146" i="3" s="1"/>
  <c r="K146" i="3"/>
  <c r="L146" i="3" s="1"/>
  <c r="J147" i="3"/>
  <c r="N147" i="3" s="1"/>
  <c r="K147" i="3"/>
  <c r="L147" i="3" s="1"/>
  <c r="J148" i="3"/>
  <c r="N148" i="3" s="1"/>
  <c r="K148" i="3"/>
  <c r="L148" i="3" s="1"/>
  <c r="J149" i="3"/>
  <c r="N149" i="3" s="1"/>
  <c r="K149" i="3"/>
  <c r="L149" i="3" s="1"/>
  <c r="J150" i="3"/>
  <c r="N150" i="3" s="1"/>
  <c r="K150" i="3"/>
  <c r="L150" i="3" s="1"/>
  <c r="J151" i="3"/>
  <c r="N151" i="3" s="1"/>
  <c r="K151" i="3"/>
  <c r="M151" i="3" s="1"/>
  <c r="J152" i="3"/>
  <c r="N152" i="3" s="1"/>
  <c r="K152" i="3"/>
  <c r="J153" i="3"/>
  <c r="N153" i="3" s="1"/>
  <c r="K153" i="3"/>
  <c r="M153" i="3" s="1"/>
  <c r="J154" i="3"/>
  <c r="N154" i="3" s="1"/>
  <c r="K154" i="3"/>
  <c r="L154" i="3" s="1"/>
  <c r="J155" i="3"/>
  <c r="N155" i="3" s="1"/>
  <c r="K155" i="3"/>
  <c r="M155" i="3" s="1"/>
  <c r="J156" i="3"/>
  <c r="N156" i="3" s="1"/>
  <c r="K156" i="3"/>
  <c r="L156" i="3" s="1"/>
  <c r="J157" i="3"/>
  <c r="N157" i="3" s="1"/>
  <c r="K157" i="3"/>
  <c r="L157" i="3" s="1"/>
  <c r="J158" i="3"/>
  <c r="N158" i="3" s="1"/>
  <c r="K158" i="3"/>
  <c r="L158" i="3" s="1"/>
  <c r="J159" i="3"/>
  <c r="N159" i="3" s="1"/>
  <c r="K159" i="3"/>
  <c r="M159" i="3" s="1"/>
  <c r="J160" i="3"/>
  <c r="N160" i="3" s="1"/>
  <c r="K160" i="3"/>
  <c r="J161" i="3"/>
  <c r="N161" i="3" s="1"/>
  <c r="K161" i="3"/>
  <c r="M161" i="3" s="1"/>
  <c r="J162" i="3"/>
  <c r="N162" i="3" s="1"/>
  <c r="K162" i="3"/>
  <c r="L162" i="3" s="1"/>
  <c r="J163" i="3"/>
  <c r="N163" i="3" s="1"/>
  <c r="K163" i="3"/>
  <c r="L163" i="3" s="1"/>
  <c r="J164" i="3"/>
  <c r="N164" i="3" s="1"/>
  <c r="K164" i="3"/>
  <c r="L164" i="3" s="1"/>
  <c r="J165" i="3"/>
  <c r="N165" i="3" s="1"/>
  <c r="K165" i="3"/>
  <c r="L165" i="3" s="1"/>
  <c r="J166" i="3"/>
  <c r="N166" i="3" s="1"/>
  <c r="K166" i="3"/>
  <c r="L166" i="3" s="1"/>
  <c r="J167" i="3"/>
  <c r="N167" i="3" s="1"/>
  <c r="K167" i="3"/>
  <c r="M167" i="3" s="1"/>
  <c r="J169" i="3"/>
  <c r="N169" i="3" s="1"/>
  <c r="K169" i="3"/>
  <c r="M169" i="3" s="1"/>
  <c r="J170" i="3"/>
  <c r="N170" i="3" s="1"/>
  <c r="K170" i="3"/>
  <c r="M170" i="3" s="1"/>
  <c r="K171" i="3"/>
  <c r="L171" i="3" s="1"/>
  <c r="K172" i="3"/>
  <c r="L172" i="3" s="1"/>
  <c r="J173" i="3"/>
  <c r="N173" i="3" s="1"/>
  <c r="K173" i="3"/>
  <c r="L173" i="3" s="1"/>
  <c r="J174" i="3"/>
  <c r="N174" i="3" s="1"/>
  <c r="K174" i="3"/>
  <c r="L174" i="3" s="1"/>
  <c r="J175" i="3"/>
  <c r="N175" i="3" s="1"/>
  <c r="K175" i="3"/>
  <c r="L175" i="3" s="1"/>
  <c r="J176" i="3"/>
  <c r="N176" i="3" s="1"/>
  <c r="K176" i="3"/>
  <c r="M176" i="3" s="1"/>
  <c r="J177" i="3"/>
  <c r="N177" i="3" s="1"/>
  <c r="K177" i="3"/>
  <c r="J178" i="3"/>
  <c r="N178" i="3" s="1"/>
  <c r="K178" i="3"/>
  <c r="M178" i="3" s="1"/>
  <c r="J179" i="3"/>
  <c r="N179" i="3" s="1"/>
  <c r="K179" i="3"/>
  <c r="L179" i="3" s="1"/>
  <c r="J180" i="3"/>
  <c r="N180" i="3" s="1"/>
  <c r="K180" i="3"/>
  <c r="M180" i="3" s="1"/>
  <c r="J181" i="3"/>
  <c r="N181" i="3" s="1"/>
  <c r="K181" i="3"/>
  <c r="L181" i="3" s="1"/>
  <c r="J182" i="3"/>
  <c r="N182" i="3" s="1"/>
  <c r="K182" i="3"/>
  <c r="L182" i="3" s="1"/>
  <c r="J183" i="3"/>
  <c r="N183" i="3" s="1"/>
  <c r="K183" i="3"/>
  <c r="L183" i="3" s="1"/>
  <c r="J184" i="3"/>
  <c r="N184" i="3" s="1"/>
  <c r="K184" i="3"/>
  <c r="M184" i="3" s="1"/>
  <c r="J185" i="3"/>
  <c r="N185" i="3" s="1"/>
  <c r="K185" i="3"/>
  <c r="J186" i="3"/>
  <c r="N186" i="3" s="1"/>
  <c r="K186" i="3"/>
  <c r="M186" i="3" s="1"/>
  <c r="J187" i="3"/>
  <c r="N187" i="3" s="1"/>
  <c r="K187" i="3"/>
  <c r="M187" i="3" s="1"/>
  <c r="J188" i="3"/>
  <c r="N188" i="3" s="1"/>
  <c r="K188" i="3"/>
  <c r="L188" i="3" s="1"/>
  <c r="J189" i="3"/>
  <c r="N189" i="3" s="1"/>
  <c r="K189" i="3"/>
  <c r="L189" i="3" s="1"/>
  <c r="J190" i="3"/>
  <c r="N190" i="3" s="1"/>
  <c r="K190" i="3"/>
  <c r="L190" i="3" s="1"/>
  <c r="J191" i="3"/>
  <c r="N191" i="3" s="1"/>
  <c r="K191" i="3"/>
  <c r="J192" i="3"/>
  <c r="N192" i="3" s="1"/>
  <c r="K192" i="3"/>
  <c r="M192" i="3" s="1"/>
  <c r="J193" i="3"/>
  <c r="N193" i="3" s="1"/>
  <c r="K193" i="3"/>
  <c r="L193" i="3" s="1"/>
  <c r="J194" i="3"/>
  <c r="N194" i="3" s="1"/>
  <c r="K194" i="3"/>
  <c r="L194" i="3" s="1"/>
  <c r="J195" i="3"/>
  <c r="N195" i="3" s="1"/>
  <c r="K195" i="3"/>
  <c r="L195" i="3" s="1"/>
  <c r="J196" i="3"/>
  <c r="N196" i="3" s="1"/>
  <c r="K196" i="3"/>
  <c r="L196" i="3" s="1"/>
  <c r="J197" i="3"/>
  <c r="N197" i="3" s="1"/>
  <c r="K197" i="3"/>
  <c r="L197" i="3" s="1"/>
  <c r="J198" i="3"/>
  <c r="N198" i="3" s="1"/>
  <c r="K198" i="3"/>
  <c r="M198" i="3" s="1"/>
  <c r="J199" i="3"/>
  <c r="N199" i="3" s="1"/>
  <c r="K199" i="3"/>
  <c r="M199" i="3" s="1"/>
  <c r="J200" i="3"/>
  <c r="N200" i="3" s="1"/>
  <c r="K200" i="3"/>
  <c r="L200" i="3" s="1"/>
  <c r="J201" i="3"/>
  <c r="N201" i="3" s="1"/>
  <c r="K201" i="3"/>
  <c r="M201" i="3" s="1"/>
  <c r="J202" i="3"/>
  <c r="N202" i="3" s="1"/>
  <c r="K202" i="3"/>
  <c r="L202" i="3" s="1"/>
  <c r="J203" i="3"/>
  <c r="N203" i="3" s="1"/>
  <c r="K203" i="3"/>
  <c r="L203" i="3" s="1"/>
  <c r="J204" i="3"/>
  <c r="N204" i="3" s="1"/>
  <c r="K204" i="3"/>
  <c r="L204" i="3" s="1"/>
  <c r="J205" i="3"/>
  <c r="N205" i="3" s="1"/>
  <c r="K205" i="3"/>
  <c r="M205" i="3" s="1"/>
  <c r="J206" i="3"/>
  <c r="N206" i="3" s="1"/>
  <c r="K206" i="3"/>
  <c r="J207" i="3"/>
  <c r="N207" i="3" s="1"/>
  <c r="K207" i="3"/>
  <c r="M207" i="3" s="1"/>
  <c r="J208" i="3"/>
  <c r="N208" i="3" s="1"/>
  <c r="K208" i="3"/>
  <c r="L208" i="3" s="1"/>
  <c r="J209" i="3"/>
  <c r="N209" i="3" s="1"/>
  <c r="K209" i="3"/>
  <c r="M209" i="3" s="1"/>
  <c r="J210" i="3"/>
  <c r="N210" i="3" s="1"/>
  <c r="K210" i="3"/>
  <c r="L210" i="3" s="1"/>
  <c r="J211" i="3"/>
  <c r="N211" i="3" s="1"/>
  <c r="K211" i="3"/>
  <c r="L211" i="3" s="1"/>
  <c r="J212" i="3"/>
  <c r="N212" i="3" s="1"/>
  <c r="K212" i="3"/>
  <c r="L212" i="3" s="1"/>
  <c r="J213" i="3"/>
  <c r="N213" i="3" s="1"/>
  <c r="K213" i="3"/>
  <c r="M213" i="3" s="1"/>
  <c r="J215" i="3"/>
  <c r="N215" i="3" s="1"/>
  <c r="K215" i="3"/>
  <c r="M215" i="3" s="1"/>
  <c r="J218" i="3"/>
  <c r="N218" i="3" s="1"/>
  <c r="K218" i="3"/>
  <c r="M218" i="3" s="1"/>
  <c r="J219" i="3"/>
  <c r="N219" i="3" s="1"/>
  <c r="K219" i="3"/>
  <c r="L219" i="3" s="1"/>
  <c r="J220" i="3"/>
  <c r="N220" i="3" s="1"/>
  <c r="K220" i="3"/>
  <c r="L220" i="3" s="1"/>
  <c r="J221" i="3"/>
  <c r="N221" i="3" s="1"/>
  <c r="K221" i="3"/>
  <c r="L221" i="3" s="1"/>
  <c r="J222" i="3"/>
  <c r="N222" i="3" s="1"/>
  <c r="K222" i="3"/>
  <c r="L222" i="3" s="1"/>
  <c r="J223" i="3"/>
  <c r="N223" i="3" s="1"/>
  <c r="K223" i="3"/>
  <c r="L223" i="3" s="1"/>
  <c r="J224" i="3"/>
  <c r="N224" i="3" s="1"/>
  <c r="K224" i="3"/>
  <c r="L224" i="3" s="1"/>
  <c r="J225" i="3"/>
  <c r="N225" i="3" s="1"/>
  <c r="K225" i="3"/>
  <c r="M225" i="3" s="1"/>
  <c r="J226" i="3"/>
  <c r="N226" i="3" s="1"/>
  <c r="K226" i="3"/>
  <c r="M226" i="3" s="1"/>
  <c r="J227" i="3"/>
  <c r="N227" i="3" s="1"/>
  <c r="K227" i="3"/>
  <c r="M227" i="3" s="1"/>
  <c r="J229" i="3"/>
  <c r="N229" i="3" s="1"/>
  <c r="K229" i="3"/>
  <c r="L229" i="3" s="1"/>
  <c r="J230" i="3"/>
  <c r="N230" i="3" s="1"/>
  <c r="K230" i="3"/>
  <c r="M230" i="3" s="1"/>
  <c r="J231" i="3"/>
  <c r="N231" i="3" s="1"/>
  <c r="K231" i="3"/>
  <c r="L231" i="3" s="1"/>
  <c r="J232" i="3"/>
  <c r="N232" i="3" s="1"/>
  <c r="K232" i="3"/>
  <c r="M232" i="3" s="1"/>
  <c r="J233" i="3"/>
  <c r="N233" i="3" s="1"/>
  <c r="K233" i="3"/>
  <c r="M233" i="3" s="1"/>
  <c r="J234" i="3"/>
  <c r="N234" i="3" s="1"/>
  <c r="K234" i="3"/>
  <c r="L234" i="3" s="1"/>
  <c r="J235" i="3"/>
  <c r="N235" i="3" s="1"/>
  <c r="K235" i="3"/>
  <c r="L235" i="3" s="1"/>
  <c r="M47" i="3" l="1"/>
  <c r="L71" i="3"/>
  <c r="L230" i="3"/>
  <c r="L226" i="3"/>
  <c r="L232" i="3"/>
  <c r="M118" i="3"/>
  <c r="M60" i="3"/>
  <c r="M77" i="3"/>
  <c r="M51" i="3"/>
  <c r="M150" i="3"/>
  <c r="M154" i="3"/>
  <c r="M139" i="3"/>
  <c r="M125" i="3"/>
  <c r="M58" i="3"/>
  <c r="M138" i="3"/>
  <c r="L135" i="3"/>
  <c r="M63" i="3"/>
  <c r="L49" i="3"/>
  <c r="L155" i="3"/>
  <c r="M70" i="3"/>
  <c r="M34" i="3"/>
  <c r="M108" i="3"/>
  <c r="M93" i="3"/>
  <c r="M45" i="3"/>
  <c r="M78" i="3"/>
  <c r="M52" i="3"/>
  <c r="M197" i="3"/>
  <c r="M165" i="3"/>
  <c r="M140" i="3"/>
  <c r="M109" i="3"/>
  <c r="L74" i="3"/>
  <c r="M219" i="3"/>
  <c r="M91" i="3"/>
  <c r="L122" i="3"/>
  <c r="L84" i="3"/>
  <c r="M59" i="3"/>
  <c r="L50" i="3"/>
  <c r="M44" i="3"/>
  <c r="M100" i="3"/>
  <c r="L90" i="3"/>
  <c r="L83" i="3"/>
  <c r="M69" i="3"/>
  <c r="M36" i="3"/>
  <c r="L25" i="3"/>
  <c r="L218" i="3"/>
  <c r="M15" i="3"/>
  <c r="L15" i="3"/>
  <c r="M235" i="3"/>
  <c r="L180" i="3"/>
  <c r="L187" i="3"/>
  <c r="M12" i="3"/>
  <c r="M18" i="3"/>
  <c r="M194" i="3"/>
  <c r="L209" i="3"/>
  <c r="L215" i="3"/>
  <c r="M196" i="3"/>
  <c r="L186" i="3"/>
  <c r="L227" i="3"/>
  <c r="M223" i="3"/>
  <c r="L201" i="3"/>
  <c r="M188" i="3"/>
  <c r="L192" i="3"/>
  <c r="L207" i="3"/>
  <c r="M200" i="3"/>
  <c r="M173" i="3"/>
  <c r="L27" i="3"/>
  <c r="M20" i="3"/>
  <c r="L17" i="3"/>
  <c r="L11" i="3"/>
  <c r="M210" i="3"/>
  <c r="M208" i="3"/>
  <c r="M193" i="3"/>
  <c r="M182" i="3"/>
  <c r="M156" i="3"/>
  <c r="M95" i="3"/>
  <c r="L92" i="3"/>
  <c r="L82" i="3"/>
  <c r="L57" i="3"/>
  <c r="L43" i="3"/>
  <c r="M29" i="3"/>
  <c r="M23" i="3"/>
  <c r="M14" i="3"/>
  <c r="L233" i="3"/>
  <c r="L198" i="3"/>
  <c r="M189" i="3"/>
  <c r="M174" i="3"/>
  <c r="M147" i="3"/>
  <c r="M179" i="3"/>
  <c r="M204" i="3"/>
  <c r="L199" i="3"/>
  <c r="M181" i="3"/>
  <c r="L176" i="3"/>
  <c r="L170" i="3"/>
  <c r="M115" i="3"/>
  <c r="M107" i="3"/>
  <c r="L104" i="3"/>
  <c r="M86" i="3"/>
  <c r="L39" i="3"/>
  <c r="M13" i="3"/>
  <c r="M211" i="3"/>
  <c r="M157" i="3"/>
  <c r="L137" i="3"/>
  <c r="M134" i="3"/>
  <c r="L121" i="3"/>
  <c r="L111" i="3"/>
  <c r="L55" i="3"/>
  <c r="M234" i="3"/>
  <c r="M203" i="3"/>
  <c r="M190" i="3"/>
  <c r="L178" i="3"/>
  <c r="M175" i="3"/>
  <c r="L145" i="3"/>
  <c r="M130" i="3"/>
  <c r="M85" i="3"/>
  <c r="L41" i="3"/>
  <c r="L35" i="3"/>
  <c r="L33" i="3"/>
  <c r="M21" i="3"/>
  <c r="L19" i="3"/>
  <c r="L167" i="3"/>
  <c r="M162" i="3"/>
  <c r="M142" i="3"/>
  <c r="M132" i="3"/>
  <c r="L127" i="3"/>
  <c r="L113" i="3"/>
  <c r="M102" i="3"/>
  <c r="L98" i="3"/>
  <c r="M75" i="3"/>
  <c r="M66" i="3"/>
  <c r="M61" i="3"/>
  <c r="M164" i="3"/>
  <c r="L159" i="3"/>
  <c r="M149" i="3"/>
  <c r="M124" i="3"/>
  <c r="M117" i="3"/>
  <c r="M110" i="3"/>
  <c r="L88" i="3"/>
  <c r="L73" i="3"/>
  <c r="M68" i="3"/>
  <c r="M54" i="3"/>
  <c r="M42" i="3"/>
  <c r="M38" i="3"/>
  <c r="M31" i="3"/>
  <c r="M22" i="3"/>
  <c r="M166" i="3"/>
  <c r="L151" i="3"/>
  <c r="M146" i="3"/>
  <c r="M141" i="3"/>
  <c r="M131" i="3"/>
  <c r="L129" i="3"/>
  <c r="M126" i="3"/>
  <c r="L119" i="3"/>
  <c r="L106" i="3"/>
  <c r="M101" i="3"/>
  <c r="M99" i="3"/>
  <c r="M94" i="3"/>
  <c r="M163" i="3"/>
  <c r="L161" i="3"/>
  <c r="M158" i="3"/>
  <c r="M148" i="3"/>
  <c r="M123" i="3"/>
  <c r="M116" i="3"/>
  <c r="M114" i="3"/>
  <c r="M87" i="3"/>
  <c r="L79" i="3"/>
  <c r="M67" i="3"/>
  <c r="L65" i="3"/>
  <c r="M53" i="3"/>
  <c r="M37" i="3"/>
  <c r="M28" i="3"/>
  <c r="M26" i="3"/>
  <c r="L153" i="3"/>
  <c r="L143" i="3"/>
  <c r="M133" i="3"/>
  <c r="M103" i="3"/>
  <c r="L96" i="3"/>
  <c r="M76" i="3"/>
  <c r="M62" i="3"/>
  <c r="M46" i="3"/>
  <c r="M30" i="3"/>
  <c r="L72" i="3"/>
  <c r="M72" i="3"/>
  <c r="M231" i="3"/>
  <c r="M221" i="3"/>
  <c r="L144" i="3"/>
  <c r="M144" i="3"/>
  <c r="L81" i="3"/>
  <c r="M81" i="3"/>
  <c r="L191" i="3"/>
  <c r="M191" i="3"/>
  <c r="L120" i="3"/>
  <c r="M120" i="3"/>
  <c r="L48" i="3"/>
  <c r="M48" i="3"/>
  <c r="L24" i="3"/>
  <c r="M24" i="3"/>
  <c r="L225" i="3"/>
  <c r="L213" i="3"/>
  <c r="M212" i="3"/>
  <c r="L206" i="3"/>
  <c r="M206" i="3"/>
  <c r="M183" i="3"/>
  <c r="L177" i="3"/>
  <c r="M177" i="3"/>
  <c r="L169" i="3"/>
  <c r="L105" i="3"/>
  <c r="M105" i="3"/>
  <c r="L56" i="3"/>
  <c r="M56" i="3"/>
  <c r="L32" i="3"/>
  <c r="M32" i="3"/>
  <c r="L16" i="3"/>
  <c r="M16" i="3"/>
  <c r="L128" i="3"/>
  <c r="M128" i="3"/>
  <c r="M229" i="3"/>
  <c r="M222" i="3"/>
  <c r="L185" i="3"/>
  <c r="M185" i="3"/>
  <c r="L152" i="3"/>
  <c r="M152" i="3"/>
  <c r="L89" i="3"/>
  <c r="M89" i="3"/>
  <c r="L64" i="3"/>
  <c r="M64" i="3"/>
  <c r="L40" i="3"/>
  <c r="M40" i="3"/>
  <c r="M220" i="3"/>
  <c r="L205" i="3"/>
  <c r="M195" i="3"/>
  <c r="L112" i="3"/>
  <c r="M112" i="3"/>
  <c r="L136" i="3"/>
  <c r="M136" i="3"/>
  <c r="M224" i="3"/>
  <c r="M202" i="3"/>
  <c r="L184" i="3"/>
  <c r="L160" i="3"/>
  <c r="M160" i="3"/>
  <c r="L97" i="3"/>
  <c r="M97" i="3"/>
  <c r="J171" i="3" l="1"/>
  <c r="N171" i="3" s="1"/>
  <c r="M171" i="3"/>
  <c r="M172" i="3"/>
  <c r="J172" i="3"/>
  <c r="N172" i="3" s="1"/>
  <c r="J25" i="2" l="1"/>
  <c r="N25" i="2" s="1"/>
  <c r="K23" i="2"/>
  <c r="L23" i="2" s="1"/>
  <c r="L25" i="2"/>
  <c r="K26" i="2"/>
  <c r="M26" i="2" s="1"/>
  <c r="K27" i="2"/>
  <c r="L27" i="2" s="1"/>
  <c r="J23" i="2"/>
  <c r="N23" i="2" s="1"/>
  <c r="J26" i="2"/>
  <c r="N26" i="2" s="1"/>
  <c r="K69" i="2"/>
  <c r="M69" i="2" s="1"/>
  <c r="K70" i="2"/>
  <c r="M70" i="2" s="1"/>
  <c r="J69" i="2"/>
  <c r="N69" i="2" s="1"/>
  <c r="J70" i="2"/>
  <c r="N70" i="2" s="1"/>
  <c r="K56" i="2"/>
  <c r="M56" i="2" s="1"/>
  <c r="K57" i="2"/>
  <c r="L57" i="2" s="1"/>
  <c r="J56" i="2"/>
  <c r="N56" i="2" s="1"/>
  <c r="J57" i="2"/>
  <c r="N57" i="2" s="1"/>
  <c r="J58" i="2"/>
  <c r="N58" i="2" s="1"/>
  <c r="M23" i="2" l="1"/>
  <c r="M25" i="2"/>
  <c r="L26" i="2"/>
  <c r="L70" i="2"/>
  <c r="L69" i="2"/>
  <c r="L56" i="2"/>
  <c r="M57" i="2"/>
  <c r="K231" i="2" l="1"/>
  <c r="K67" i="2"/>
  <c r="M67" i="2" s="1"/>
  <c r="J67" i="2"/>
  <c r="N67" i="2" s="1"/>
  <c r="J155" i="2"/>
  <c r="N155" i="2" s="1"/>
  <c r="M10" i="2" l="1"/>
  <c r="L67" i="2"/>
  <c r="K81" i="2" l="1"/>
  <c r="J86" i="2" l="1"/>
  <c r="J146" i="2" l="1"/>
  <c r="N146" i="2" s="1"/>
  <c r="K146" i="2"/>
  <c r="M146" i="2" s="1"/>
  <c r="J147" i="2"/>
  <c r="N147" i="2" s="1"/>
  <c r="K147" i="2"/>
  <c r="L147" i="2" s="1"/>
  <c r="M147" i="2" l="1"/>
  <c r="L146" i="2"/>
  <c r="B311" i="2" l="1"/>
  <c r="B3" i="2"/>
  <c r="J10" i="2" l="1"/>
  <c r="N10" i="2" s="1"/>
  <c r="J77" i="2" l="1"/>
  <c r="K303" i="2" l="1"/>
  <c r="M303" i="2" s="1"/>
  <c r="J303" i="2"/>
  <c r="N303" i="2" s="1"/>
  <c r="K302" i="2"/>
  <c r="M302" i="2" s="1"/>
  <c r="J302" i="2"/>
  <c r="N302" i="2" s="1"/>
  <c r="K301" i="2"/>
  <c r="M301" i="2" s="1"/>
  <c r="J301" i="2"/>
  <c r="N301" i="2" s="1"/>
  <c r="K300" i="2"/>
  <c r="M300" i="2" s="1"/>
  <c r="J300" i="2"/>
  <c r="N300" i="2" s="1"/>
  <c r="K299" i="2"/>
  <c r="M299" i="2" s="1"/>
  <c r="J299" i="2"/>
  <c r="N299" i="2" s="1"/>
  <c r="K298" i="2"/>
  <c r="M298" i="2" s="1"/>
  <c r="J298" i="2"/>
  <c r="N298" i="2" s="1"/>
  <c r="K297" i="2"/>
  <c r="M297" i="2" s="1"/>
  <c r="J297" i="2"/>
  <c r="N297" i="2" s="1"/>
  <c r="K296" i="2"/>
  <c r="M296" i="2" s="1"/>
  <c r="J296" i="2"/>
  <c r="N296" i="2" s="1"/>
  <c r="K295" i="2"/>
  <c r="M295" i="2" s="1"/>
  <c r="J295" i="2"/>
  <c r="N295" i="2" s="1"/>
  <c r="K294" i="2"/>
  <c r="M294" i="2" s="1"/>
  <c r="J294" i="2"/>
  <c r="N294" i="2" s="1"/>
  <c r="K293" i="2"/>
  <c r="M293" i="2" s="1"/>
  <c r="J293" i="2"/>
  <c r="N293" i="2" s="1"/>
  <c r="K292" i="2"/>
  <c r="M292" i="2" s="1"/>
  <c r="J292" i="2"/>
  <c r="N292" i="2" s="1"/>
  <c r="K291" i="2"/>
  <c r="M291" i="2" s="1"/>
  <c r="J291" i="2"/>
  <c r="N291" i="2" s="1"/>
  <c r="K290" i="2"/>
  <c r="M290" i="2" s="1"/>
  <c r="J290" i="2"/>
  <c r="N290" i="2" s="1"/>
  <c r="K289" i="2"/>
  <c r="M289" i="2" s="1"/>
  <c r="J289" i="2"/>
  <c r="N289" i="2" s="1"/>
  <c r="K288" i="2"/>
  <c r="M288" i="2" s="1"/>
  <c r="J288" i="2"/>
  <c r="N288" i="2" s="1"/>
  <c r="K287" i="2"/>
  <c r="M287" i="2" s="1"/>
  <c r="J287" i="2"/>
  <c r="N287" i="2" s="1"/>
  <c r="K286" i="2"/>
  <c r="M286" i="2" s="1"/>
  <c r="J286" i="2"/>
  <c r="N286" i="2" s="1"/>
  <c r="K285" i="2"/>
  <c r="M285" i="2" s="1"/>
  <c r="J285" i="2"/>
  <c r="N285" i="2" s="1"/>
  <c r="K284" i="2"/>
  <c r="M284" i="2" s="1"/>
  <c r="J284" i="2"/>
  <c r="N284" i="2" s="1"/>
  <c r="K283" i="2"/>
  <c r="M283" i="2" s="1"/>
  <c r="J283" i="2"/>
  <c r="N283" i="2" s="1"/>
  <c r="K282" i="2"/>
  <c r="M282" i="2" s="1"/>
  <c r="J282" i="2"/>
  <c r="N282" i="2" s="1"/>
  <c r="K281" i="2"/>
  <c r="M281" i="2" s="1"/>
  <c r="J281" i="2"/>
  <c r="N281" i="2" s="1"/>
  <c r="K280" i="2"/>
  <c r="M280" i="2" s="1"/>
  <c r="J280" i="2"/>
  <c r="N280" i="2" s="1"/>
  <c r="K279" i="2"/>
  <c r="M279" i="2" s="1"/>
  <c r="J279" i="2"/>
  <c r="N279" i="2" s="1"/>
  <c r="K278" i="2"/>
  <c r="M278" i="2" s="1"/>
  <c r="J278" i="2"/>
  <c r="N278" i="2" s="1"/>
  <c r="K277" i="2"/>
  <c r="M277" i="2" s="1"/>
  <c r="J277" i="2"/>
  <c r="N277" i="2" s="1"/>
  <c r="K276" i="2"/>
  <c r="M276" i="2" s="1"/>
  <c r="J276" i="2"/>
  <c r="N276" i="2" s="1"/>
  <c r="K275" i="2"/>
  <c r="M275" i="2" s="1"/>
  <c r="J275" i="2"/>
  <c r="N275" i="2" s="1"/>
  <c r="K274" i="2"/>
  <c r="M274" i="2" s="1"/>
  <c r="J274" i="2"/>
  <c r="N274" i="2" s="1"/>
  <c r="K273" i="2"/>
  <c r="M273" i="2" s="1"/>
  <c r="J273" i="2"/>
  <c r="N273" i="2" s="1"/>
  <c r="K272" i="2"/>
  <c r="M272" i="2" s="1"/>
  <c r="J272" i="2"/>
  <c r="N272" i="2" s="1"/>
  <c r="K271" i="2"/>
  <c r="M271" i="2" s="1"/>
  <c r="J271" i="2"/>
  <c r="N271" i="2" s="1"/>
  <c r="K270" i="2"/>
  <c r="M270" i="2" s="1"/>
  <c r="J270" i="2"/>
  <c r="N270" i="2" s="1"/>
  <c r="K269" i="2"/>
  <c r="M269" i="2" s="1"/>
  <c r="J269" i="2"/>
  <c r="N269" i="2" s="1"/>
  <c r="K268" i="2"/>
  <c r="M268" i="2" s="1"/>
  <c r="J268" i="2"/>
  <c r="N268" i="2" s="1"/>
  <c r="K267" i="2"/>
  <c r="M267" i="2" s="1"/>
  <c r="J267" i="2"/>
  <c r="N267" i="2" s="1"/>
  <c r="K266" i="2"/>
  <c r="M266" i="2" s="1"/>
  <c r="J266" i="2"/>
  <c r="N266" i="2" s="1"/>
  <c r="K265" i="2"/>
  <c r="M265" i="2" s="1"/>
  <c r="J265" i="2"/>
  <c r="N265" i="2" s="1"/>
  <c r="K264" i="2"/>
  <c r="M264" i="2" s="1"/>
  <c r="J264" i="2"/>
  <c r="N264" i="2" s="1"/>
  <c r="K263" i="2"/>
  <c r="M263" i="2" s="1"/>
  <c r="J263" i="2"/>
  <c r="N263" i="2" s="1"/>
  <c r="K262" i="2"/>
  <c r="M262" i="2" s="1"/>
  <c r="J262" i="2"/>
  <c r="N262" i="2" s="1"/>
  <c r="K261" i="2"/>
  <c r="J261" i="2"/>
  <c r="N261" i="2" s="1"/>
  <c r="K260" i="2"/>
  <c r="M260" i="2" s="1"/>
  <c r="J260" i="2"/>
  <c r="N260" i="2" s="1"/>
  <c r="K259" i="2"/>
  <c r="M259" i="2" s="1"/>
  <c r="J259" i="2"/>
  <c r="N259" i="2" s="1"/>
  <c r="K258" i="2"/>
  <c r="M258" i="2" s="1"/>
  <c r="J258" i="2"/>
  <c r="N258" i="2" s="1"/>
  <c r="K257" i="2"/>
  <c r="M257" i="2" s="1"/>
  <c r="J257" i="2"/>
  <c r="N257" i="2" s="1"/>
  <c r="K256" i="2"/>
  <c r="M256" i="2" s="1"/>
  <c r="J256" i="2"/>
  <c r="N256" i="2" s="1"/>
  <c r="K255" i="2"/>
  <c r="M255" i="2" s="1"/>
  <c r="J255" i="2"/>
  <c r="N255" i="2" s="1"/>
  <c r="K254" i="2"/>
  <c r="M254" i="2" s="1"/>
  <c r="J254" i="2"/>
  <c r="N254" i="2" s="1"/>
  <c r="K253" i="2"/>
  <c r="M253" i="2" s="1"/>
  <c r="J253" i="2"/>
  <c r="N253" i="2" s="1"/>
  <c r="K252" i="2"/>
  <c r="M252" i="2" s="1"/>
  <c r="J252" i="2"/>
  <c r="N252" i="2" s="1"/>
  <c r="K251" i="2"/>
  <c r="M251" i="2" s="1"/>
  <c r="J251" i="2"/>
  <c r="N251" i="2" s="1"/>
  <c r="K250" i="2"/>
  <c r="M250" i="2" s="1"/>
  <c r="J250" i="2"/>
  <c r="N250" i="2" s="1"/>
  <c r="K249" i="2"/>
  <c r="M249" i="2" s="1"/>
  <c r="J249" i="2"/>
  <c r="N249" i="2" s="1"/>
  <c r="K248" i="2"/>
  <c r="M248" i="2" s="1"/>
  <c r="J248" i="2"/>
  <c r="N248" i="2" s="1"/>
  <c r="K247" i="2"/>
  <c r="M247" i="2" s="1"/>
  <c r="J247" i="2"/>
  <c r="N247" i="2" s="1"/>
  <c r="K246" i="2"/>
  <c r="M246" i="2" s="1"/>
  <c r="J246" i="2"/>
  <c r="N246" i="2" s="1"/>
  <c r="K245" i="2"/>
  <c r="M245" i="2" s="1"/>
  <c r="J245" i="2"/>
  <c r="N245" i="2" s="1"/>
  <c r="K244" i="2"/>
  <c r="M244" i="2" s="1"/>
  <c r="J244" i="2"/>
  <c r="N244" i="2" s="1"/>
  <c r="K243" i="2"/>
  <c r="M243" i="2" s="1"/>
  <c r="J243" i="2"/>
  <c r="N243" i="2" s="1"/>
  <c r="K242" i="2"/>
  <c r="M242" i="2" s="1"/>
  <c r="J242" i="2"/>
  <c r="N242" i="2" s="1"/>
  <c r="K241" i="2"/>
  <c r="M241" i="2" s="1"/>
  <c r="J241" i="2"/>
  <c r="N241" i="2" s="1"/>
  <c r="K240" i="2"/>
  <c r="M240" i="2" s="1"/>
  <c r="J240" i="2"/>
  <c r="N240" i="2" s="1"/>
  <c r="K239" i="2"/>
  <c r="M239" i="2" s="1"/>
  <c r="J239" i="2"/>
  <c r="N239" i="2" s="1"/>
  <c r="K237" i="2"/>
  <c r="M237" i="2" s="1"/>
  <c r="J237" i="2"/>
  <c r="N237" i="2" s="1"/>
  <c r="K236" i="2"/>
  <c r="M236" i="2" s="1"/>
  <c r="J236" i="2"/>
  <c r="N236" i="2" s="1"/>
  <c r="K235" i="2"/>
  <c r="M235" i="2" s="1"/>
  <c r="J235" i="2"/>
  <c r="N235" i="2" s="1"/>
  <c r="K234" i="2"/>
  <c r="M234" i="2" s="1"/>
  <c r="J234" i="2"/>
  <c r="N234" i="2" s="1"/>
  <c r="K233" i="2"/>
  <c r="M233" i="2" s="1"/>
  <c r="J233" i="2"/>
  <c r="N233" i="2" s="1"/>
  <c r="K232" i="2"/>
  <c r="M232" i="2" s="1"/>
  <c r="J232" i="2"/>
  <c r="N232" i="2" s="1"/>
  <c r="M231" i="2"/>
  <c r="J231" i="2"/>
  <c r="N231" i="2" s="1"/>
  <c r="K230" i="2"/>
  <c r="M230" i="2" s="1"/>
  <c r="J230" i="2"/>
  <c r="N230" i="2" s="1"/>
  <c r="K229" i="2"/>
  <c r="M229" i="2" s="1"/>
  <c r="J229" i="2"/>
  <c r="N229" i="2" s="1"/>
  <c r="K228" i="2"/>
  <c r="M228" i="2" s="1"/>
  <c r="J228" i="2"/>
  <c r="N228" i="2" s="1"/>
  <c r="K227" i="2"/>
  <c r="M227" i="2" s="1"/>
  <c r="J227" i="2"/>
  <c r="N227" i="2" s="1"/>
  <c r="K226" i="2"/>
  <c r="M226" i="2" s="1"/>
  <c r="J226" i="2"/>
  <c r="N226" i="2" s="1"/>
  <c r="K225" i="2"/>
  <c r="M225" i="2" s="1"/>
  <c r="J225" i="2"/>
  <c r="N225" i="2" s="1"/>
  <c r="K224" i="2"/>
  <c r="M224" i="2" s="1"/>
  <c r="J224" i="2"/>
  <c r="N224" i="2" s="1"/>
  <c r="K223" i="2"/>
  <c r="M223" i="2" s="1"/>
  <c r="J223" i="2"/>
  <c r="N223" i="2" s="1"/>
  <c r="K222" i="2"/>
  <c r="M222" i="2" s="1"/>
  <c r="J222" i="2"/>
  <c r="N222" i="2" s="1"/>
  <c r="K221" i="2"/>
  <c r="M221" i="2" s="1"/>
  <c r="J221" i="2"/>
  <c r="N221" i="2" s="1"/>
  <c r="K220" i="2"/>
  <c r="M220" i="2" s="1"/>
  <c r="J220" i="2"/>
  <c r="N220" i="2" s="1"/>
  <c r="K219" i="2"/>
  <c r="M219" i="2" s="1"/>
  <c r="J219" i="2"/>
  <c r="N219" i="2" s="1"/>
  <c r="K218" i="2"/>
  <c r="M218" i="2" s="1"/>
  <c r="J218" i="2"/>
  <c r="N218" i="2" s="1"/>
  <c r="K217" i="2"/>
  <c r="M217" i="2" s="1"/>
  <c r="J217" i="2"/>
  <c r="N217" i="2" s="1"/>
  <c r="K216" i="2"/>
  <c r="M216" i="2" s="1"/>
  <c r="J216" i="2"/>
  <c r="N216" i="2" s="1"/>
  <c r="K215" i="2"/>
  <c r="M215" i="2" s="1"/>
  <c r="J215" i="2"/>
  <c r="N215" i="2" s="1"/>
  <c r="K214" i="2"/>
  <c r="M214" i="2" s="1"/>
  <c r="J214" i="2"/>
  <c r="N214" i="2" s="1"/>
  <c r="K213" i="2"/>
  <c r="M213" i="2" s="1"/>
  <c r="J213" i="2"/>
  <c r="N213" i="2" s="1"/>
  <c r="K212" i="2"/>
  <c r="M212" i="2" s="1"/>
  <c r="J212" i="2"/>
  <c r="N212" i="2" s="1"/>
  <c r="K211" i="2"/>
  <c r="M211" i="2" s="1"/>
  <c r="J211" i="2"/>
  <c r="N211" i="2" s="1"/>
  <c r="K210" i="2"/>
  <c r="M210" i="2" s="1"/>
  <c r="J210" i="2"/>
  <c r="N210" i="2" s="1"/>
  <c r="K209" i="2"/>
  <c r="M209" i="2" s="1"/>
  <c r="J209" i="2"/>
  <c r="N209" i="2" s="1"/>
  <c r="K208" i="2"/>
  <c r="M208" i="2" s="1"/>
  <c r="J208" i="2"/>
  <c r="N208" i="2" s="1"/>
  <c r="K207" i="2"/>
  <c r="M207" i="2" s="1"/>
  <c r="J207" i="2"/>
  <c r="N207" i="2" s="1"/>
  <c r="K206" i="2"/>
  <c r="M206" i="2" s="1"/>
  <c r="J206" i="2"/>
  <c r="N206" i="2" s="1"/>
  <c r="K205" i="2"/>
  <c r="M205" i="2" s="1"/>
  <c r="J205" i="2"/>
  <c r="N205" i="2" s="1"/>
  <c r="K204" i="2"/>
  <c r="M204" i="2" s="1"/>
  <c r="J204" i="2"/>
  <c r="N204" i="2" s="1"/>
  <c r="K203" i="2"/>
  <c r="M203" i="2" s="1"/>
  <c r="J203" i="2"/>
  <c r="N203" i="2" s="1"/>
  <c r="K202" i="2"/>
  <c r="M202" i="2" s="1"/>
  <c r="J202" i="2"/>
  <c r="N202" i="2" s="1"/>
  <c r="K201" i="2"/>
  <c r="M201" i="2" s="1"/>
  <c r="J201" i="2"/>
  <c r="N201" i="2" s="1"/>
  <c r="K200" i="2"/>
  <c r="M200" i="2" s="1"/>
  <c r="J200" i="2"/>
  <c r="N200" i="2" s="1"/>
  <c r="K199" i="2"/>
  <c r="M199" i="2" s="1"/>
  <c r="J199" i="2"/>
  <c r="N199" i="2" s="1"/>
  <c r="K198" i="2"/>
  <c r="M198" i="2" s="1"/>
  <c r="J198" i="2"/>
  <c r="N198" i="2" s="1"/>
  <c r="K197" i="2"/>
  <c r="M197" i="2" s="1"/>
  <c r="J197" i="2"/>
  <c r="N197" i="2" s="1"/>
  <c r="K196" i="2"/>
  <c r="M196" i="2" s="1"/>
  <c r="J196" i="2"/>
  <c r="N196" i="2" s="1"/>
  <c r="K195" i="2"/>
  <c r="M195" i="2" s="1"/>
  <c r="J195" i="2"/>
  <c r="N195" i="2" s="1"/>
  <c r="K194" i="2"/>
  <c r="M194" i="2" s="1"/>
  <c r="J194" i="2"/>
  <c r="N194" i="2" s="1"/>
  <c r="K193" i="2"/>
  <c r="M193" i="2" s="1"/>
  <c r="J193" i="2"/>
  <c r="N193" i="2" s="1"/>
  <c r="K192" i="2"/>
  <c r="M192" i="2" s="1"/>
  <c r="J192" i="2"/>
  <c r="N192" i="2" s="1"/>
  <c r="K191" i="2"/>
  <c r="M191" i="2" s="1"/>
  <c r="J191" i="2"/>
  <c r="N191" i="2" s="1"/>
  <c r="K190" i="2"/>
  <c r="M190" i="2" s="1"/>
  <c r="J190" i="2"/>
  <c r="N190" i="2" s="1"/>
  <c r="K189" i="2"/>
  <c r="M189" i="2" s="1"/>
  <c r="J189" i="2"/>
  <c r="N189" i="2" s="1"/>
  <c r="K188" i="2"/>
  <c r="M188" i="2" s="1"/>
  <c r="J188" i="2"/>
  <c r="N188" i="2" s="1"/>
  <c r="K187" i="2"/>
  <c r="M187" i="2" s="1"/>
  <c r="J187" i="2"/>
  <c r="N187" i="2" s="1"/>
  <c r="K186" i="2"/>
  <c r="M186" i="2" s="1"/>
  <c r="J186" i="2"/>
  <c r="N186" i="2" s="1"/>
  <c r="K185" i="2"/>
  <c r="M185" i="2" s="1"/>
  <c r="J185" i="2"/>
  <c r="N185" i="2" s="1"/>
  <c r="K184" i="2"/>
  <c r="M184" i="2" s="1"/>
  <c r="J184" i="2"/>
  <c r="N184" i="2" s="1"/>
  <c r="K183" i="2"/>
  <c r="M183" i="2" s="1"/>
  <c r="J183" i="2"/>
  <c r="N183" i="2" s="1"/>
  <c r="K182" i="2"/>
  <c r="M182" i="2" s="1"/>
  <c r="J182" i="2"/>
  <c r="N182" i="2" s="1"/>
  <c r="K181" i="2"/>
  <c r="M181" i="2" s="1"/>
  <c r="J181" i="2"/>
  <c r="N181" i="2" s="1"/>
  <c r="K180" i="2"/>
  <c r="M180" i="2" s="1"/>
  <c r="J180" i="2"/>
  <c r="N180" i="2" s="1"/>
  <c r="K179" i="2"/>
  <c r="M179" i="2" s="1"/>
  <c r="J179" i="2"/>
  <c r="N179" i="2" s="1"/>
  <c r="K178" i="2"/>
  <c r="M178" i="2" s="1"/>
  <c r="J178" i="2"/>
  <c r="N178" i="2" s="1"/>
  <c r="K177" i="2"/>
  <c r="M177" i="2" s="1"/>
  <c r="J177" i="2"/>
  <c r="N177" i="2" s="1"/>
  <c r="K176" i="2"/>
  <c r="M176" i="2" s="1"/>
  <c r="J176" i="2"/>
  <c r="N176" i="2" s="1"/>
  <c r="K175" i="2"/>
  <c r="M175" i="2" s="1"/>
  <c r="J175" i="2"/>
  <c r="N175" i="2" s="1"/>
  <c r="K174" i="2"/>
  <c r="M174" i="2" s="1"/>
  <c r="J174" i="2"/>
  <c r="N174" i="2" s="1"/>
  <c r="K173" i="2"/>
  <c r="M173" i="2" s="1"/>
  <c r="J173" i="2"/>
  <c r="N173" i="2" s="1"/>
  <c r="K172" i="2"/>
  <c r="J172" i="2"/>
  <c r="N172" i="2" s="1"/>
  <c r="K171" i="2"/>
  <c r="M171" i="2" s="1"/>
  <c r="J171" i="2"/>
  <c r="N171" i="2" s="1"/>
  <c r="K170" i="2"/>
  <c r="M170" i="2" s="1"/>
  <c r="J170" i="2"/>
  <c r="N170" i="2" s="1"/>
  <c r="K169" i="2"/>
  <c r="M169" i="2" s="1"/>
  <c r="J169" i="2"/>
  <c r="N169" i="2" s="1"/>
  <c r="K168" i="2"/>
  <c r="M168" i="2" s="1"/>
  <c r="J168" i="2"/>
  <c r="N168" i="2" s="1"/>
  <c r="K167" i="2"/>
  <c r="M167" i="2" s="1"/>
  <c r="J167" i="2"/>
  <c r="N167" i="2" s="1"/>
  <c r="K166" i="2"/>
  <c r="M166" i="2" s="1"/>
  <c r="J166" i="2"/>
  <c r="N166" i="2" s="1"/>
  <c r="K165" i="2"/>
  <c r="M165" i="2" s="1"/>
  <c r="J165" i="2"/>
  <c r="N165" i="2" s="1"/>
  <c r="K164" i="2"/>
  <c r="M164" i="2" s="1"/>
  <c r="J164" i="2"/>
  <c r="N164" i="2" s="1"/>
  <c r="K163" i="2"/>
  <c r="M163" i="2" s="1"/>
  <c r="J163" i="2"/>
  <c r="N163" i="2" s="1"/>
  <c r="K162" i="2"/>
  <c r="M162" i="2" s="1"/>
  <c r="J162" i="2"/>
  <c r="N162" i="2" s="1"/>
  <c r="K161" i="2"/>
  <c r="M161" i="2" s="1"/>
  <c r="J161" i="2"/>
  <c r="N161" i="2" s="1"/>
  <c r="K160" i="2"/>
  <c r="M160" i="2" s="1"/>
  <c r="J160" i="2"/>
  <c r="N160" i="2" s="1"/>
  <c r="K159" i="2"/>
  <c r="M159" i="2" s="1"/>
  <c r="J159" i="2"/>
  <c r="N159" i="2" s="1"/>
  <c r="K158" i="2"/>
  <c r="M158" i="2" s="1"/>
  <c r="J158" i="2"/>
  <c r="N158" i="2" s="1"/>
  <c r="K157" i="2"/>
  <c r="M157" i="2" s="1"/>
  <c r="J157" i="2"/>
  <c r="N157" i="2" s="1"/>
  <c r="K156" i="2"/>
  <c r="M156" i="2" s="1"/>
  <c r="J156" i="2"/>
  <c r="N156" i="2" s="1"/>
  <c r="K155" i="2"/>
  <c r="M155" i="2" s="1"/>
  <c r="K154" i="2"/>
  <c r="M154" i="2" s="1"/>
  <c r="J154" i="2"/>
  <c r="N154" i="2" s="1"/>
  <c r="K153" i="2"/>
  <c r="M153" i="2" s="1"/>
  <c r="J153" i="2"/>
  <c r="N153" i="2" s="1"/>
  <c r="K152" i="2"/>
  <c r="M152" i="2" s="1"/>
  <c r="J152" i="2"/>
  <c r="N152" i="2" s="1"/>
  <c r="K151" i="2"/>
  <c r="M151" i="2" s="1"/>
  <c r="J151" i="2"/>
  <c r="N151" i="2" s="1"/>
  <c r="K150" i="2"/>
  <c r="M150" i="2" s="1"/>
  <c r="J150" i="2"/>
  <c r="N150" i="2" s="1"/>
  <c r="K149" i="2"/>
  <c r="M149" i="2" s="1"/>
  <c r="J149" i="2"/>
  <c r="N149" i="2" s="1"/>
  <c r="K148" i="2"/>
  <c r="M148" i="2" s="1"/>
  <c r="J148" i="2"/>
  <c r="N148" i="2" s="1"/>
  <c r="K145" i="2"/>
  <c r="M145" i="2" s="1"/>
  <c r="J145" i="2"/>
  <c r="N145" i="2" s="1"/>
  <c r="K144" i="2"/>
  <c r="M144" i="2" s="1"/>
  <c r="J144" i="2"/>
  <c r="N144" i="2" s="1"/>
  <c r="K143" i="2"/>
  <c r="M143" i="2" s="1"/>
  <c r="J143" i="2"/>
  <c r="N143" i="2" s="1"/>
  <c r="K142" i="2"/>
  <c r="M142" i="2" s="1"/>
  <c r="J142" i="2"/>
  <c r="N142" i="2" s="1"/>
  <c r="K141" i="2"/>
  <c r="M141" i="2" s="1"/>
  <c r="J141" i="2"/>
  <c r="N141" i="2" s="1"/>
  <c r="K140" i="2"/>
  <c r="M140" i="2" s="1"/>
  <c r="J140" i="2"/>
  <c r="N140" i="2" s="1"/>
  <c r="K139" i="2"/>
  <c r="M139" i="2" s="1"/>
  <c r="J139" i="2"/>
  <c r="N139" i="2" s="1"/>
  <c r="K138" i="2"/>
  <c r="M138" i="2" s="1"/>
  <c r="J138" i="2"/>
  <c r="N138" i="2" s="1"/>
  <c r="K137" i="2"/>
  <c r="M137" i="2" s="1"/>
  <c r="J137" i="2"/>
  <c r="N137" i="2" s="1"/>
  <c r="K136" i="2"/>
  <c r="M136" i="2" s="1"/>
  <c r="J136" i="2"/>
  <c r="N136" i="2" s="1"/>
  <c r="K135" i="2"/>
  <c r="M135" i="2" s="1"/>
  <c r="J135" i="2"/>
  <c r="N135" i="2" s="1"/>
  <c r="K134" i="2"/>
  <c r="M134" i="2" s="1"/>
  <c r="J134" i="2"/>
  <c r="N134" i="2" s="1"/>
  <c r="K133" i="2"/>
  <c r="M133" i="2" s="1"/>
  <c r="J133" i="2"/>
  <c r="N133" i="2" s="1"/>
  <c r="K132" i="2"/>
  <c r="M132" i="2" s="1"/>
  <c r="J132" i="2"/>
  <c r="N132" i="2" s="1"/>
  <c r="K131" i="2"/>
  <c r="M131" i="2" s="1"/>
  <c r="J131" i="2"/>
  <c r="N131" i="2" s="1"/>
  <c r="K130" i="2"/>
  <c r="M130" i="2" s="1"/>
  <c r="J130" i="2"/>
  <c r="N130" i="2" s="1"/>
  <c r="K129" i="2"/>
  <c r="M129" i="2" s="1"/>
  <c r="J129" i="2"/>
  <c r="N129" i="2" s="1"/>
  <c r="K128" i="2"/>
  <c r="M128" i="2" s="1"/>
  <c r="J128" i="2"/>
  <c r="N128" i="2" s="1"/>
  <c r="K127" i="2"/>
  <c r="M127" i="2" s="1"/>
  <c r="J127" i="2"/>
  <c r="N127" i="2" s="1"/>
  <c r="K126" i="2"/>
  <c r="M126" i="2" s="1"/>
  <c r="J126" i="2"/>
  <c r="N126" i="2" s="1"/>
  <c r="K125" i="2"/>
  <c r="M125" i="2" s="1"/>
  <c r="J125" i="2"/>
  <c r="N125" i="2" s="1"/>
  <c r="K124" i="2"/>
  <c r="M124" i="2" s="1"/>
  <c r="J124" i="2"/>
  <c r="N124" i="2" s="1"/>
  <c r="K123" i="2"/>
  <c r="M123" i="2" s="1"/>
  <c r="J123" i="2"/>
  <c r="N123" i="2" s="1"/>
  <c r="K122" i="2"/>
  <c r="M122" i="2" s="1"/>
  <c r="J122" i="2"/>
  <c r="N122" i="2" s="1"/>
  <c r="K121" i="2"/>
  <c r="M121" i="2" s="1"/>
  <c r="J121" i="2"/>
  <c r="N121" i="2" s="1"/>
  <c r="K120" i="2"/>
  <c r="M120" i="2" s="1"/>
  <c r="J120" i="2"/>
  <c r="N120" i="2" s="1"/>
  <c r="K119" i="2"/>
  <c r="M119" i="2" s="1"/>
  <c r="J119" i="2"/>
  <c r="N119" i="2" s="1"/>
  <c r="K118" i="2"/>
  <c r="M118" i="2" s="1"/>
  <c r="J118" i="2"/>
  <c r="N118" i="2" s="1"/>
  <c r="K117" i="2"/>
  <c r="M117" i="2" s="1"/>
  <c r="J117" i="2"/>
  <c r="N117" i="2" s="1"/>
  <c r="K116" i="2"/>
  <c r="M116" i="2" s="1"/>
  <c r="J116" i="2"/>
  <c r="N116" i="2" s="1"/>
  <c r="K115" i="2"/>
  <c r="M115" i="2" s="1"/>
  <c r="J115" i="2"/>
  <c r="N115" i="2" s="1"/>
  <c r="K114" i="2"/>
  <c r="M114" i="2" s="1"/>
  <c r="J114" i="2"/>
  <c r="N114" i="2" s="1"/>
  <c r="K113" i="2"/>
  <c r="M113" i="2" s="1"/>
  <c r="J113" i="2"/>
  <c r="N113" i="2" s="1"/>
  <c r="K112" i="2"/>
  <c r="M112" i="2" s="1"/>
  <c r="J112" i="2"/>
  <c r="N112" i="2" s="1"/>
  <c r="K111" i="2"/>
  <c r="M111" i="2" s="1"/>
  <c r="K110" i="2"/>
  <c r="M110" i="2" s="1"/>
  <c r="J110" i="2"/>
  <c r="N110" i="2" s="1"/>
  <c r="K109" i="2"/>
  <c r="M109" i="2" s="1"/>
  <c r="J109" i="2"/>
  <c r="N109" i="2" s="1"/>
  <c r="K108" i="2"/>
  <c r="M108" i="2" s="1"/>
  <c r="J108" i="2"/>
  <c r="N108" i="2" s="1"/>
  <c r="K107" i="2"/>
  <c r="M107" i="2" s="1"/>
  <c r="J107" i="2"/>
  <c r="N107" i="2" s="1"/>
  <c r="K106" i="2"/>
  <c r="M106" i="2" s="1"/>
  <c r="J106" i="2"/>
  <c r="N106" i="2" s="1"/>
  <c r="K105" i="2"/>
  <c r="M105" i="2" s="1"/>
  <c r="J105" i="2"/>
  <c r="N105" i="2" s="1"/>
  <c r="K104" i="2"/>
  <c r="M104" i="2" s="1"/>
  <c r="J104" i="2"/>
  <c r="N104" i="2" s="1"/>
  <c r="K103" i="2"/>
  <c r="M103" i="2" s="1"/>
  <c r="J103" i="2"/>
  <c r="N103" i="2" s="1"/>
  <c r="K102" i="2"/>
  <c r="M102" i="2" s="1"/>
  <c r="J102" i="2"/>
  <c r="N102" i="2" s="1"/>
  <c r="K101" i="2"/>
  <c r="M101" i="2" s="1"/>
  <c r="J101" i="2"/>
  <c r="N101" i="2" s="1"/>
  <c r="K100" i="2"/>
  <c r="J100" i="2"/>
  <c r="N100" i="2" s="1"/>
  <c r="K99" i="2"/>
  <c r="M99" i="2" s="1"/>
  <c r="J99" i="2"/>
  <c r="N99" i="2" s="1"/>
  <c r="K98" i="2"/>
  <c r="M98" i="2" s="1"/>
  <c r="J98" i="2"/>
  <c r="N98" i="2" s="1"/>
  <c r="K97" i="2"/>
  <c r="M97" i="2" s="1"/>
  <c r="J97" i="2"/>
  <c r="N97" i="2" s="1"/>
  <c r="K96" i="2"/>
  <c r="M96" i="2" s="1"/>
  <c r="J96" i="2"/>
  <c r="N96" i="2" s="1"/>
  <c r="K95" i="2"/>
  <c r="M95" i="2" s="1"/>
  <c r="J95" i="2"/>
  <c r="N95" i="2" s="1"/>
  <c r="K94" i="2"/>
  <c r="M94" i="2" s="1"/>
  <c r="J94" i="2"/>
  <c r="N94" i="2" s="1"/>
  <c r="K93" i="2"/>
  <c r="M93" i="2" s="1"/>
  <c r="J93" i="2"/>
  <c r="N93" i="2" s="1"/>
  <c r="K92" i="2"/>
  <c r="M92" i="2" s="1"/>
  <c r="J92" i="2"/>
  <c r="N92" i="2" s="1"/>
  <c r="K91" i="2"/>
  <c r="M91" i="2" s="1"/>
  <c r="J91" i="2"/>
  <c r="N91" i="2" s="1"/>
  <c r="K90" i="2"/>
  <c r="M90" i="2" s="1"/>
  <c r="J90" i="2"/>
  <c r="N90" i="2" s="1"/>
  <c r="K89" i="2"/>
  <c r="M89" i="2" s="1"/>
  <c r="J89" i="2"/>
  <c r="N89" i="2" s="1"/>
  <c r="K88" i="2"/>
  <c r="M88" i="2" s="1"/>
  <c r="J88" i="2"/>
  <c r="N88" i="2" s="1"/>
  <c r="K87" i="2"/>
  <c r="M87" i="2" s="1"/>
  <c r="J87" i="2"/>
  <c r="N87" i="2" s="1"/>
  <c r="K86" i="2"/>
  <c r="M86" i="2" s="1"/>
  <c r="N86" i="2"/>
  <c r="K85" i="2"/>
  <c r="M85" i="2" s="1"/>
  <c r="J85" i="2"/>
  <c r="N85" i="2" s="1"/>
  <c r="K84" i="2"/>
  <c r="J84" i="2"/>
  <c r="N84" i="2" s="1"/>
  <c r="K83" i="2"/>
  <c r="M83" i="2" s="1"/>
  <c r="J83" i="2"/>
  <c r="N83" i="2" s="1"/>
  <c r="K82" i="2"/>
  <c r="M82" i="2" s="1"/>
  <c r="J82" i="2"/>
  <c r="N82" i="2" s="1"/>
  <c r="M81" i="2"/>
  <c r="J81" i="2"/>
  <c r="N81" i="2" s="1"/>
  <c r="K80" i="2"/>
  <c r="M80" i="2" s="1"/>
  <c r="J80" i="2"/>
  <c r="N80" i="2" s="1"/>
  <c r="K79" i="2"/>
  <c r="M79" i="2" s="1"/>
  <c r="J79" i="2"/>
  <c r="N79" i="2" s="1"/>
  <c r="K78" i="2"/>
  <c r="M78" i="2" s="1"/>
  <c r="J78" i="2"/>
  <c r="N78" i="2" s="1"/>
  <c r="K77" i="2"/>
  <c r="M77" i="2" s="1"/>
  <c r="N77" i="2"/>
  <c r="K76" i="2"/>
  <c r="M76" i="2" s="1"/>
  <c r="J76" i="2"/>
  <c r="N76" i="2" s="1"/>
  <c r="K75" i="2"/>
  <c r="M75" i="2" s="1"/>
  <c r="J75" i="2"/>
  <c r="N75" i="2" s="1"/>
  <c r="K74" i="2"/>
  <c r="M74" i="2" s="1"/>
  <c r="J74" i="2"/>
  <c r="N74" i="2" s="1"/>
  <c r="K73" i="2"/>
  <c r="M73" i="2" s="1"/>
  <c r="J73" i="2"/>
  <c r="N73" i="2" s="1"/>
  <c r="K72" i="2"/>
  <c r="M72" i="2" s="1"/>
  <c r="J72" i="2"/>
  <c r="N72" i="2" s="1"/>
  <c r="K71" i="2"/>
  <c r="M71" i="2" s="1"/>
  <c r="J71" i="2"/>
  <c r="N71" i="2" s="1"/>
  <c r="K68" i="2"/>
  <c r="M68" i="2" s="1"/>
  <c r="J68" i="2"/>
  <c r="N68" i="2" s="1"/>
  <c r="K66" i="2"/>
  <c r="M66" i="2" s="1"/>
  <c r="J66" i="2"/>
  <c r="N66" i="2" s="1"/>
  <c r="K65" i="2"/>
  <c r="M65" i="2" s="1"/>
  <c r="J65" i="2"/>
  <c r="N65" i="2" s="1"/>
  <c r="K64" i="2"/>
  <c r="M64" i="2" s="1"/>
  <c r="J64" i="2"/>
  <c r="N64" i="2" s="1"/>
  <c r="K63" i="2"/>
  <c r="M63" i="2" s="1"/>
  <c r="J63" i="2"/>
  <c r="N63" i="2" s="1"/>
  <c r="K62" i="2"/>
  <c r="M62" i="2" s="1"/>
  <c r="J62" i="2"/>
  <c r="N62" i="2" s="1"/>
  <c r="K61" i="2"/>
  <c r="M61" i="2" s="1"/>
  <c r="J61" i="2"/>
  <c r="N61" i="2" s="1"/>
  <c r="K60" i="2"/>
  <c r="M60" i="2" s="1"/>
  <c r="J60" i="2"/>
  <c r="N60" i="2" s="1"/>
  <c r="K59" i="2"/>
  <c r="M59" i="2" s="1"/>
  <c r="J59" i="2"/>
  <c r="N59" i="2" s="1"/>
  <c r="K58" i="2"/>
  <c r="M58" i="2" s="1"/>
  <c r="K53" i="2"/>
  <c r="M53" i="2" s="1"/>
  <c r="J53" i="2"/>
  <c r="N53" i="2" s="1"/>
  <c r="K52" i="2"/>
  <c r="M52" i="2" s="1"/>
  <c r="J52" i="2"/>
  <c r="N52" i="2" s="1"/>
  <c r="K51" i="2"/>
  <c r="M51" i="2" s="1"/>
  <c r="J51" i="2"/>
  <c r="N51" i="2" s="1"/>
  <c r="K50" i="2"/>
  <c r="M50" i="2" s="1"/>
  <c r="J50" i="2"/>
  <c r="N50" i="2" s="1"/>
  <c r="K49" i="2"/>
  <c r="M49" i="2" s="1"/>
  <c r="J49" i="2"/>
  <c r="N49" i="2" s="1"/>
  <c r="K48" i="2"/>
  <c r="M48" i="2" s="1"/>
  <c r="J48" i="2"/>
  <c r="N48" i="2" s="1"/>
  <c r="K47" i="2"/>
  <c r="M47" i="2" s="1"/>
  <c r="J47" i="2"/>
  <c r="N47" i="2" s="1"/>
  <c r="K46" i="2"/>
  <c r="M46" i="2" s="1"/>
  <c r="J46" i="2"/>
  <c r="N46" i="2" s="1"/>
  <c r="K45" i="2"/>
  <c r="M45" i="2" s="1"/>
  <c r="J45" i="2"/>
  <c r="N45" i="2" s="1"/>
  <c r="K44" i="2"/>
  <c r="M44" i="2" s="1"/>
  <c r="J44" i="2"/>
  <c r="N44" i="2" s="1"/>
  <c r="K43" i="2"/>
  <c r="M43" i="2" s="1"/>
  <c r="J43" i="2"/>
  <c r="N43" i="2" s="1"/>
  <c r="K42" i="2"/>
  <c r="M42" i="2" s="1"/>
  <c r="J42" i="2"/>
  <c r="N42" i="2" s="1"/>
  <c r="K41" i="2"/>
  <c r="M41" i="2" s="1"/>
  <c r="J41" i="2"/>
  <c r="N41" i="2" s="1"/>
  <c r="K40" i="2"/>
  <c r="M40" i="2" s="1"/>
  <c r="J40" i="2"/>
  <c r="N40" i="2" s="1"/>
  <c r="K39" i="2"/>
  <c r="M39" i="2" s="1"/>
  <c r="J39" i="2"/>
  <c r="N39" i="2" s="1"/>
  <c r="K38" i="2"/>
  <c r="M38" i="2" s="1"/>
  <c r="J38" i="2"/>
  <c r="N38" i="2" s="1"/>
  <c r="K37" i="2"/>
  <c r="M37" i="2" s="1"/>
  <c r="N37" i="2"/>
  <c r="K36" i="2"/>
  <c r="M36" i="2" s="1"/>
  <c r="J36" i="2"/>
  <c r="N36" i="2" s="1"/>
  <c r="K35" i="2"/>
  <c r="M35" i="2" s="1"/>
  <c r="J35" i="2"/>
  <c r="N35" i="2" s="1"/>
  <c r="K34" i="2"/>
  <c r="M34" i="2" s="1"/>
  <c r="J34" i="2"/>
  <c r="N34" i="2" s="1"/>
  <c r="K33" i="2"/>
  <c r="M33" i="2" s="1"/>
  <c r="J33" i="2"/>
  <c r="N33" i="2" s="1"/>
  <c r="K32" i="2"/>
  <c r="J32" i="2"/>
  <c r="N32" i="2" s="1"/>
  <c r="K31" i="2"/>
  <c r="K30" i="2"/>
  <c r="J30" i="2"/>
  <c r="N30" i="2" s="1"/>
  <c r="K29" i="2"/>
  <c r="M29" i="2" s="1"/>
  <c r="K28" i="2"/>
  <c r="M28" i="2" s="1"/>
  <c r="J28" i="2"/>
  <c r="N28" i="2" s="1"/>
  <c r="M27" i="2"/>
  <c r="J27" i="2"/>
  <c r="N27" i="2" s="1"/>
  <c r="K22" i="2"/>
  <c r="J22" i="2"/>
  <c r="N22" i="2" s="1"/>
  <c r="K21" i="2"/>
  <c r="M21" i="2" s="1"/>
  <c r="J21" i="2"/>
  <c r="N21" i="2" s="1"/>
  <c r="K20" i="2"/>
  <c r="M20" i="2" s="1"/>
  <c r="J20" i="2"/>
  <c r="N20" i="2" s="1"/>
  <c r="K19" i="2"/>
  <c r="M19" i="2" s="1"/>
  <c r="J19" i="2"/>
  <c r="N19" i="2" s="1"/>
  <c r="K18" i="2"/>
  <c r="M18" i="2" s="1"/>
  <c r="J18" i="2"/>
  <c r="N18" i="2" s="1"/>
  <c r="K17" i="2"/>
  <c r="J17" i="2"/>
  <c r="N17" i="2" s="1"/>
  <c r="K16" i="2"/>
  <c r="M16" i="2" s="1"/>
  <c r="J16" i="2"/>
  <c r="N16" i="2" s="1"/>
  <c r="K15" i="2"/>
  <c r="M15" i="2" s="1"/>
  <c r="J15" i="2"/>
  <c r="N15" i="2" s="1"/>
  <c r="K14" i="2"/>
  <c r="M14" i="2" s="1"/>
  <c r="J14" i="2"/>
  <c r="N14" i="2" s="1"/>
  <c r="K13" i="2"/>
  <c r="M13" i="2" s="1"/>
  <c r="J13" i="2"/>
  <c r="N13" i="2" s="1"/>
  <c r="K12" i="2"/>
  <c r="M12" i="2" s="1"/>
  <c r="J12" i="2"/>
  <c r="N12" i="2" s="1"/>
  <c r="K11" i="2"/>
  <c r="M11" i="2" s="1"/>
  <c r="J11" i="2"/>
  <c r="N11" i="2" s="1"/>
  <c r="L32" i="2" l="1"/>
  <c r="M32" i="2"/>
  <c r="L172" i="2"/>
  <c r="M172" i="2"/>
  <c r="L84" i="2"/>
  <c r="M84" i="2"/>
  <c r="L100" i="2"/>
  <c r="M100" i="2"/>
  <c r="L17" i="2"/>
  <c r="M17" i="2"/>
  <c r="L261" i="2"/>
  <c r="M261" i="2"/>
  <c r="L30" i="2"/>
  <c r="M30" i="2"/>
  <c r="L22" i="2"/>
  <c r="M22" i="2"/>
  <c r="L31" i="2"/>
  <c r="M31" i="2"/>
  <c r="L46" i="2"/>
  <c r="L300" i="2"/>
  <c r="L218" i="2"/>
  <c r="L72" i="2"/>
  <c r="L138" i="2"/>
  <c r="L171" i="2"/>
  <c r="L290" i="2"/>
  <c r="L76" i="2"/>
  <c r="L140" i="2"/>
  <c r="L15" i="2"/>
  <c r="L41" i="2"/>
  <c r="L50" i="2"/>
  <c r="L58" i="2"/>
  <c r="L66" i="2"/>
  <c r="L87" i="2"/>
  <c r="L198" i="2"/>
  <c r="L200" i="2"/>
  <c r="L213" i="2"/>
  <c r="L14" i="2"/>
  <c r="L49" i="2"/>
  <c r="L53" i="2"/>
  <c r="L61" i="2"/>
  <c r="L65" i="2"/>
  <c r="L81" i="2"/>
  <c r="L101" i="2"/>
  <c r="L103" i="2"/>
  <c r="L107" i="2"/>
  <c r="L109" i="2"/>
  <c r="L111" i="2"/>
  <c r="L113" i="2"/>
  <c r="L115" i="2"/>
  <c r="L117" i="2"/>
  <c r="L119" i="2"/>
  <c r="L16" i="2"/>
  <c r="L35" i="2"/>
  <c r="L44" i="2"/>
  <c r="L71" i="2"/>
  <c r="L74" i="2"/>
  <c r="L83" i="2"/>
  <c r="L90" i="2"/>
  <c r="L96" i="2"/>
  <c r="L121" i="2"/>
  <c r="L123" i="2"/>
  <c r="L125" i="2"/>
  <c r="L127" i="2"/>
  <c r="L129" i="2"/>
  <c r="L131" i="2"/>
  <c r="L133" i="2"/>
  <c r="L135" i="2"/>
  <c r="L161" i="2"/>
  <c r="L163" i="2"/>
  <c r="L165" i="2"/>
  <c r="L167" i="2"/>
  <c r="L174" i="2"/>
  <c r="L176" i="2"/>
  <c r="L180" i="2"/>
  <c r="L182" i="2"/>
  <c r="L184" i="2"/>
  <c r="L190" i="2"/>
  <c r="L192" i="2"/>
  <c r="L226" i="2"/>
  <c r="L230" i="2"/>
  <c r="L234" i="2"/>
  <c r="L241" i="2"/>
  <c r="L245" i="2"/>
  <c r="L249" i="2"/>
  <c r="L257" i="2"/>
  <c r="L296" i="2"/>
  <c r="L73" i="2"/>
  <c r="L89" i="2"/>
  <c r="L116" i="2"/>
  <c r="L215" i="2"/>
  <c r="L269" i="2"/>
  <c r="L273" i="2"/>
  <c r="L283" i="2"/>
  <c r="L285" i="2"/>
  <c r="J29" i="2"/>
  <c r="N29" i="2" s="1"/>
  <c r="L34" i="2"/>
  <c r="L45" i="2"/>
  <c r="L68" i="2"/>
  <c r="L75" i="2"/>
  <c r="L82" i="2"/>
  <c r="L91" i="2"/>
  <c r="L93" i="2"/>
  <c r="L95" i="2"/>
  <c r="L97" i="2"/>
  <c r="L99" i="2"/>
  <c r="L120" i="2"/>
  <c r="L139" i="2"/>
  <c r="L160" i="2"/>
  <c r="L164" i="2"/>
  <c r="L168" i="2"/>
  <c r="L175" i="2"/>
  <c r="L179" i="2"/>
  <c r="L183" i="2"/>
  <c r="L187" i="2"/>
  <c r="L221" i="2"/>
  <c r="L223" i="2"/>
  <c r="L229" i="2"/>
  <c r="L231" i="2"/>
  <c r="L237" i="2"/>
  <c r="L244" i="2"/>
  <c r="L246" i="2"/>
  <c r="L252" i="2"/>
  <c r="L254" i="2"/>
  <c r="L260" i="2"/>
  <c r="L280" i="2"/>
  <c r="L291" i="2"/>
  <c r="L293" i="2"/>
  <c r="L299" i="2"/>
  <c r="L37" i="2"/>
  <c r="L39" i="2"/>
  <c r="L43" i="2"/>
  <c r="L80" i="2"/>
  <c r="L85" i="2"/>
  <c r="L137" i="2"/>
  <c r="L144" i="2"/>
  <c r="L148" i="2"/>
  <c r="L206" i="2"/>
  <c r="L208" i="2"/>
  <c r="L276" i="2"/>
  <c r="L33" i="2"/>
  <c r="L36" i="2"/>
  <c r="L47" i="2"/>
  <c r="L51" i="2"/>
  <c r="L59" i="2"/>
  <c r="L63" i="2"/>
  <c r="L77" i="2"/>
  <c r="L79" i="2"/>
  <c r="L105" i="2"/>
  <c r="L136" i="2"/>
  <c r="L141" i="2"/>
  <c r="L143" i="2"/>
  <c r="L145" i="2"/>
  <c r="L149" i="2"/>
  <c r="L151" i="2"/>
  <c r="L153" i="2"/>
  <c r="L155" i="2"/>
  <c r="L157" i="2"/>
  <c r="L159" i="2"/>
  <c r="L195" i="2"/>
  <c r="L199" i="2"/>
  <c r="L211" i="2"/>
  <c r="L214" i="2"/>
  <c r="L262" i="2"/>
  <c r="L268" i="2"/>
  <c r="L270" i="2"/>
  <c r="L277" i="2"/>
  <c r="L301" i="2"/>
  <c r="L259" i="2"/>
  <c r="L278" i="2"/>
  <c r="L126" i="2"/>
  <c r="L132" i="2"/>
  <c r="L38" i="2"/>
  <c r="L142" i="2"/>
  <c r="L152" i="2"/>
  <c r="L189" i="2"/>
  <c r="L216" i="2"/>
  <c r="L288" i="2"/>
  <c r="L298" i="2"/>
  <c r="L20" i="2"/>
  <c r="L21" i="2"/>
  <c r="L124" i="2"/>
  <c r="L150" i="2"/>
  <c r="L292" i="2"/>
  <c r="L302" i="2"/>
  <c r="L12" i="2"/>
  <c r="L98" i="2"/>
  <c r="L112" i="2"/>
  <c r="L118" i="2"/>
  <c r="L128" i="2"/>
  <c r="L286" i="2"/>
  <c r="L191" i="2"/>
  <c r="L156" i="2"/>
  <c r="L158" i="2"/>
  <c r="L11" i="2"/>
  <c r="L48" i="2"/>
  <c r="L62" i="2"/>
  <c r="L92" i="2"/>
  <c r="L94" i="2"/>
  <c r="L104" i="2"/>
  <c r="L114" i="2"/>
  <c r="L197" i="2"/>
  <c r="L203" i="2"/>
  <c r="L222" i="2"/>
  <c r="L224" i="2"/>
  <c r="L253" i="2"/>
  <c r="L255" i="2"/>
  <c r="L265" i="2"/>
  <c r="L275" i="2"/>
  <c r="L284" i="2"/>
  <c r="L294" i="2"/>
  <c r="L18" i="2"/>
  <c r="L122" i="2"/>
  <c r="L134" i="2"/>
  <c r="L154" i="2"/>
  <c r="L166" i="2"/>
  <c r="L232" i="2"/>
  <c r="L243" i="2"/>
  <c r="L60" i="2"/>
  <c r="L102" i="2"/>
  <c r="L188" i="2"/>
  <c r="L220" i="2"/>
  <c r="L251" i="2"/>
  <c r="L263" i="2"/>
  <c r="L282" i="2"/>
  <c r="L19" i="2"/>
  <c r="L42" i="2"/>
  <c r="L52" i="2"/>
  <c r="L78" i="2"/>
  <c r="L88" i="2"/>
  <c r="L108" i="2"/>
  <c r="L110" i="2"/>
  <c r="L130" i="2"/>
  <c r="L162" i="2"/>
  <c r="L196" i="2"/>
  <c r="L207" i="2"/>
  <c r="L209" i="2"/>
  <c r="L228" i="2"/>
  <c r="L236" i="2"/>
  <c r="L239" i="2"/>
  <c r="L271" i="2"/>
  <c r="L40" i="2"/>
  <c r="L64" i="2"/>
  <c r="L86" i="2"/>
  <c r="L106" i="2"/>
  <c r="L173" i="2"/>
  <c r="L181" i="2"/>
  <c r="L205" i="2"/>
  <c r="L235" i="2"/>
  <c r="L247" i="2"/>
  <c r="L267" i="2"/>
  <c r="L185" i="2"/>
  <c r="L201" i="2"/>
  <c r="L217" i="2"/>
  <c r="L240" i="2"/>
  <c r="L295" i="2"/>
  <c r="J31" i="2"/>
  <c r="N31" i="2" s="1"/>
  <c r="L169" i="2"/>
  <c r="L250" i="2"/>
  <c r="L274" i="2"/>
  <c r="L13" i="2"/>
  <c r="L204" i="2"/>
  <c r="L227" i="2"/>
  <c r="L248" i="2"/>
  <c r="L272" i="2"/>
  <c r="L186" i="2"/>
  <c r="L193" i="2"/>
  <c r="L202" i="2"/>
  <c r="L225" i="2"/>
  <c r="L281" i="2"/>
  <c r="L303" i="2"/>
  <c r="L29" i="2"/>
  <c r="L170" i="2"/>
  <c r="L177" i="2"/>
  <c r="L258" i="2"/>
  <c r="L279" i="2"/>
  <c r="L212" i="2"/>
  <c r="L233" i="2"/>
  <c r="L256" i="2"/>
  <c r="L289" i="2"/>
  <c r="L28" i="2"/>
  <c r="L194" i="2"/>
  <c r="L210" i="2"/>
  <c r="L266" i="2"/>
  <c r="L287" i="2"/>
  <c r="L178" i="2"/>
  <c r="L219" i="2"/>
  <c r="L242" i="2"/>
  <c r="L264" i="2"/>
  <c r="L297" i="2"/>
  <c r="J111" i="2" l="1"/>
  <c r="N11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Айгерим Абенова</author>
    <author>user</author>
  </authors>
  <commentList>
    <comment ref="H14" authorId="0" shapeId="0" xr:uid="{5518E7D4-4074-4C9A-AF28-4CD566FDAD9E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30.05.2025г замена тр </t>
        </r>
      </text>
    </comment>
    <comment ref="H15" authorId="0" shapeId="0" xr:uid="{DF14EA5F-D39E-446E-A68C-1097885828A7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заменили 11.07.2024г</t>
        </r>
      </text>
    </comment>
    <comment ref="I44" authorId="1" shapeId="0" xr:uid="{D17C8666-854F-47DA-8AEA-565DF60F127C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ведомость по юрикам сатпаев
</t>
        </r>
      </text>
    </comment>
    <comment ref="I83" authorId="0" shapeId="0" xr:uid="{A5E068B0-0EF8-42A0-A68A-03D48381D6C7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ПСА 
</t>
        </r>
      </text>
    </comment>
    <comment ref="I106" authorId="0" shapeId="0" xr:uid="{455AA993-E642-4689-B8F3-0DA02E4D9159}">
      <text>
        <r>
          <rPr>
            <b/>
            <sz val="9"/>
            <color indexed="81"/>
            <rFont val="Tahoma"/>
            <family val="2"/>
            <charset val="204"/>
          </rPr>
          <t xml:space="preserve">Айгерим Абенова:
ведомость ПСА
</t>
        </r>
      </text>
    </comment>
    <comment ref="H175" authorId="0" shapeId="0" xr:uid="{C0536C33-54D4-409A-B964-E147BEDE0713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замена тр с 31500 на 6300кВА 11.2025г
</t>
        </r>
      </text>
    </comment>
    <comment ref="H185" authorId="0" shapeId="0" xr:uid="{2743E547-C4BB-4985-BDC6-29CC838CDCB2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замена 31.05.2025г 6300кВА на 1600кВА
</t>
        </r>
      </text>
    </comment>
    <comment ref="I191" authorId="0" shapeId="0" xr:uid="{E39F6E0F-6C88-4101-9810-FCBD9C130F23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птэ сптвс
яч3</t>
        </r>
      </text>
    </comment>
    <comment ref="I209" authorId="0" shapeId="0" xr:uid="{B22A4300-E14D-4E78-8469-27A68E65C6FD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04.09.2025 демонтирован
</t>
        </r>
      </text>
    </comment>
    <comment ref="I213" authorId="0" shapeId="0" xr:uid="{193A669D-3217-4B0C-A8DF-4383F367583D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кмз яч№19
</t>
        </r>
      </text>
    </comment>
    <comment ref="B216" authorId="0" shapeId="0" xr:uid="{977F25F6-8172-4CAA-A0F2-B20657F5813F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ПТЭ СРК-яч№44,2
</t>
        </r>
      </text>
    </comment>
    <comment ref="I230" authorId="0" shapeId="0" xr:uid="{A8EB035F-98B0-4ABB-9B34-41D7377F4215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ресх</t>
        </r>
      </text>
    </comment>
    <comment ref="I232" authorId="0" shapeId="0" xr:uid="{0DFF55E8-56B2-40A1-B84F-BD8B93D6F9D6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ведомрсть црп-вентсвол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Айгерим Абенова</author>
  </authors>
  <commentList>
    <comment ref="H19" authorId="0" shapeId="0" xr:uid="{69156EDD-3B52-4B74-B123-9BE29254FCB2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замена ТР-1800 на 1600 кВА 21.03.25г
</t>
        </r>
      </text>
    </comment>
    <comment ref="I21" authorId="0" shapeId="0" xr:uid="{1D65B9DC-71EC-4A9A-95B6-4C0E77237A05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ввод 1 яч2
</t>
        </r>
      </text>
    </comment>
    <comment ref="I22" authorId="0" shapeId="0" xr:uid="{976D3CF2-CBFA-484E-9398-388D65C7F76D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ввод 2 яч8
</t>
        </r>
      </text>
    </comment>
    <comment ref="I27" authorId="0" shapeId="0" xr:uid="{6AAF2DF2-3D46-4CD1-8CAF-2D2706486215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карточка потрибителя
</t>
        </r>
      </text>
    </comment>
    <comment ref="I30" authorId="0" shapeId="0" xr:uid="{D6D40FB9-2F7C-4198-ACAF-A9F2928094E8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птвс нтв ЦРП-8
 яч7</t>
        </r>
      </text>
    </comment>
    <comment ref="I32" authorId="0" shapeId="0" xr:uid="{36CDC099-35BC-4C8F-B2C2-ECC58A9E1055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птвс нтв яч31
</t>
        </r>
      </text>
    </comment>
    <comment ref="I33" authorId="0" shapeId="0" xr:uid="{F84C0415-D7FA-4CD4-8698-FA8A813A54BD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птвс ф/н
</t>
        </r>
      </text>
    </comment>
    <comment ref="I35" authorId="0" shapeId="0" xr:uid="{0A465C2E-A7B4-4295-81EC-CCD9EF2DC8F8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по норме</t>
        </r>
      </text>
    </comment>
    <comment ref="B37" authorId="0" shapeId="0" xr:uid="{C74B274A-4556-4D9A-86CE-4C6D029E7569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карточка потребителей абк цжэс
</t>
        </r>
      </text>
    </comment>
    <comment ref="B38" authorId="0" shapeId="0" xr:uid="{90A2C5B6-A32B-4847-B0DC-E1B75D8C7B7B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транко
</t>
        </r>
      </text>
    </comment>
    <comment ref="B40" authorId="0" shapeId="0" xr:uid="{AC7910FB-8526-438C-84AF-9F0FEF88951A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транко
</t>
        </r>
      </text>
    </comment>
    <comment ref="B41" authorId="0" shapeId="0" xr:uid="{BA214EAD-4457-4DB5-9858-EC24980E54F4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транко
</t>
        </r>
      </text>
    </comment>
    <comment ref="B43" authorId="0" shapeId="0" xr:uid="{AECB68A6-B5F2-4925-AA05-D78050FD9AB2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карточка потребителей рсу
</t>
        </r>
      </text>
    </comment>
    <comment ref="B44" authorId="0" shapeId="0" xr:uid="{AD1DACD6-E534-4488-BA80-611E23C58073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птвс
</t>
        </r>
      </text>
    </comment>
    <comment ref="B46" authorId="0" shapeId="0" xr:uid="{94137BD9-C592-4B4F-B28E-9EC37986BA63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транко
</t>
        </r>
      </text>
    </comment>
    <comment ref="B47" authorId="0" shapeId="0" xr:uid="{7BEED268-F340-4287-B2C5-743513FAC098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ЮЛ жезказган
</t>
        </r>
      </text>
    </comment>
    <comment ref="B48" authorId="0" shapeId="0" xr:uid="{E3D0E515-8C9D-4019-A8C3-1E2CE1D95E00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транко </t>
        </r>
      </text>
    </comment>
    <comment ref="B49" authorId="0" shapeId="0" xr:uid="{FFAE06A2-7755-4AF8-A4AF-813A378247FA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ведомость птвс </t>
        </r>
      </text>
    </comment>
    <comment ref="B50" authorId="0" shapeId="0" xr:uid="{9CE78D63-B164-47AD-B5B0-FA201CF6DC8F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ЮЛ Жезказган
</t>
        </r>
      </text>
    </comment>
    <comment ref="B51" authorId="0" shapeId="0" xr:uid="{05F3904A-32E2-45DA-848C-B46EAC0AF7B1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ведомось уй айдос яч11
</t>
        </r>
      </text>
    </comment>
    <comment ref="B52" authorId="0" shapeId="0" xr:uid="{2E2DDDE0-E699-4B89-A68B-083C0C560F5D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карточка потребителей
</t>
        </r>
      </text>
    </comment>
    <comment ref="B53" authorId="0" shapeId="0" xr:uid="{FDFAFFB7-D531-4C40-9858-7D77312386C6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карточка потребителей
</t>
        </r>
      </text>
    </comment>
    <comment ref="I55" authorId="0" shapeId="0" xr:uid="{A4D0EF29-8455-40B9-BC4F-D8C2A98F8D94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яч№9 Кирзавод ЖОФ
</t>
        </r>
      </text>
    </comment>
    <comment ref="H56" authorId="0" shapeId="0" xr:uid="{622B7791-018E-4835-9771-87468EE26FC8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замена 07.07.2025 3200 кВА на 6300кВА
</t>
        </r>
      </text>
    </comment>
    <comment ref="H60" authorId="0" shapeId="0" xr:uid="{80FC4F43-FEAB-4A19-9B4A-CBB24A91A582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11.2025 замена тр
</t>
        </r>
      </text>
    </comment>
    <comment ref="H68" authorId="0" shapeId="0" xr:uid="{50015AAE-8769-4755-8FA5-9932EE7DE678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замена 6300кВА на 10000кВА 29.01.25г
</t>
        </r>
      </text>
    </comment>
    <comment ref="B194" authorId="0" shapeId="0" xr:uid="{B666BFF5-50FF-4E71-9076-7CC105EEE8D6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КТП-4 демонт, ПУ  № НN001776- подключ к КТП-Потреб Барлау.  Акт 3-641 от 24.10.2023 - снят ПУ</t>
        </r>
      </text>
    </comment>
    <comment ref="I297" authorId="0" shapeId="0" xr:uid="{C02C2469-17E2-4260-AA43-62B676E6D055}">
      <text>
        <r>
          <rPr>
            <b/>
            <sz val="9"/>
            <color indexed="81"/>
            <rFont val="Tahoma"/>
            <family val="2"/>
            <charset val="204"/>
          </rPr>
          <t>Айгерим Абенова:</t>
        </r>
        <r>
          <rPr>
            <sz val="9"/>
            <color indexed="81"/>
            <rFont val="Tahoma"/>
            <family val="2"/>
            <charset val="204"/>
          </rPr>
          <t xml:space="preserve">
снятый счетчик</t>
        </r>
      </text>
    </comment>
  </commentList>
</comments>
</file>

<file path=xl/sharedStrings.xml><?xml version="1.0" encoding="utf-8"?>
<sst xmlns="http://schemas.openxmlformats.org/spreadsheetml/2006/main" count="2577" uniqueCount="653">
  <si>
    <t>п/п  №</t>
  </si>
  <si>
    <t>Адрес нахождения</t>
  </si>
  <si>
    <t>Цех</t>
  </si>
  <si>
    <t>Уровень напряжения, кВ</t>
  </si>
  <si>
    <t>Мощность трансформатора,кВА</t>
  </si>
  <si>
    <t>нагрузка ,в кВт.час</t>
  </si>
  <si>
    <t>нагрузка ,в МВт</t>
  </si>
  <si>
    <t>максимальная нагрузка,кВт</t>
  </si>
  <si>
    <t>максимальная нагрузка,МВт</t>
  </si>
  <si>
    <t>Свободная мощность,МВт</t>
  </si>
  <si>
    <t>г.Жезказган</t>
  </si>
  <si>
    <t>ГПП-Жомарт</t>
  </si>
  <si>
    <t>Тр №1</t>
  </si>
  <si>
    <t>на территории рудника Жомарт ПО "ЖЦМ"</t>
  </si>
  <si>
    <t>110/35/6</t>
  </si>
  <si>
    <t>Тр №2</t>
  </si>
  <si>
    <t>35/6</t>
  </si>
  <si>
    <t>ЦРП-ХПВЗ</t>
  </si>
  <si>
    <t>г.Жезказган , район пионер лагеря  "Орленок"</t>
  </si>
  <si>
    <t>ЦРП-Здравница</t>
  </si>
  <si>
    <t>г.Жезказган , Дачный поселок Здравница</t>
  </si>
  <si>
    <t>ЦРП-8</t>
  </si>
  <si>
    <t xml:space="preserve">г.Жезказган, промзона  </t>
  </si>
  <si>
    <t>ЦРП-5Т</t>
  </si>
  <si>
    <t>г.Жезказган , район трассы Жезказган-Сатпаев</t>
  </si>
  <si>
    <t>ЦРП-КЦМР</t>
  </si>
  <si>
    <t>г.Жезказган, территория предприятия РМСУ</t>
  </si>
  <si>
    <t>ЦРП-Уйтас Айдос</t>
  </si>
  <si>
    <t>район скважины Уйтас-Айдос</t>
  </si>
  <si>
    <t xml:space="preserve">ТП-6/0,4кВ  Инженерный корпус  </t>
  </si>
  <si>
    <t xml:space="preserve">г.Жезказган </t>
  </si>
  <si>
    <t>6/0,4</t>
  </si>
  <si>
    <t>г.Жезказган район ЖОФ-1,2</t>
  </si>
  <si>
    <t>ТП-6/0,4кВ Гор.хоз-фек.насос.  №1</t>
  </si>
  <si>
    <t>г.Жезказган, 9 квартал</t>
  </si>
  <si>
    <t xml:space="preserve">КТП-6/0,4кВ"Ботанический сад"      </t>
  </si>
  <si>
    <t>г.Жезказган п.Аварийный</t>
  </si>
  <si>
    <t xml:space="preserve">КТПН-6/0,4кВ Аварийный             </t>
  </si>
  <si>
    <t xml:space="preserve">КТП-6/0,4кВ  База РЭС гЖез-н      </t>
  </si>
  <si>
    <t xml:space="preserve">КТП-6/0,4кВ Верх.обогатит-я       </t>
  </si>
  <si>
    <t>г.Жезказган , 5 район</t>
  </si>
  <si>
    <t xml:space="preserve">МТП-6/0,4кВ Верх.обогатит-я     </t>
  </si>
  <si>
    <t>35/0,4</t>
  </si>
  <si>
    <t xml:space="preserve">КТП-6/0,4кВ " ЭЦ-90"                 </t>
  </si>
  <si>
    <t>г.Жезказган, на территории ТОО Транко</t>
  </si>
  <si>
    <t xml:space="preserve">КТП-6/0,4кВ"Развилка"                 </t>
  </si>
  <si>
    <t xml:space="preserve">п.Кенгир ст.Развилка </t>
  </si>
  <si>
    <t xml:space="preserve">МТП-6/0,4кВ"Развилка"             </t>
  </si>
  <si>
    <t xml:space="preserve">ТП-6/0,4кВ  ПСРЦ(РСУ ОР)           </t>
  </si>
  <si>
    <t>г.Жезказган , промзона</t>
  </si>
  <si>
    <t xml:space="preserve">КТП-6/0,4кВ Новая станция очищенных стоков </t>
  </si>
  <si>
    <t xml:space="preserve">ТП-6/0,4кВ ст.Комбинатская        </t>
  </si>
  <si>
    <t xml:space="preserve">г.Жезказган , п.Комбинатский </t>
  </si>
  <si>
    <t xml:space="preserve">ТП-6/0,4кВ "Профилакторий          </t>
  </si>
  <si>
    <t>г.Жезказган , мкр 5</t>
  </si>
  <si>
    <t xml:space="preserve">МТП-6/0,4кВ "Экипировка"          </t>
  </si>
  <si>
    <t xml:space="preserve">КТПН-6/0,4кВ Фек.насос. №5        </t>
  </si>
  <si>
    <t>г.Жезказган, микр 6</t>
  </si>
  <si>
    <t xml:space="preserve">КТП-6/0,4кВ К/х "Пен и К"            </t>
  </si>
  <si>
    <t>г.Жезказган, район ЦРП-НОВ-1,2</t>
  </si>
  <si>
    <t>ТП-6/0,4кВ Механомонтаж</t>
  </si>
  <si>
    <t>г.Жезказган, район типографии ККМ</t>
  </si>
  <si>
    <t>ТП-6/0,4кВ Сантехмонтаж</t>
  </si>
  <si>
    <t>г.Жезказган, район База №1 РЕСХ</t>
  </si>
  <si>
    <t>ЦРП-3</t>
  </si>
  <si>
    <t>ЦРП-4</t>
  </si>
  <si>
    <t>ЦРП-6</t>
  </si>
  <si>
    <t>ЦРП-7</t>
  </si>
  <si>
    <t>ЦРП-9</t>
  </si>
  <si>
    <t>ЦРП-10</t>
  </si>
  <si>
    <t>ЦРП-12</t>
  </si>
  <si>
    <t>ЦРП-14</t>
  </si>
  <si>
    <t>ЦРП-Спутник</t>
  </si>
  <si>
    <t>ЦРП-Общественные огороды</t>
  </si>
  <si>
    <t>ЦРП-Мясокомбинат</t>
  </si>
  <si>
    <t>г.Жезказган мкр 2</t>
  </si>
  <si>
    <t>г.Жезказган мкр 5</t>
  </si>
  <si>
    <t xml:space="preserve">г.Жезказган  8 квартал </t>
  </si>
  <si>
    <t xml:space="preserve">г.Жезказган 79 квартал </t>
  </si>
  <si>
    <t xml:space="preserve">г.Жезказган, район поликлиники "Каратал" </t>
  </si>
  <si>
    <t>КТП-1 Рыбачий</t>
  </si>
  <si>
    <t>г.Жезказган п.Рыбачий</t>
  </si>
  <si>
    <t>г.Жезказган мкр 1</t>
  </si>
  <si>
    <t>630</t>
  </si>
  <si>
    <t xml:space="preserve">КТП-1  Горком </t>
  </si>
  <si>
    <t xml:space="preserve">КТП-2  Горком </t>
  </si>
  <si>
    <t>ТП-11  мкр 2</t>
  </si>
  <si>
    <t>г.Жезказган мкр 3</t>
  </si>
  <si>
    <t>г.Жезказган мкр 4</t>
  </si>
  <si>
    <t>г.Жезказган 5А квартал</t>
  </si>
  <si>
    <t>г.Жезказган 6 квартал</t>
  </si>
  <si>
    <t>г.Жезказган 10 квартал</t>
  </si>
  <si>
    <t>г.Жезказган 15 квартал</t>
  </si>
  <si>
    <t>г.Жезказган 19 квартал</t>
  </si>
  <si>
    <t>г.Жезказган 21 квартал</t>
  </si>
  <si>
    <t>г.Жезказган 26 квартал</t>
  </si>
  <si>
    <t>г.Жезказган 29 квартал</t>
  </si>
  <si>
    <t>г.Жезказган 33 квартал</t>
  </si>
  <si>
    <t>г.Жезказган 60 квартал</t>
  </si>
  <si>
    <t>г.Жезказган 61 квартал</t>
  </si>
  <si>
    <t>г.Жезказган 62 квартал</t>
  </si>
  <si>
    <t>г.Жезказган 63 квартал</t>
  </si>
  <si>
    <t>г.Жезказган 65 квартал</t>
  </si>
  <si>
    <t>г.Жезказган 66 квартал</t>
  </si>
  <si>
    <t>г.Жезказган 67 квартал</t>
  </si>
  <si>
    <t>г.Жезказган 68 квартал</t>
  </si>
  <si>
    <t>560</t>
  </si>
  <si>
    <t>г.Жезказган 69 квартал</t>
  </si>
  <si>
    <t>г.Жезказган 22 квартал</t>
  </si>
  <si>
    <t>г.Жезказган  67  квартал</t>
  </si>
  <si>
    <t>г.Жезказган 77 квартал</t>
  </si>
  <si>
    <t>г.Жезказган 81 квартал</t>
  </si>
  <si>
    <t xml:space="preserve">г.Жезказган 5 район </t>
  </si>
  <si>
    <t>г.Жезказган мкр 6</t>
  </si>
  <si>
    <t>г.Жезказган 74 квартал</t>
  </si>
  <si>
    <t>ТП -ПТШ -9</t>
  </si>
  <si>
    <t>г.Жезказган 79 квартал</t>
  </si>
  <si>
    <t>г.Жезказган 9 квартал</t>
  </si>
  <si>
    <t>г.Жезказган п.Комбинатский</t>
  </si>
  <si>
    <t>КТП-2 Комбинатский</t>
  </si>
  <si>
    <t>г.Жезказган квартал 90</t>
  </si>
  <si>
    <t>г.Жезказган квартал 91</t>
  </si>
  <si>
    <t>г.Жезказган квартал 92</t>
  </si>
  <si>
    <t>г.Жезказган ,район Вокзала</t>
  </si>
  <si>
    <t>КТП-10 Вокзал</t>
  </si>
  <si>
    <t xml:space="preserve">г.Жезказган ,9 квартал </t>
  </si>
  <si>
    <t>г.Жезказган ,район аэропорта</t>
  </si>
  <si>
    <t xml:space="preserve">г.Жезказган п.Геологический </t>
  </si>
  <si>
    <t>КТП-2 Экспедиция</t>
  </si>
  <si>
    <t>г.Жезказган квартал 94</t>
  </si>
  <si>
    <t>КТП-4 Комбинатский</t>
  </si>
  <si>
    <t>г.Жезказган 5 район</t>
  </si>
  <si>
    <t xml:space="preserve">г.Жезказган мкр 1 </t>
  </si>
  <si>
    <t>КТП-3 Экспедиция</t>
  </si>
  <si>
    <t>КТП-4 Экспедиция</t>
  </si>
  <si>
    <t>КТП-Строитель</t>
  </si>
  <si>
    <t xml:space="preserve">г.Жезказган промзона </t>
  </si>
  <si>
    <t xml:space="preserve">г.Жезказган 69 квартал </t>
  </si>
  <si>
    <t xml:space="preserve">г.Жезказган 28 квартал </t>
  </si>
  <si>
    <t xml:space="preserve">г.Жезказган 32 квартал </t>
  </si>
  <si>
    <t xml:space="preserve">г.Жезказган 63 квартал </t>
  </si>
  <si>
    <t xml:space="preserve">г.Жезказган 64 квартал </t>
  </si>
  <si>
    <t xml:space="preserve">г.Жезказган 68 квартал </t>
  </si>
  <si>
    <t>ТП-ВЛКСМ</t>
  </si>
  <si>
    <t xml:space="preserve">г.Жезказган 5квартал </t>
  </si>
  <si>
    <t xml:space="preserve">г.Жезказган 74 квартал </t>
  </si>
  <si>
    <t xml:space="preserve">г.Жезказган 9 квартал </t>
  </si>
  <si>
    <t xml:space="preserve">г.Жезказган п.Рыбачий </t>
  </si>
  <si>
    <t>г.Жезказган 91 квартал</t>
  </si>
  <si>
    <t>г.Жезказган район Вокзала</t>
  </si>
  <si>
    <t>г.Жезказган 28 квартал</t>
  </si>
  <si>
    <t>г.Жезказган 1 квартал</t>
  </si>
  <si>
    <t>г.Жезказган 93 квартал</t>
  </si>
  <si>
    <t>г.Жезказган 5 квартал</t>
  </si>
  <si>
    <t>г.Жезказган 8 квартал</t>
  </si>
  <si>
    <t>г.Жезказган 32 квартал</t>
  </si>
  <si>
    <t>г.Сатпаев</t>
  </si>
  <si>
    <t>ЦРП-1</t>
  </si>
  <si>
    <t>ЦСЭС</t>
  </si>
  <si>
    <t>ЦРП-2</t>
  </si>
  <si>
    <t>ЦРП-5</t>
  </si>
  <si>
    <t>г.Сатпаев мкр 1</t>
  </si>
  <si>
    <t xml:space="preserve"> ТП-ДРМСУ</t>
  </si>
  <si>
    <t xml:space="preserve">г.Сатпаев, промзона </t>
  </si>
  <si>
    <t>г.Сатпаев 9 квартал</t>
  </si>
  <si>
    <t>г.Сатпаев 10 квартал</t>
  </si>
  <si>
    <t>г.Сатпаев 21 квартал</t>
  </si>
  <si>
    <t>г.Сатпаев Западный район</t>
  </si>
  <si>
    <t xml:space="preserve"> ТП-ПЭС№2</t>
  </si>
  <si>
    <t>г.Сатпаев промзона</t>
  </si>
  <si>
    <t>г.Сатпаев мкр 3-4</t>
  </si>
  <si>
    <t>г.Сатпаев мкр 7</t>
  </si>
  <si>
    <t>г.Сатпаев мкр 5</t>
  </si>
  <si>
    <t xml:space="preserve"> ТП-Гл.фекальная</t>
  </si>
  <si>
    <t>г.Сатпаев ,промзона</t>
  </si>
  <si>
    <t>г.Сатпаев мкр 6</t>
  </si>
  <si>
    <t>г.Сатпаев мкр 2</t>
  </si>
  <si>
    <t>г.Сатпаев 5 квартал</t>
  </si>
  <si>
    <t>г.Сатпаев 11 квартал</t>
  </si>
  <si>
    <t>г.Сатпаев 12 квартал</t>
  </si>
  <si>
    <t>г.Сатпаев 12А квартал</t>
  </si>
  <si>
    <t>г.Сатпаев 18 квартал</t>
  </si>
  <si>
    <t>г.Сатпаев 15А квартал</t>
  </si>
  <si>
    <t>г.Сатпаев 15В квартал</t>
  </si>
  <si>
    <t>г.Сатпаев 16 квартал</t>
  </si>
  <si>
    <t>г.Сатпаев 19 квартал</t>
  </si>
  <si>
    <t>г.Сатпаев 21А квартал</t>
  </si>
  <si>
    <t xml:space="preserve"> ТП-ст.Никольская 1</t>
  </si>
  <si>
    <t xml:space="preserve">г.Сатпаев , промзона </t>
  </si>
  <si>
    <t>г.Сатпаев 23 квартал</t>
  </si>
  <si>
    <t>г.Сатпаев 55 квартал</t>
  </si>
  <si>
    <t>г.Сатпаев 56 квартал</t>
  </si>
  <si>
    <t>г.Сатпаев 57 квартал</t>
  </si>
  <si>
    <t>г.Сатпаев 61 квартал</t>
  </si>
  <si>
    <t>г.Сатпаев 66 квартал</t>
  </si>
  <si>
    <t>г.Сатпаев 63 квартал</t>
  </si>
  <si>
    <t>г.Сатпаев 65 квартал</t>
  </si>
  <si>
    <t>г.Сатпаев 74 квартал</t>
  </si>
  <si>
    <t>г.Сатпаев 67 квартал</t>
  </si>
  <si>
    <t>г.Сатпаев 13 квартал</t>
  </si>
  <si>
    <t>г.Сатпаев, промзона</t>
  </si>
  <si>
    <t xml:space="preserve">г.Сатпаев мкр 2 </t>
  </si>
  <si>
    <t>г.Сатпаев 7 квартал</t>
  </si>
  <si>
    <t>г.Сатпаев 14 квартал</t>
  </si>
  <si>
    <t>г.Сатпаев 15 квартал</t>
  </si>
  <si>
    <t>г.Сатпаев 22 квартал</t>
  </si>
  <si>
    <t xml:space="preserve">ГПП-шх.61                    </t>
  </si>
  <si>
    <t>п.Жезказган</t>
  </si>
  <si>
    <t>110/6</t>
  </si>
  <si>
    <t xml:space="preserve">ГПП Анненская          </t>
  </si>
  <si>
    <t xml:space="preserve">ГПП шх.67                           </t>
  </si>
  <si>
    <t>ГПП шх.57</t>
  </si>
  <si>
    <t>ГПП "ЮЗР"</t>
  </si>
  <si>
    <t>ГПП-шх 63</t>
  </si>
  <si>
    <t>ГПП шх.65</t>
  </si>
  <si>
    <t xml:space="preserve">ЦРП-35/6кВ-шх.73/75                   </t>
  </si>
  <si>
    <t xml:space="preserve">ЦРП-35/6кВ-шх.55                         </t>
  </si>
  <si>
    <t xml:space="preserve">ЦРП-35/6кВ-шх.58                           </t>
  </si>
  <si>
    <t xml:space="preserve">ЦРП-35/6кВ-Южная                       </t>
  </si>
  <si>
    <t xml:space="preserve">ЦРП-35/6кВ-ЮЗК                             </t>
  </si>
  <si>
    <t xml:space="preserve">ЦРП-35/6кВ-ВОС                           </t>
  </si>
  <si>
    <t>ЦРП-35/6кВ-шх.45</t>
  </si>
  <si>
    <t>ЦРП-35/6кВ-шх.60</t>
  </si>
  <si>
    <t>ЦПЭС</t>
  </si>
  <si>
    <t>ЦРП-35/6кВ-"ТП-5"</t>
  </si>
  <si>
    <t>ЦРП-35/6кВ-"Юго-Западный Портал"</t>
  </si>
  <si>
    <t>ЦРП-35/6кВ-шх 68</t>
  </si>
  <si>
    <t>ЦРП-35/6кВ-шх 66</t>
  </si>
  <si>
    <t>ЦРП-35/6кВ-"УВС-1"</t>
  </si>
  <si>
    <t>ЦРП-35/6кВ-"УВС-3"</t>
  </si>
  <si>
    <t>ЦРП-35/6кВ-"Жанай"</t>
  </si>
  <si>
    <t>ЦРП-35/6кв-"ЖБИ"</t>
  </si>
  <si>
    <t>ЦРП-35/6кВ-"Шайтантас"</t>
  </si>
  <si>
    <t>ЦРП-35/6кВ-"Восточная"</t>
  </si>
  <si>
    <t>ЦРП-35/6кВ-"Карсакпай"</t>
  </si>
  <si>
    <t>ТП Перевалка</t>
  </si>
  <si>
    <t>п.Весовая</t>
  </si>
  <si>
    <t>п.Крестовский</t>
  </si>
  <si>
    <t xml:space="preserve">ТП-Воздуходувка  №1                          </t>
  </si>
  <si>
    <t xml:space="preserve">ТП-Воздуходувка  № 2                          </t>
  </si>
  <si>
    <t xml:space="preserve">ТП-Насосная  №1                                           </t>
  </si>
  <si>
    <t xml:space="preserve">ТП-Насосная  №2                                         </t>
  </si>
  <si>
    <t xml:space="preserve">ТП-УКС </t>
  </si>
  <si>
    <t>ТП ЖДЦ-1</t>
  </si>
  <si>
    <t>ТП-ЖДЦ-4</t>
  </si>
  <si>
    <t>ТП-Медьбаза</t>
  </si>
  <si>
    <t>КТПН-Переезд</t>
  </si>
  <si>
    <t xml:space="preserve">п.Жезказган, район шх 55 </t>
  </si>
  <si>
    <t>100</t>
  </si>
  <si>
    <t>КТП-Зарядная №3</t>
  </si>
  <si>
    <t>п.Жезказган, на территории склада  ВВ</t>
  </si>
  <si>
    <t>МТП-35/0,4 "Жартас"</t>
  </si>
  <si>
    <t>п.Жезказган, район карьера Итауыз</t>
  </si>
  <si>
    <t>КТПН пос.Северный</t>
  </si>
  <si>
    <t>п.Северный</t>
  </si>
  <si>
    <t>МТП-35/0,4 "Карабулак"</t>
  </si>
  <si>
    <t>п.Жезды</t>
  </si>
  <si>
    <t xml:space="preserve">ТП-УВС -2 </t>
  </si>
  <si>
    <t xml:space="preserve">Начальник      ПО  ПЭС  </t>
  </si>
  <si>
    <t>Директор ПЭС ТОО "Казахмыс Дистрибьюшн"</t>
  </si>
  <si>
    <t>Наименование ПС</t>
  </si>
  <si>
    <t>№ ввода</t>
  </si>
  <si>
    <t xml:space="preserve"> Загрузка, МВт</t>
  </si>
  <si>
    <t xml:space="preserve">ТП-6/0,4кВ Теплая вода№1    </t>
  </si>
  <si>
    <t xml:space="preserve">ТП-6/0,4кВ Теплая вода№2          </t>
  </si>
  <si>
    <t>ТП-ОТС</t>
  </si>
  <si>
    <t>Кравчук А.Н.</t>
  </si>
  <si>
    <t>КТПН-Крестовский 1</t>
  </si>
  <si>
    <t xml:space="preserve"> ТП-ПЭС №1</t>
  </si>
  <si>
    <t>Тр №1 с 11Ц</t>
  </si>
  <si>
    <t>Тр №2 с 13Ц</t>
  </si>
  <si>
    <t>КТПН-10/0,4 Уйтас-Айдосский водовод</t>
  </si>
  <si>
    <t>Козыбаева Г.С.</t>
  </si>
  <si>
    <t>исп.Абенова 2-55-38</t>
  </si>
  <si>
    <t>% загрузки</t>
  </si>
  <si>
    <t>ЦРП-35/6кВ"Восточная Сары-Оба Портал"</t>
  </si>
  <si>
    <t>ТП-2 мкр- 1</t>
  </si>
  <si>
    <t>ТП-3 мкр- 1</t>
  </si>
  <si>
    <t>ТП-4 мкр- 1</t>
  </si>
  <si>
    <t>ТП-5 мкр- 1</t>
  </si>
  <si>
    <t>ТП-6 мкр- 1</t>
  </si>
  <si>
    <t>ТП-7 мкр- 1</t>
  </si>
  <si>
    <t>ТП-1 мкр- 2</t>
  </si>
  <si>
    <t>ТП-2 мкр 2</t>
  </si>
  <si>
    <t>КТП-2а м-н2</t>
  </si>
  <si>
    <t>ТП-3 мкр 2</t>
  </si>
  <si>
    <t>ТП-4 мкр 2</t>
  </si>
  <si>
    <t>ТП-5 мкр 2</t>
  </si>
  <si>
    <t>ТП-6 мкр- 2</t>
  </si>
  <si>
    <t>ТП ТЕХКОЛЛЕДЖ (УМЦ)</t>
  </si>
  <si>
    <t>ТП-ЗГШО Модуль</t>
  </si>
  <si>
    <t>ТП-2 мкр- 5</t>
  </si>
  <si>
    <t>ТП-1 мкр- 5</t>
  </si>
  <si>
    <t>ТП-3 мкр- 5</t>
  </si>
  <si>
    <t>КТП-3А мкр- 5</t>
  </si>
  <si>
    <t>ТП-4 мкр- 5</t>
  </si>
  <si>
    <t>ТП-5 мкр- 5</t>
  </si>
  <si>
    <t>ТП-1 квартал 5</t>
  </si>
  <si>
    <t>ТП-1А квартал 5</t>
  </si>
  <si>
    <t xml:space="preserve">ТП - 11 квартал </t>
  </si>
  <si>
    <t xml:space="preserve">ТП - 12 квартал </t>
  </si>
  <si>
    <t xml:space="preserve">ТП - 12А квартал </t>
  </si>
  <si>
    <t>ТП - 13 квартал ( СШ 14)</t>
  </si>
  <si>
    <t xml:space="preserve">ТП - 15А квартал </t>
  </si>
  <si>
    <t xml:space="preserve">ТП - 16 квартал </t>
  </si>
  <si>
    <t xml:space="preserve">ТП - 19 квартал </t>
  </si>
  <si>
    <t xml:space="preserve">ТП - 21А квартал </t>
  </si>
  <si>
    <t xml:space="preserve">ТП - 23 квартал </t>
  </si>
  <si>
    <t>ТП -Тех училище ПШ-108</t>
  </si>
  <si>
    <t xml:space="preserve">ТП -55 квартал </t>
  </si>
  <si>
    <t xml:space="preserve">ТП -56 квартал </t>
  </si>
  <si>
    <t xml:space="preserve"> ТП -57/58квартал </t>
  </si>
  <si>
    <t xml:space="preserve">КТП -57/58квартал </t>
  </si>
  <si>
    <t xml:space="preserve">ТП -61 квартал </t>
  </si>
  <si>
    <t xml:space="preserve">КТП -61 квартал </t>
  </si>
  <si>
    <t xml:space="preserve">ТП -63 квартал </t>
  </si>
  <si>
    <t xml:space="preserve">ТП -65 квартал </t>
  </si>
  <si>
    <t xml:space="preserve">ТП -74 квартал </t>
  </si>
  <si>
    <t xml:space="preserve">ТП -67 квартал </t>
  </si>
  <si>
    <t>КТПН -Западный район</t>
  </si>
  <si>
    <t>ТП -3  Западный район</t>
  </si>
  <si>
    <t>ТП -1  Западный район</t>
  </si>
  <si>
    <t>ТП - 13 квартал КМС</t>
  </si>
  <si>
    <t>ТП-8 мкр- 2</t>
  </si>
  <si>
    <t>ТП-7 мкр- 2</t>
  </si>
  <si>
    <t>ТП-9 мкр- 2</t>
  </si>
  <si>
    <t>ТП-1 мкр-3/4</t>
  </si>
  <si>
    <t>ТП-2, мкр- 3/4</t>
  </si>
  <si>
    <t>ТП-3 , мкр- 3/4</t>
  </si>
  <si>
    <t>ТП-5  мкр-3/4</t>
  </si>
  <si>
    <t>ТП-6 мкр-3/4</t>
  </si>
  <si>
    <t>ТП-7 мкр- 3/4</t>
  </si>
  <si>
    <t>ТП-8 мкр-3/4</t>
  </si>
  <si>
    <t>ТП-9 мкр- 3/4</t>
  </si>
  <si>
    <t>ТП-11,микр-он 3/4</t>
  </si>
  <si>
    <t>ТП-6 мкр- 5</t>
  </si>
  <si>
    <t>ТП-7 мкр- 5</t>
  </si>
  <si>
    <t>ТП-4 мкр- 7</t>
  </si>
  <si>
    <t>ТП-5 мкр- 7</t>
  </si>
  <si>
    <t>ТП-6 мкр- 7</t>
  </si>
  <si>
    <t>ТП-7 мкр- 7</t>
  </si>
  <si>
    <t>ТП-8 мкр- 7</t>
  </si>
  <si>
    <t>ТП-10 мкр- 7</t>
  </si>
  <si>
    <t>ТП-11 мкр- 7</t>
  </si>
  <si>
    <t>ТП-13 мкр- 7</t>
  </si>
  <si>
    <t>ТП-12 мкр- 7</t>
  </si>
  <si>
    <t>ТП-2 квартал 5</t>
  </si>
  <si>
    <t>ТП-3 квартал 5</t>
  </si>
  <si>
    <t xml:space="preserve">ТП - 7 квартал </t>
  </si>
  <si>
    <t xml:space="preserve">ТП - 8 квартал </t>
  </si>
  <si>
    <t>ТП - 14 квартал ( СШ 27)</t>
  </si>
  <si>
    <t>ТП-ГОРБОЛЬНИЦА (КГКП Центральная больница №1 г.Сатпаев)  ВВОД 1</t>
  </si>
  <si>
    <t>ТП-ГОРБОЛЬНИЦА (КГКП Центральная больница №1 г.Сатпаев)  ВВОД 2</t>
  </si>
  <si>
    <t>ТП -22 квартал (Баня)</t>
  </si>
  <si>
    <t>ТП-1 мкр-1</t>
  </si>
  <si>
    <t xml:space="preserve">ТП - 9 квартал </t>
  </si>
  <si>
    <t xml:space="preserve">ТП - 10 квартал </t>
  </si>
  <si>
    <t xml:space="preserve">ТП - 21 квартал </t>
  </si>
  <si>
    <t>ТП -2  Западный район</t>
  </si>
  <si>
    <t xml:space="preserve">  ТП-4 мкр-3/4</t>
  </si>
  <si>
    <t>ТП-10 мкр- 3/4</t>
  </si>
  <si>
    <t>ТП-12 мкр- 3/4</t>
  </si>
  <si>
    <t xml:space="preserve"> ТП-1 мкр- 7</t>
  </si>
  <si>
    <t>ТП- 2 мкр- 7</t>
  </si>
  <si>
    <t>ТП-3 мкр- 7</t>
  </si>
  <si>
    <t>ТП-2 СОК</t>
  </si>
  <si>
    <t>КТП-1  СОК</t>
  </si>
  <si>
    <t xml:space="preserve">ТП-Байконур </t>
  </si>
  <si>
    <t>ТП-4 мкр-2</t>
  </si>
  <si>
    <t>ТП-6 мкр-2</t>
  </si>
  <si>
    <t>ТП-8 мкр-2</t>
  </si>
  <si>
    <t>ТП-10 мкр-2</t>
  </si>
  <si>
    <t>ТП-6 мкр-5</t>
  </si>
  <si>
    <t>ТП квл-8</t>
  </si>
  <si>
    <t>КТП-2 Рыбачий</t>
  </si>
  <si>
    <t>ТП-1А мкр-1</t>
  </si>
  <si>
    <t>ТП-3 мкр-1</t>
  </si>
  <si>
    <t>ТП-4 мкр-1</t>
  </si>
  <si>
    <t>ТП-6 мкр-1</t>
  </si>
  <si>
    <t>ТП-7 мкр-1</t>
  </si>
  <si>
    <t>ТП-1 мкр-2</t>
  </si>
  <si>
    <t>ТП-2 мкр-2</t>
  </si>
  <si>
    <t>ТП-3 мкр-2</t>
  </si>
  <si>
    <t>ТП-7 мкр-2</t>
  </si>
  <si>
    <t>ТП-9А мкр-2.</t>
  </si>
  <si>
    <t>ТП-9 мкр-2.</t>
  </si>
  <si>
    <t>ТП-1 мкр-3.</t>
  </si>
  <si>
    <t>ТП-1А мкр-3</t>
  </si>
  <si>
    <t>ТП-2 мкр-3</t>
  </si>
  <si>
    <t>ТП-4 мкр-3</t>
  </si>
  <si>
    <t>ТП-5 мкр-3</t>
  </si>
  <si>
    <t>ТП-1 мкр-4</t>
  </si>
  <si>
    <t>ТП-2 мкр-4</t>
  </si>
  <si>
    <t>ТП-3 мкр-4</t>
  </si>
  <si>
    <t>ТП-4 мкр-4</t>
  </si>
  <si>
    <t>ТП-6 мкр-4</t>
  </si>
  <si>
    <t>ТП-7 мкр-4</t>
  </si>
  <si>
    <t>ТП-1 мкр-5</t>
  </si>
  <si>
    <t>ТП-2 мкр-5</t>
  </si>
  <si>
    <t>ТП-2А мкр-5</t>
  </si>
  <si>
    <t>ТП-3 мкр-5</t>
  </si>
  <si>
    <t>ТП-3А мкр-5</t>
  </si>
  <si>
    <t>ТП-4 мкр-5</t>
  </si>
  <si>
    <t>ТП квл-15</t>
  </si>
  <si>
    <t>ТП квл-19</t>
  </si>
  <si>
    <t>ТП квл-21</t>
  </si>
  <si>
    <t>ТП квл-26</t>
  </si>
  <si>
    <t>ТП квл-29</t>
  </si>
  <si>
    <t>ТП квл-33</t>
  </si>
  <si>
    <t>ТП квл-60</t>
  </si>
  <si>
    <t>ТП квл-61</t>
  </si>
  <si>
    <t>ТП квл-62</t>
  </si>
  <si>
    <t>ТП-1 квл-63</t>
  </si>
  <si>
    <t>ТП Рынок</t>
  </si>
  <si>
    <t>ТП-1 квл-65</t>
  </si>
  <si>
    <t>ТП-2 квл-65</t>
  </si>
  <si>
    <t>ТП квл-66</t>
  </si>
  <si>
    <t>ТП квл-67</t>
  </si>
  <si>
    <t>ТП-2 квл-68</t>
  </si>
  <si>
    <t>КТП квл-69</t>
  </si>
  <si>
    <t>ТП-1 квл-69</t>
  </si>
  <si>
    <t>ТП ИВЦ</t>
  </si>
  <si>
    <t xml:space="preserve">КТП Больничный </t>
  </si>
  <si>
    <t>ТП Техникум</t>
  </si>
  <si>
    <t>ТП   Уч. Корпус</t>
  </si>
  <si>
    <t>ТП квл-71</t>
  </si>
  <si>
    <t>ТП квл-77</t>
  </si>
  <si>
    <t>ТП Хлебзавод</t>
  </si>
  <si>
    <t>КТП ЛМЗ</t>
  </si>
  <si>
    <t>ТП-1 мкр-6</t>
  </si>
  <si>
    <t>КТП Военкомат</t>
  </si>
  <si>
    <t>ТП Школьный</t>
  </si>
  <si>
    <t>ТП-1 Старый мкр</t>
  </si>
  <si>
    <t>ТП-1 Комбинатский</t>
  </si>
  <si>
    <t>ТП-3 Комбинатский</t>
  </si>
  <si>
    <t>КТП-3 Рыбачий</t>
  </si>
  <si>
    <t>КТП-4 Рыбачий</t>
  </si>
  <si>
    <t>ТП ТЭЦ</t>
  </si>
  <si>
    <t>ТП квл-90</t>
  </si>
  <si>
    <t>КТП-1 квл-91</t>
  </si>
  <si>
    <t>КТП-2 квл-91</t>
  </si>
  <si>
    <t>ТП квл-92</t>
  </si>
  <si>
    <t>ТП Автовокзал</t>
  </si>
  <si>
    <t>ТП Привокзальный</t>
  </si>
  <si>
    <t>ТП-5 Вокзал</t>
  </si>
  <si>
    <t>КТП-4 Вокзал</t>
  </si>
  <si>
    <t>ТП Старый аэропорт</t>
  </si>
  <si>
    <t xml:space="preserve">КТП-1 УО Аэропорт </t>
  </si>
  <si>
    <t>КТП-1экспедиций</t>
  </si>
  <si>
    <t xml:space="preserve">КТП Дренаж </t>
  </si>
  <si>
    <t>КТП РМЗ</t>
  </si>
  <si>
    <t>ТП База УКС</t>
  </si>
  <si>
    <t>КТП район-5</t>
  </si>
  <si>
    <t>ТП-5 мкр-1</t>
  </si>
  <si>
    <t>КТП Госстандарт</t>
  </si>
  <si>
    <t>ТП Картофелехранилище</t>
  </si>
  <si>
    <t>ТП-14 мкр-2</t>
  </si>
  <si>
    <t>ТП-3 мкр-3</t>
  </si>
  <si>
    <t>ТП-6 мкр-3</t>
  </si>
  <si>
    <t>ТП-7 мкр-3</t>
  </si>
  <si>
    <t>ТП-7А мкр-4</t>
  </si>
  <si>
    <t>ТП Дом быта</t>
  </si>
  <si>
    <t>ТП-5 мкр-5</t>
  </si>
  <si>
    <t>ТП-7 мкр-5</t>
  </si>
  <si>
    <t>ТП-8 мкр-6</t>
  </si>
  <si>
    <t>ТП-13 мкр-6</t>
  </si>
  <si>
    <t>ТП-10 мкр-6</t>
  </si>
  <si>
    <t xml:space="preserve">ТП  КНБ    </t>
  </si>
  <si>
    <t>ТП Выплатной центр</t>
  </si>
  <si>
    <t>ТП  Дом советов</t>
  </si>
  <si>
    <t xml:space="preserve"> ТП Институт</t>
  </si>
  <si>
    <t>ТП-2 квл-69</t>
  </si>
  <si>
    <t>ТП-1 квл-32</t>
  </si>
  <si>
    <t>ТП-2 квл-32</t>
  </si>
  <si>
    <t>ТП-2 квл-63</t>
  </si>
  <si>
    <t>ТП-2 квл-64</t>
  </si>
  <si>
    <t>ТП-3 квл-68</t>
  </si>
  <si>
    <t>ТП Роддом</t>
  </si>
  <si>
    <t xml:space="preserve"> ТП Педмед</t>
  </si>
  <si>
    <t>ТП Южный парк</t>
  </si>
  <si>
    <t>ТП Школа квл-74</t>
  </si>
  <si>
    <t>ТП-1 квл-74</t>
  </si>
  <si>
    <t xml:space="preserve"> ТП-5 квл-74</t>
  </si>
  <si>
    <t>ТП-8 квл-74</t>
  </si>
  <si>
    <t>ТП Школа-9</t>
  </si>
  <si>
    <t>ТП-9 Вокзал</t>
  </si>
  <si>
    <t>ТП-13 мкр-2</t>
  </si>
  <si>
    <t>ТП-6 квл-74</t>
  </si>
  <si>
    <t>ТП-7 квл-74</t>
  </si>
  <si>
    <t>ТП-3 квл-9</t>
  </si>
  <si>
    <t>ТП-1 квл-9</t>
  </si>
  <si>
    <t>ТП-2 квл-9</t>
  </si>
  <si>
    <t>ТП-2 квл-28</t>
  </si>
  <si>
    <t>ТП Муз.школа</t>
  </si>
  <si>
    <t>ТП Бассейн</t>
  </si>
  <si>
    <t>ТП РУС</t>
  </si>
  <si>
    <t>ТП ЖРЭК</t>
  </si>
  <si>
    <t>ТП-5 мкр-6</t>
  </si>
  <si>
    <t>ТП-3 мкр-6</t>
  </si>
  <si>
    <t>ТП-9 мкр-6</t>
  </si>
  <si>
    <t>ТП-12 мкр-6</t>
  </si>
  <si>
    <t>ТП АБК</t>
  </si>
  <si>
    <t>ТП Телецентр</t>
  </si>
  <si>
    <t>ТП Байконур</t>
  </si>
  <si>
    <t>ТП-5 мкр-2</t>
  </si>
  <si>
    <t>ТП-5 мкр-4</t>
  </si>
  <si>
    <t>ТП квл-5А</t>
  </si>
  <si>
    <t>ТП квл-6</t>
  </si>
  <si>
    <t>ТП квл-81</t>
  </si>
  <si>
    <t>КТП квл-81</t>
  </si>
  <si>
    <t>КТП Автошкола</t>
  </si>
  <si>
    <t>ТП  Гаражи</t>
  </si>
  <si>
    <t>ТП Рыбачий</t>
  </si>
  <si>
    <t>ТП квл-79</t>
  </si>
  <si>
    <t>ТП ПТШ-6</t>
  </si>
  <si>
    <t>КТП квл-94</t>
  </si>
  <si>
    <t>ТП-1 квл-28</t>
  </si>
  <si>
    <t>ТП-3 квл-28</t>
  </si>
  <si>
    <t>ТП-4 квл-9</t>
  </si>
  <si>
    <t>ТП Школа квл-91</t>
  </si>
  <si>
    <t>ТП квл-1</t>
  </si>
  <si>
    <t>ТП квл-93</t>
  </si>
  <si>
    <t>РП квл-91</t>
  </si>
  <si>
    <t>ТП Школа-26</t>
  </si>
  <si>
    <t>ТП-4 мкр-6</t>
  </si>
  <si>
    <t>ТП-2 мкр-6</t>
  </si>
  <si>
    <t>ТП-11 мкр-6</t>
  </si>
  <si>
    <t>ТП-6 мкр-6</t>
  </si>
  <si>
    <t>ТП-7 мкр-6</t>
  </si>
  <si>
    <t xml:space="preserve">ТП Медсанчасть </t>
  </si>
  <si>
    <t>г.Жезказган , р.Холмецкого и Жастар</t>
  </si>
  <si>
    <t>г.Жезказган р.Акимата</t>
  </si>
  <si>
    <t>г.Жезказган р.Байконурова университета</t>
  </si>
  <si>
    <t>г.Жезказган(за КД тюрьмой в районе  очистных сооружении АО ПТВС)</t>
  </si>
  <si>
    <t xml:space="preserve">г.Жезказган (ул.Улытауская между трикотажкой) </t>
  </si>
  <si>
    <t>г.Жезказган (ЖБИ за медзаводом)</t>
  </si>
  <si>
    <t>г.Жезказган (у.Маметова автошкола)</t>
  </si>
  <si>
    <t>г.Жезказган (на углу ул.Алашахана и ул.Байконурова)</t>
  </si>
  <si>
    <t>г.Жезказган. (огороды дача ЛМЗ бывшая)</t>
  </si>
  <si>
    <t>г.Жезказган (дача)</t>
  </si>
  <si>
    <t>г.Жезказган (ул.Темирязева,3)</t>
  </si>
  <si>
    <t xml:space="preserve">г.Жезказган (по ул.Холмецкой насосной АО ПТВС) </t>
  </si>
  <si>
    <t>г.Жезказган (между Молзаводом и Мясокомбинат)</t>
  </si>
  <si>
    <t>г.Жезказган (угол ул.Мира-ул.Деева)</t>
  </si>
  <si>
    <t>ЦРП-11</t>
  </si>
  <si>
    <t>г.Жезказган ПТВС</t>
  </si>
  <si>
    <t xml:space="preserve">ЦРП-Вентсвол </t>
  </si>
  <si>
    <t xml:space="preserve">ЦРП- 3-го подъема </t>
  </si>
  <si>
    <t>Подстанция на скважинах -35/0,4кВ №34А</t>
  </si>
  <si>
    <t xml:space="preserve"> Тр №1</t>
  </si>
  <si>
    <t xml:space="preserve"> Тр №3</t>
  </si>
  <si>
    <t>ТП-5 квл-9</t>
  </si>
  <si>
    <t>Подстанция на скважинах -35/0,4кВяч№23</t>
  </si>
  <si>
    <t>Подстанция на скважинах -35/0,4кВ №34</t>
  </si>
  <si>
    <t>ТП-3 квл-91</t>
  </si>
  <si>
    <t>№</t>
  </si>
  <si>
    <t>NF003707</t>
  </si>
  <si>
    <t>NF004037</t>
  </si>
  <si>
    <t>NF004061</t>
  </si>
  <si>
    <t>NF003718</t>
  </si>
  <si>
    <t>NF003655</t>
  </si>
  <si>
    <t>NF003720</t>
  </si>
  <si>
    <t>ND003746</t>
  </si>
  <si>
    <t>NF003759</t>
  </si>
  <si>
    <t>NF003711</t>
  </si>
  <si>
    <t>ND142999</t>
  </si>
  <si>
    <t>NF003842</t>
  </si>
  <si>
    <t>NF003706</t>
  </si>
  <si>
    <t>NF003694</t>
  </si>
  <si>
    <t>NF003690</t>
  </si>
  <si>
    <t>NF003668</t>
  </si>
  <si>
    <t>NF003867</t>
  </si>
  <si>
    <t>NF003855</t>
  </si>
  <si>
    <t>NF003663</t>
  </si>
  <si>
    <t>NF003856</t>
  </si>
  <si>
    <t>NF003849</t>
  </si>
  <si>
    <t>NF003857</t>
  </si>
  <si>
    <t>HN003785</t>
  </si>
  <si>
    <t>HN003712</t>
  </si>
  <si>
    <t>NF003664</t>
  </si>
  <si>
    <t>NF003665</t>
  </si>
  <si>
    <t>NF009837</t>
  </si>
  <si>
    <t>NF003721</t>
  </si>
  <si>
    <t>NF003789</t>
  </si>
  <si>
    <t>NF003725</t>
  </si>
  <si>
    <t>NF003713</t>
  </si>
  <si>
    <t>NF003755</t>
  </si>
  <si>
    <t>NF004059</t>
  </si>
  <si>
    <t>NF003662</t>
  </si>
  <si>
    <t>NF003765</t>
  </si>
  <si>
    <t>NF003699</t>
  </si>
  <si>
    <t>NF003740</t>
  </si>
  <si>
    <t>NF004043</t>
  </si>
  <si>
    <t>ND113008</t>
  </si>
  <si>
    <t>NF003852</t>
  </si>
  <si>
    <t>NF 003653</t>
  </si>
  <si>
    <t>NF 003691</t>
  </si>
  <si>
    <t>NF003824</t>
  </si>
  <si>
    <t>NF003717</t>
  </si>
  <si>
    <t>NF003858</t>
  </si>
  <si>
    <t>NF003652</t>
  </si>
  <si>
    <t>NF003700</t>
  </si>
  <si>
    <t>NF003666</t>
  </si>
  <si>
    <t>NF017232</t>
  </si>
  <si>
    <t>NF003909</t>
  </si>
  <si>
    <t>NF003862</t>
  </si>
  <si>
    <t>119A249300443</t>
  </si>
  <si>
    <t>119A249300449</t>
  </si>
  <si>
    <t>ND141546</t>
  </si>
  <si>
    <t>ND144356</t>
  </si>
  <si>
    <t>ND144342</t>
  </si>
  <si>
    <t>НN001776</t>
  </si>
  <si>
    <t>ND144014</t>
  </si>
  <si>
    <t>ND144287</t>
  </si>
  <si>
    <t>ND1444434</t>
  </si>
  <si>
    <t>ND159537</t>
  </si>
  <si>
    <t>ND159524</t>
  </si>
  <si>
    <t xml:space="preserve"> ТП-ст.Никольская 2</t>
  </si>
  <si>
    <t>КТП-8 мкр 2</t>
  </si>
  <si>
    <t>г.Жезказган 71 квартал</t>
  </si>
  <si>
    <t>ЦЖЭС</t>
  </si>
  <si>
    <t>ЦЖГЭС</t>
  </si>
  <si>
    <t>ТП-Промышленный</t>
  </si>
  <si>
    <t>КТП-Аул1</t>
  </si>
  <si>
    <t>г.Жезказган район ПНС-1 ЖОФ-1,2</t>
  </si>
  <si>
    <t>NF003846</t>
  </si>
  <si>
    <t xml:space="preserve">  </t>
  </si>
  <si>
    <t>КТПБ- ДКМ</t>
  </si>
  <si>
    <t>КТПБ квл-10</t>
  </si>
  <si>
    <t xml:space="preserve">КТПБ - 15В квартал </t>
  </si>
  <si>
    <t>003869</t>
  </si>
  <si>
    <t xml:space="preserve"> ТП-Пожарная депо </t>
  </si>
  <si>
    <t xml:space="preserve">ТП -2  66 квартал </t>
  </si>
  <si>
    <t xml:space="preserve">ТП -3  66 квартал </t>
  </si>
  <si>
    <t xml:space="preserve">ТП -4  66 квартал </t>
  </si>
  <si>
    <t xml:space="preserve">ТП -5  66 квартал </t>
  </si>
  <si>
    <t xml:space="preserve">ТП -6  66 квартал </t>
  </si>
  <si>
    <t xml:space="preserve">КТПН -67 квартал </t>
  </si>
  <si>
    <t>КТП-Индивидуалка застройка</t>
  </si>
  <si>
    <t xml:space="preserve"> КТПБ-18 кв-л</t>
  </si>
  <si>
    <t>КТПН-3-Вокзал</t>
  </si>
  <si>
    <t>КТПБ-1-68 кв-ла</t>
  </si>
  <si>
    <t>КТПН-Амбулаторная</t>
  </si>
  <si>
    <t>ЦРП-ТС-1</t>
  </si>
  <si>
    <t>Подстанция на скважинах -35/0,4кВяч№3</t>
  </si>
  <si>
    <t>HN001859</t>
  </si>
  <si>
    <t>13055064</t>
  </si>
  <si>
    <t>11161629</t>
  </si>
  <si>
    <t>цпэс</t>
  </si>
  <si>
    <t>цсэс</t>
  </si>
  <si>
    <t>итого</t>
  </si>
  <si>
    <t>2 города</t>
  </si>
  <si>
    <t xml:space="preserve">                         Реестр  данных  по  загрузке  подстанции  ПЭС  ТОО  "Казахмыс  Дистрибьюшн" за сентябрь 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</si>
</sst>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_-* #,##0.00\ _р_._-;\-* #,##0.00\ _р_._-;_-* &quot;-&quot;??\ _р_._-;_-@_-"/>
    <numFmt numFmtId="167" formatCode="#,##0.0"/>
    <numFmt numFmtId="168" formatCode="[$-419]0"/>
    <numFmt numFmtId="169" formatCode="[$-F400]h:mm:ss\ AM/PM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7">
    <xf numFmtId="0" fontId="0" fillId="0" borderId="0"/>
    <xf numFmtId="164" fontId="10" fillId="0" borderId="0" applyFont="0" applyFill="0" applyBorder="0" applyAlignment="0" applyProtection="0"/>
    <xf numFmtId="0" fontId="2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7" fillId="0" borderId="0">
      <alignment horizontal="left" vertical="top"/>
    </xf>
    <xf numFmtId="0" fontId="18" fillId="0" borderId="0"/>
    <xf numFmtId="0" fontId="3" fillId="0" borderId="0"/>
    <xf numFmtId="0" fontId="10" fillId="0" borderId="0">
      <alignment vertical="center"/>
    </xf>
    <xf numFmtId="0" fontId="10" fillId="0" borderId="0"/>
    <xf numFmtId="0" fontId="19" fillId="0" borderId="0"/>
    <xf numFmtId="0" fontId="16" fillId="0" borderId="0"/>
    <xf numFmtId="0" fontId="16" fillId="0" borderId="0"/>
    <xf numFmtId="0" fontId="10" fillId="0" borderId="0">
      <alignment vertical="center"/>
    </xf>
    <xf numFmtId="0" fontId="20" fillId="0" borderId="0"/>
    <xf numFmtId="0" fontId="2" fillId="0" borderId="0"/>
    <xf numFmtId="0" fontId="2" fillId="0" borderId="0"/>
    <xf numFmtId="0" fontId="16" fillId="0" borderId="0"/>
    <xf numFmtId="0" fontId="10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0" fillId="0" borderId="9" applyNumberFormat="0" applyFont="0" applyFill="0" applyAlignment="0" applyProtection="0">
      <alignment vertical="center"/>
    </xf>
    <xf numFmtId="0" fontId="1" fillId="0" borderId="0"/>
  </cellStyleXfs>
  <cellXfs count="209">
    <xf numFmtId="0" fontId="0" fillId="0" borderId="0" xfId="0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4" fillId="2" borderId="5" xfId="0" applyFont="1" applyFill="1" applyBorder="1" applyAlignment="1">
      <alignment horizontal="left"/>
    </xf>
    <xf numFmtId="4" fontId="5" fillId="0" borderId="0" xfId="0" applyNumberFormat="1" applyFont="1" applyAlignment="1">
      <alignment vertical="center"/>
    </xf>
    <xf numFmtId="0" fontId="4" fillId="2" borderId="0" xfId="0" applyFont="1" applyFill="1"/>
    <xf numFmtId="0" fontId="14" fillId="2" borderId="0" xfId="0" applyFont="1" applyFill="1"/>
    <xf numFmtId="3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4" fontId="4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0" fillId="2" borderId="0" xfId="0" applyFill="1"/>
    <xf numFmtId="0" fontId="24" fillId="2" borderId="0" xfId="0" applyFont="1" applyFill="1" applyAlignment="1">
      <alignment horizontal="left"/>
    </xf>
    <xf numFmtId="0" fontId="4" fillId="0" borderId="2" xfId="0" applyFont="1" applyBorder="1" applyAlignment="1">
      <alignment horizontal="left"/>
    </xf>
    <xf numFmtId="2" fontId="4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167" fontId="4" fillId="0" borderId="2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27" fillId="0" borderId="2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3" fillId="2" borderId="1" xfId="3" applyFont="1" applyFill="1" applyBorder="1" applyAlignment="1">
      <alignment horizontal="left" vertical="center"/>
    </xf>
    <xf numFmtId="0" fontId="13" fillId="2" borderId="3" xfId="3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6" fillId="2" borderId="0" xfId="3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24" fillId="2" borderId="0" xfId="0" applyNumberFormat="1" applyFont="1" applyFill="1" applyAlignment="1">
      <alignment horizontal="left"/>
    </xf>
    <xf numFmtId="0" fontId="28" fillId="2" borderId="10" xfId="36" applyNumberFormat="1" applyFont="1" applyFill="1" applyBorder="1" applyAlignment="1">
      <alignment horizontal="left"/>
    </xf>
    <xf numFmtId="0" fontId="28" fillId="3" borderId="10" xfId="36" quotePrefix="1" applyNumberFormat="1" applyFont="1" applyFill="1" applyBorder="1" applyAlignment="1">
      <alignment horizontal="left"/>
    </xf>
    <xf numFmtId="0" fontId="28" fillId="0" borderId="10" xfId="14" applyNumberFormat="1" applyFont="1" applyBorder="1" applyAlignment="1">
      <alignment horizontal="left"/>
    </xf>
    <xf numFmtId="0" fontId="28" fillId="3" borderId="10" xfId="36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29" fillId="3" borderId="10" xfId="36" quotePrefix="1" applyNumberFormat="1" applyFont="1" applyFill="1" applyBorder="1" applyAlignment="1">
      <alignment horizontal="left"/>
    </xf>
    <xf numFmtId="0" fontId="28" fillId="3" borderId="10" xfId="14" applyNumberFormat="1" applyFont="1" applyFill="1" applyBorder="1" applyAlignment="1">
      <alignment horizontal="left"/>
    </xf>
    <xf numFmtId="0" fontId="30" fillId="3" borderId="10" xfId="36" applyNumberFormat="1" applyFont="1" applyFill="1" applyBorder="1" applyAlignment="1">
      <alignment horizontal="left"/>
    </xf>
    <xf numFmtId="0" fontId="29" fillId="3" borderId="10" xfId="36" applyNumberFormat="1" applyFont="1" applyFill="1" applyBorder="1" applyAlignment="1">
      <alignment horizontal="left"/>
    </xf>
    <xf numFmtId="0" fontId="30" fillId="2" borderId="10" xfId="14" applyNumberFormat="1" applyFont="1" applyFill="1" applyBorder="1" applyAlignment="1">
      <alignment horizontal="left"/>
    </xf>
    <xf numFmtId="0" fontId="30" fillId="0" borderId="10" xfId="36" applyNumberFormat="1" applyFont="1" applyBorder="1" applyAlignment="1">
      <alignment horizontal="left"/>
    </xf>
    <xf numFmtId="0" fontId="28" fillId="0" borderId="10" xfId="36" applyNumberFormat="1" applyFont="1" applyBorder="1" applyAlignment="1">
      <alignment horizontal="left"/>
    </xf>
    <xf numFmtId="0" fontId="28" fillId="2" borderId="10" xfId="14" applyNumberFormat="1" applyFont="1" applyFill="1" applyBorder="1" applyAlignment="1">
      <alignment horizontal="left"/>
    </xf>
    <xf numFmtId="0" fontId="28" fillId="0" borderId="10" xfId="14" quotePrefix="1" applyNumberFormat="1" applyFont="1" applyBorder="1" applyAlignment="1">
      <alignment horizontal="left"/>
    </xf>
    <xf numFmtId="0" fontId="30" fillId="3" borderId="10" xfId="20" applyNumberFormat="1" applyFont="1" applyFill="1" applyBorder="1" applyAlignment="1">
      <alignment horizontal="left"/>
    </xf>
    <xf numFmtId="0" fontId="30" fillId="0" borderId="10" xfId="14" applyNumberFormat="1" applyFont="1" applyBorder="1" applyAlignment="1">
      <alignment horizontal="left"/>
    </xf>
    <xf numFmtId="0" fontId="30" fillId="0" borderId="10" xfId="20" applyNumberFormat="1" applyFont="1" applyBorder="1" applyAlignment="1">
      <alignment horizontal="left"/>
    </xf>
    <xf numFmtId="0" fontId="30" fillId="3" borderId="10" xfId="9" applyNumberFormat="1" applyFont="1" applyFill="1" applyBorder="1" applyAlignment="1">
      <alignment horizontal="left"/>
    </xf>
    <xf numFmtId="0" fontId="28" fillId="3" borderId="10" xfId="9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vertical="center"/>
    </xf>
    <xf numFmtId="0" fontId="30" fillId="3" borderId="10" xfId="14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0" fillId="2" borderId="11" xfId="14" applyNumberFormat="1" applyFont="1" applyFill="1" applyBorder="1" applyAlignment="1">
      <alignment horizontal="left"/>
    </xf>
    <xf numFmtId="4" fontId="4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0" fillId="2" borderId="2" xfId="14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27" fillId="2" borderId="2" xfId="0" applyFont="1" applyFill="1" applyBorder="1" applyAlignment="1">
      <alignment horizontal="center" vertical="center"/>
    </xf>
    <xf numFmtId="0" fontId="32" fillId="3" borderId="10" xfId="36" applyNumberFormat="1" applyFont="1" applyFill="1" applyBorder="1" applyAlignment="1">
      <alignment horizontal="left"/>
    </xf>
    <xf numFmtId="3" fontId="4" fillId="2" borderId="2" xfId="0" applyNumberFormat="1" applyFont="1" applyFill="1" applyBorder="1" applyAlignment="1">
      <alignment horizontal="center"/>
    </xf>
    <xf numFmtId="0" fontId="26" fillId="2" borderId="13" xfId="3" applyFont="1" applyFill="1" applyBorder="1" applyAlignment="1">
      <alignment horizontal="left" vertical="center" wrapText="1"/>
    </xf>
    <xf numFmtId="0" fontId="26" fillId="2" borderId="12" xfId="3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8" fontId="33" fillId="2" borderId="2" xfId="3" applyNumberFormat="1" applyFont="1" applyFill="1" applyBorder="1" applyAlignment="1">
      <alignment horizontal="center" vertical="center"/>
    </xf>
    <xf numFmtId="168" fontId="26" fillId="2" borderId="2" xfId="3" applyNumberFormat="1" applyFont="1" applyFill="1" applyBorder="1" applyAlignment="1">
      <alignment horizontal="center" vertical="center"/>
    </xf>
    <xf numFmtId="168" fontId="4" fillId="2" borderId="2" xfId="3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0" fillId="4" borderId="0" xfId="0" applyFill="1"/>
    <xf numFmtId="0" fontId="11" fillId="4" borderId="1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28" fillId="4" borderId="10" xfId="36" applyNumberFormat="1" applyFont="1" applyFill="1" applyBorder="1" applyAlignment="1">
      <alignment horizontal="left"/>
    </xf>
    <xf numFmtId="0" fontId="31" fillId="4" borderId="10" xfId="20" applyNumberFormat="1" applyFont="1" applyFill="1" applyBorder="1" applyAlignment="1">
      <alignment horizontal="left"/>
    </xf>
    <xf numFmtId="0" fontId="30" fillId="4" borderId="10" xfId="14" applyNumberFormat="1" applyFont="1" applyFill="1" applyBorder="1" applyAlignment="1">
      <alignment horizontal="left"/>
    </xf>
    <xf numFmtId="0" fontId="30" fillId="4" borderId="10" xfId="36" applyNumberFormat="1" applyFont="1" applyFill="1" applyBorder="1" applyAlignment="1">
      <alignment horizontal="left"/>
    </xf>
    <xf numFmtId="0" fontId="30" fillId="4" borderId="10" xfId="9" applyNumberFormat="1" applyFont="1" applyFill="1" applyBorder="1" applyAlignment="1">
      <alignment horizontal="left"/>
    </xf>
    <xf numFmtId="0" fontId="4" fillId="4" borderId="3" xfId="0" applyNumberFormat="1" applyFont="1" applyFill="1" applyBorder="1" applyAlignment="1">
      <alignment horizontal="left" vertical="center"/>
    </xf>
    <xf numFmtId="0" fontId="29" fillId="4" borderId="10" xfId="36" applyNumberFormat="1" applyFont="1" applyFill="1" applyBorder="1" applyAlignment="1">
      <alignment horizontal="left"/>
    </xf>
    <xf numFmtId="0" fontId="28" fillId="4" borderId="10" xfId="9" applyNumberFormat="1" applyFont="1" applyFill="1" applyBorder="1" applyAlignment="1">
      <alignment horizontal="left"/>
    </xf>
    <xf numFmtId="169" fontId="0" fillId="0" borderId="0" xfId="0" applyNumberFormat="1"/>
    <xf numFmtId="0" fontId="11" fillId="2" borderId="0" xfId="0" applyFont="1" applyFill="1"/>
    <xf numFmtId="0" fontId="9" fillId="2" borderId="6" xfId="0" applyFont="1" applyFill="1" applyBorder="1" applyAlignment="1">
      <alignment vertical="center"/>
    </xf>
    <xf numFmtId="3" fontId="11" fillId="2" borderId="2" xfId="0" applyNumberFormat="1" applyFont="1" applyFill="1" applyBorder="1" applyAlignment="1">
      <alignment horizontal="center"/>
    </xf>
    <xf numFmtId="3" fontId="11" fillId="2" borderId="2" xfId="2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center"/>
    </xf>
    <xf numFmtId="0" fontId="12" fillId="2" borderId="0" xfId="0" applyFont="1" applyFill="1"/>
    <xf numFmtId="0" fontId="4" fillId="0" borderId="1" xfId="0" applyFont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/>
    </xf>
    <xf numFmtId="1" fontId="34" fillId="2" borderId="3" xfId="0" applyNumberFormat="1" applyFont="1" applyFill="1" applyBorder="1" applyAlignment="1">
      <alignment horizontal="center"/>
    </xf>
    <xf numFmtId="3" fontId="11" fillId="2" borderId="2" xfId="0" applyNumberFormat="1" applyFont="1" applyFill="1" applyBorder="1" applyAlignment="1">
      <alignment horizontal="center" vertical="center"/>
    </xf>
    <xf numFmtId="3" fontId="11" fillId="2" borderId="8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3" fillId="2" borderId="1" xfId="3" applyFont="1" applyFill="1" applyBorder="1" applyAlignment="1">
      <alignment horizontal="left" vertical="center"/>
    </xf>
    <xf numFmtId="0" fontId="13" fillId="2" borderId="3" xfId="3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</cellXfs>
  <cellStyles count="37">
    <cellStyle name="Excel Built-in Normal" xfId="4" xr:uid="{00000000-0005-0000-0000-000000000000}"/>
    <cellStyle name="Excel Built-in Normal 2" xfId="5" xr:uid="{00000000-0005-0000-0000-000001000000}"/>
    <cellStyle name="Excel Built-in Normal_Показ сч Общедомовые Жезказган  за 01-17" xfId="6" xr:uid="{00000000-0005-0000-0000-000002000000}"/>
    <cellStyle name="S2" xfId="7" xr:uid="{00000000-0005-0000-0000-000003000000}"/>
    <cellStyle name="Заголовок" xfId="8" xr:uid="{00000000-0005-0000-0000-000004000000}"/>
    <cellStyle name="Обычный" xfId="0" builtinId="0"/>
    <cellStyle name="Обычный 2" xfId="3" xr:uid="{00000000-0005-0000-0000-000006000000}"/>
    <cellStyle name="Обычный 2 2" xfId="9" xr:uid="{00000000-0005-0000-0000-000007000000}"/>
    <cellStyle name="Обычный 2 2 2" xfId="10" xr:uid="{00000000-0005-0000-0000-000008000000}"/>
    <cellStyle name="Обычный 2 2 2 2" xfId="11" xr:uid="{00000000-0005-0000-0000-000009000000}"/>
    <cellStyle name="Обычный 2 2 3" xfId="12" xr:uid="{00000000-0005-0000-0000-00000A000000}"/>
    <cellStyle name="Обычный 2 3" xfId="13" xr:uid="{00000000-0005-0000-0000-00000B000000}"/>
    <cellStyle name="Обычный 2 3 2" xfId="14" xr:uid="{00000000-0005-0000-0000-00000C000000}"/>
    <cellStyle name="Обычный 2 4" xfId="15" xr:uid="{00000000-0005-0000-0000-00000D000000}"/>
    <cellStyle name="Обычный 2 4 2" xfId="16" xr:uid="{00000000-0005-0000-0000-00000E000000}"/>
    <cellStyle name="Обычный 2 5" xfId="17" xr:uid="{00000000-0005-0000-0000-00000F000000}"/>
    <cellStyle name="Обычный 2 5 2" xfId="18" xr:uid="{00000000-0005-0000-0000-000010000000}"/>
    <cellStyle name="Обычный 2 5 4" xfId="36" xr:uid="{6650BB05-7367-4A62-9213-66E06384DE6C}"/>
    <cellStyle name="Обычный 2 6" xfId="2" xr:uid="{00000000-0005-0000-0000-000011000000}"/>
    <cellStyle name="Обычный 2_Копия сч Общедомовые г Сатпаев  за 12-16г для МП Иванова" xfId="19" xr:uid="{00000000-0005-0000-0000-000012000000}"/>
    <cellStyle name="Обычный 3" xfId="20" xr:uid="{00000000-0005-0000-0000-000013000000}"/>
    <cellStyle name="Обычный 3 2" xfId="21" xr:uid="{00000000-0005-0000-0000-000014000000}"/>
    <cellStyle name="Обычный 3 2 2" xfId="22" xr:uid="{00000000-0005-0000-0000-000015000000}"/>
    <cellStyle name="Обычный 3 2 2 2" xfId="23" xr:uid="{00000000-0005-0000-0000-000016000000}"/>
    <cellStyle name="Обычный 3 2 3" xfId="24" xr:uid="{00000000-0005-0000-0000-000017000000}"/>
    <cellStyle name="Обычный 3 2 4" xfId="25" xr:uid="{00000000-0005-0000-0000-000018000000}"/>
    <cellStyle name="Обычный 3_Реестр сч на вводе  ТП Жезказган  1-2017" xfId="26" xr:uid="{00000000-0005-0000-0000-000019000000}"/>
    <cellStyle name="Обычный 4" xfId="27" xr:uid="{00000000-0005-0000-0000-00001A000000}"/>
    <cellStyle name="Обычный 5" xfId="28" xr:uid="{00000000-0005-0000-0000-00001B000000}"/>
    <cellStyle name="Обычный 6" xfId="29" xr:uid="{00000000-0005-0000-0000-00001C000000}"/>
    <cellStyle name="Обычный 7" xfId="30" xr:uid="{00000000-0005-0000-0000-00001D000000}"/>
    <cellStyle name="Обычный 8" xfId="31" xr:uid="{00000000-0005-0000-0000-00001E000000}"/>
    <cellStyle name="Процентный 2" xfId="32" xr:uid="{00000000-0005-0000-0000-00001F000000}"/>
    <cellStyle name="Финансовый [0] 2" xfId="1" xr:uid="{00000000-0005-0000-0000-000020000000}"/>
    <cellStyle name="Финансовый 2" xfId="33" xr:uid="{00000000-0005-0000-0000-000021000000}"/>
    <cellStyle name="Финансовый 2 2" xfId="34" xr:uid="{00000000-0005-0000-0000-000022000000}"/>
    <cellStyle name="Ячейка_таблицы" xfId="35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K243"/>
  <sheetViews>
    <sheetView tabSelected="1" zoomScale="99" zoomScaleNormal="99" zoomScaleSheetLayoutView="110" workbookViewId="0">
      <pane ySplit="8" topLeftCell="A57" activePane="bottomLeft" state="frozen"/>
      <selection pane="bottomLeft" activeCell="E64" sqref="E64"/>
    </sheetView>
  </sheetViews>
  <sheetFormatPr defaultRowHeight="15" x14ac:dyDescent="0.25"/>
  <cols>
    <col min="1" max="1" width="7" style="1" customWidth="1"/>
    <col min="2" max="2" width="36.7109375" style="2" customWidth="1"/>
    <col min="3" max="3" width="24.140625" style="2" hidden="1" customWidth="1"/>
    <col min="4" max="4" width="13.42578125" style="1" customWidth="1"/>
    <col min="5" max="5" width="24.28515625" style="3" customWidth="1"/>
    <col min="6" max="6" width="12.85546875" style="43" customWidth="1"/>
    <col min="7" max="7" width="11.7109375" style="43" customWidth="1"/>
    <col min="8" max="8" width="12.140625" style="4" customWidth="1"/>
    <col min="9" max="9" width="15.28515625" style="40" customWidth="1"/>
    <col min="10" max="10" width="13.140625" style="4" customWidth="1"/>
    <col min="11" max="12" width="17.85546875" style="4" hidden="1" customWidth="1"/>
    <col min="13" max="13" width="13.28515625" style="40" hidden="1" customWidth="1"/>
    <col min="14" max="14" width="20.140625" style="4" customWidth="1"/>
    <col min="15" max="16" width="9.140625" style="4" customWidth="1"/>
    <col min="17" max="18" width="9.140625" style="4" hidden="1" customWidth="1"/>
    <col min="19" max="19" width="11.140625" hidden="1" customWidth="1"/>
    <col min="20" max="20" width="9.140625" hidden="1" customWidth="1"/>
    <col min="21" max="21" width="9.140625" customWidth="1"/>
  </cols>
  <sheetData>
    <row r="1" spans="1:18" ht="18.75" customHeight="1" x14ac:dyDescent="0.25"/>
    <row r="3" spans="1:18" s="10" customFormat="1" ht="15.75" x14ac:dyDescent="0.25">
      <c r="A3" s="1"/>
      <c r="B3" s="5" t="s">
        <v>652</v>
      </c>
      <c r="C3" s="5"/>
      <c r="D3" s="6"/>
      <c r="E3" s="7"/>
      <c r="F3" s="43"/>
      <c r="G3" s="43"/>
      <c r="H3" s="4"/>
      <c r="I3" s="40"/>
      <c r="J3" s="4"/>
      <c r="K3" s="4"/>
      <c r="L3" s="4"/>
      <c r="M3" s="40"/>
      <c r="N3" s="8"/>
      <c r="O3" s="9"/>
      <c r="P3" s="9"/>
      <c r="Q3" s="9"/>
      <c r="R3" s="9"/>
    </row>
    <row r="4" spans="1:18" x14ac:dyDescent="0.25">
      <c r="B4" s="2" t="s">
        <v>626</v>
      </c>
    </row>
    <row r="7" spans="1:18" s="12" customFormat="1" ht="15" customHeight="1" x14ac:dyDescent="0.25">
      <c r="A7" s="179" t="s">
        <v>0</v>
      </c>
      <c r="B7" s="181" t="s">
        <v>260</v>
      </c>
      <c r="C7" s="82"/>
      <c r="D7" s="183"/>
      <c r="E7" s="185" t="s">
        <v>1</v>
      </c>
      <c r="F7" s="186" t="s">
        <v>2</v>
      </c>
      <c r="G7" s="186" t="s">
        <v>3</v>
      </c>
      <c r="H7" s="176" t="s">
        <v>4</v>
      </c>
      <c r="I7" s="177" t="s">
        <v>5</v>
      </c>
      <c r="J7" s="174" t="s">
        <v>6</v>
      </c>
      <c r="K7" s="174" t="s">
        <v>7</v>
      </c>
      <c r="L7" s="174" t="s">
        <v>8</v>
      </c>
      <c r="M7" s="177" t="s">
        <v>274</v>
      </c>
      <c r="N7" s="174" t="s">
        <v>9</v>
      </c>
      <c r="O7" s="11"/>
      <c r="P7" s="11"/>
      <c r="Q7" s="11"/>
      <c r="R7" s="11"/>
    </row>
    <row r="8" spans="1:18" s="12" customFormat="1" ht="39" customHeight="1" x14ac:dyDescent="0.25">
      <c r="A8" s="180"/>
      <c r="B8" s="182"/>
      <c r="C8" s="83" t="s">
        <v>555</v>
      </c>
      <c r="D8" s="184"/>
      <c r="E8" s="185"/>
      <c r="F8" s="186"/>
      <c r="G8" s="186"/>
      <c r="H8" s="176"/>
      <c r="I8" s="178"/>
      <c r="J8" s="175"/>
      <c r="K8" s="175"/>
      <c r="L8" s="175"/>
      <c r="M8" s="178"/>
      <c r="N8" s="175"/>
      <c r="O8" s="11"/>
      <c r="P8" s="11"/>
      <c r="Q8" s="11"/>
      <c r="R8" s="11"/>
    </row>
    <row r="9" spans="1:18" ht="30" customHeight="1" x14ac:dyDescent="0.25">
      <c r="A9" s="27"/>
      <c r="B9" s="191" t="s">
        <v>156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3"/>
    </row>
    <row r="10" spans="1:18" s="12" customFormat="1" ht="30" customHeight="1" x14ac:dyDescent="0.25">
      <c r="A10" s="179">
        <v>1</v>
      </c>
      <c r="B10" s="187" t="s">
        <v>157</v>
      </c>
      <c r="C10" s="75"/>
      <c r="D10" s="14" t="s">
        <v>12</v>
      </c>
      <c r="E10" s="21" t="s">
        <v>156</v>
      </c>
      <c r="F10" s="189" t="s">
        <v>158</v>
      </c>
      <c r="G10" s="29" t="s">
        <v>16</v>
      </c>
      <c r="H10" s="14">
        <v>6300</v>
      </c>
      <c r="I10" s="42">
        <v>1217520</v>
      </c>
      <c r="J10" s="17">
        <f>I10/744/1000</f>
        <v>1.6364516129032258</v>
      </c>
      <c r="K10" s="16">
        <f>H10*744*1.38</f>
        <v>6468335.9999999991</v>
      </c>
      <c r="L10" s="17">
        <f>K10/744/1000</f>
        <v>8.6939999999999991</v>
      </c>
      <c r="M10" s="57">
        <f>(I10/K10)*100</f>
        <v>18.822769874663287</v>
      </c>
      <c r="N10" s="18">
        <f>H10/1000*0.8-J10</f>
        <v>3.403548387096774</v>
      </c>
      <c r="O10" s="60"/>
      <c r="P10" s="39"/>
      <c r="Q10" s="11"/>
      <c r="R10" s="11"/>
    </row>
    <row r="11" spans="1:18" s="12" customFormat="1" ht="30" customHeight="1" x14ac:dyDescent="0.25">
      <c r="A11" s="180"/>
      <c r="B11" s="188"/>
      <c r="C11" s="76"/>
      <c r="D11" s="14" t="s">
        <v>15</v>
      </c>
      <c r="E11" s="21" t="s">
        <v>156</v>
      </c>
      <c r="F11" s="190"/>
      <c r="G11" s="29" t="s">
        <v>16</v>
      </c>
      <c r="H11" s="14">
        <v>6300</v>
      </c>
      <c r="I11" s="42">
        <v>1431480</v>
      </c>
      <c r="J11" s="17">
        <f t="shared" ref="J11:J46" si="0">I11/744/1000</f>
        <v>1.9240322580645162</v>
      </c>
      <c r="K11" s="16">
        <f t="shared" ref="K11:K44" si="1">H11*744*1.38</f>
        <v>6468335.9999999991</v>
      </c>
      <c r="L11" s="17">
        <f t="shared" ref="L11:L44" si="2">K11/744/1000</f>
        <v>8.6939999999999991</v>
      </c>
      <c r="M11" s="57">
        <f t="shared" ref="M11:M76" si="3">(I11/K11)*100</f>
        <v>22.130575777139594</v>
      </c>
      <c r="N11" s="18">
        <f t="shared" ref="N11:N76" si="4">H11/1000*0.8-J11</f>
        <v>3.1159677419354841</v>
      </c>
      <c r="O11" s="60"/>
      <c r="P11" s="11"/>
      <c r="Q11" s="11"/>
      <c r="R11" s="11"/>
    </row>
    <row r="12" spans="1:18" s="12" customFormat="1" ht="30" customHeight="1" x14ac:dyDescent="0.25">
      <c r="A12" s="179">
        <v>2</v>
      </c>
      <c r="B12" s="187" t="s">
        <v>159</v>
      </c>
      <c r="C12" s="75"/>
      <c r="D12" s="14" t="s">
        <v>12</v>
      </c>
      <c r="E12" s="21" t="s">
        <v>156</v>
      </c>
      <c r="F12" s="189" t="s">
        <v>158</v>
      </c>
      <c r="G12" s="29" t="s">
        <v>16</v>
      </c>
      <c r="H12" s="14">
        <v>6300</v>
      </c>
      <c r="I12" s="42">
        <v>1091520</v>
      </c>
      <c r="J12" s="17">
        <f t="shared" si="0"/>
        <v>1.4670967741935483</v>
      </c>
      <c r="K12" s="16">
        <f t="shared" si="1"/>
        <v>6468335.9999999991</v>
      </c>
      <c r="L12" s="17">
        <f t="shared" si="2"/>
        <v>8.6939999999999991</v>
      </c>
      <c r="M12" s="57">
        <f t="shared" si="3"/>
        <v>16.87481911885839</v>
      </c>
      <c r="N12" s="18">
        <f t="shared" si="4"/>
        <v>3.5729032258064519</v>
      </c>
      <c r="O12" s="60"/>
      <c r="P12" s="11"/>
      <c r="Q12" s="11"/>
      <c r="R12" s="11"/>
    </row>
    <row r="13" spans="1:18" s="12" customFormat="1" ht="30" customHeight="1" x14ac:dyDescent="0.25">
      <c r="A13" s="180"/>
      <c r="B13" s="188"/>
      <c r="C13" s="76"/>
      <c r="D13" s="14" t="s">
        <v>15</v>
      </c>
      <c r="E13" s="21" t="s">
        <v>156</v>
      </c>
      <c r="F13" s="190"/>
      <c r="G13" s="29" t="s">
        <v>16</v>
      </c>
      <c r="H13" s="14">
        <v>6300</v>
      </c>
      <c r="I13" s="42">
        <v>763920</v>
      </c>
      <c r="J13" s="17">
        <f t="shared" si="0"/>
        <v>1.0267741935483872</v>
      </c>
      <c r="K13" s="16">
        <f t="shared" si="1"/>
        <v>6468335.9999999991</v>
      </c>
      <c r="L13" s="17">
        <f t="shared" si="2"/>
        <v>8.6939999999999991</v>
      </c>
      <c r="M13" s="57">
        <f t="shared" si="3"/>
        <v>11.810147153765667</v>
      </c>
      <c r="N13" s="18">
        <f t="shared" si="4"/>
        <v>4.0132258064516133</v>
      </c>
      <c r="O13" s="60"/>
      <c r="P13" s="11"/>
      <c r="Q13" s="11"/>
      <c r="R13" s="11"/>
    </row>
    <row r="14" spans="1:18" s="12" customFormat="1" ht="30" customHeight="1" x14ac:dyDescent="0.25">
      <c r="A14" s="179">
        <v>3</v>
      </c>
      <c r="B14" s="187" t="s">
        <v>64</v>
      </c>
      <c r="C14" s="75"/>
      <c r="D14" s="14" t="s">
        <v>12</v>
      </c>
      <c r="E14" s="21" t="s">
        <v>156</v>
      </c>
      <c r="F14" s="189" t="s">
        <v>158</v>
      </c>
      <c r="G14" s="29" t="s">
        <v>16</v>
      </c>
      <c r="H14" s="67">
        <v>10000</v>
      </c>
      <c r="I14" s="42">
        <v>1696512</v>
      </c>
      <c r="J14" s="17">
        <f t="shared" si="0"/>
        <v>2.2802580645161292</v>
      </c>
      <c r="K14" s="16">
        <f t="shared" si="1"/>
        <v>10267200</v>
      </c>
      <c r="L14" s="17">
        <f t="shared" si="2"/>
        <v>13.8</v>
      </c>
      <c r="M14" s="57">
        <f t="shared" si="3"/>
        <v>16.523609163160355</v>
      </c>
      <c r="N14" s="18">
        <f t="shared" si="4"/>
        <v>5.7197419354838708</v>
      </c>
      <c r="O14" s="60"/>
      <c r="P14" s="11"/>
      <c r="Q14" s="11"/>
      <c r="R14" s="11"/>
    </row>
    <row r="15" spans="1:18" s="12" customFormat="1" ht="30" customHeight="1" x14ac:dyDescent="0.25">
      <c r="A15" s="180"/>
      <c r="B15" s="188"/>
      <c r="C15" s="76"/>
      <c r="D15" s="14" t="s">
        <v>15</v>
      </c>
      <c r="E15" s="21" t="s">
        <v>156</v>
      </c>
      <c r="F15" s="190"/>
      <c r="G15" s="29" t="s">
        <v>16</v>
      </c>
      <c r="H15" s="67">
        <v>10000</v>
      </c>
      <c r="I15" s="42">
        <v>1314144</v>
      </c>
      <c r="J15" s="17">
        <f t="shared" si="0"/>
        <v>1.7663225806451612</v>
      </c>
      <c r="K15" s="16">
        <f t="shared" si="1"/>
        <v>10267200</v>
      </c>
      <c r="L15" s="17">
        <f>K15/744/1000</f>
        <v>13.8</v>
      </c>
      <c r="M15" s="57">
        <f>(I15/K15)*100</f>
        <v>12.799438990182328</v>
      </c>
      <c r="N15" s="18">
        <f t="shared" si="4"/>
        <v>6.233677419354839</v>
      </c>
      <c r="O15" s="60"/>
      <c r="P15" s="11"/>
      <c r="Q15" s="11"/>
      <c r="R15" s="11"/>
    </row>
    <row r="16" spans="1:18" s="12" customFormat="1" ht="30" customHeight="1" x14ac:dyDescent="0.25">
      <c r="A16" s="179">
        <v>4</v>
      </c>
      <c r="B16" s="187" t="s">
        <v>65</v>
      </c>
      <c r="C16" s="75"/>
      <c r="D16" s="14" t="s">
        <v>12</v>
      </c>
      <c r="E16" s="21" t="s">
        <v>156</v>
      </c>
      <c r="F16" s="189" t="s">
        <v>158</v>
      </c>
      <c r="G16" s="29" t="s">
        <v>16</v>
      </c>
      <c r="H16" s="14">
        <v>10000</v>
      </c>
      <c r="I16" s="42">
        <v>1385280</v>
      </c>
      <c r="J16" s="17">
        <f t="shared" si="0"/>
        <v>1.8619354838709679</v>
      </c>
      <c r="K16" s="16">
        <f t="shared" si="1"/>
        <v>10267200</v>
      </c>
      <c r="L16" s="17">
        <f t="shared" si="2"/>
        <v>13.8</v>
      </c>
      <c r="M16" s="57">
        <f t="shared" si="3"/>
        <v>13.492286115007012</v>
      </c>
      <c r="N16" s="18">
        <f t="shared" si="4"/>
        <v>6.1380645161290319</v>
      </c>
      <c r="O16" s="60"/>
      <c r="P16" s="11"/>
      <c r="Q16" s="11"/>
      <c r="R16" s="11"/>
    </row>
    <row r="17" spans="1:18" s="12" customFormat="1" ht="30" customHeight="1" x14ac:dyDescent="0.25">
      <c r="A17" s="180"/>
      <c r="B17" s="188"/>
      <c r="C17" s="76"/>
      <c r="D17" s="14" t="s">
        <v>15</v>
      </c>
      <c r="E17" s="21" t="s">
        <v>156</v>
      </c>
      <c r="F17" s="190"/>
      <c r="G17" s="29" t="s">
        <v>16</v>
      </c>
      <c r="H17" s="14">
        <v>10000</v>
      </c>
      <c r="I17" s="42">
        <v>514440</v>
      </c>
      <c r="J17" s="17">
        <f t="shared" si="0"/>
        <v>0.69145161290322588</v>
      </c>
      <c r="K17" s="16">
        <f t="shared" si="1"/>
        <v>10267200</v>
      </c>
      <c r="L17" s="17">
        <f t="shared" si="2"/>
        <v>13.8</v>
      </c>
      <c r="M17" s="57">
        <f t="shared" si="3"/>
        <v>5.0105189340813459</v>
      </c>
      <c r="N17" s="18">
        <f t="shared" si="4"/>
        <v>7.3085483870967742</v>
      </c>
      <c r="O17" s="60"/>
      <c r="P17" s="11"/>
      <c r="Q17" s="11"/>
      <c r="R17" s="11"/>
    </row>
    <row r="18" spans="1:18" s="12" customFormat="1" ht="30" customHeight="1" x14ac:dyDescent="0.25">
      <c r="A18" s="179">
        <v>5</v>
      </c>
      <c r="B18" s="187" t="s">
        <v>160</v>
      </c>
      <c r="C18" s="75"/>
      <c r="D18" s="14" t="s">
        <v>12</v>
      </c>
      <c r="E18" s="21" t="s">
        <v>156</v>
      </c>
      <c r="F18" s="189" t="s">
        <v>158</v>
      </c>
      <c r="G18" s="29" t="s">
        <v>16</v>
      </c>
      <c r="H18" s="14">
        <v>10000</v>
      </c>
      <c r="I18" s="42">
        <v>123360</v>
      </c>
      <c r="J18" s="17">
        <f t="shared" si="0"/>
        <v>0.16580645161290322</v>
      </c>
      <c r="K18" s="16">
        <f t="shared" si="1"/>
        <v>10267200</v>
      </c>
      <c r="L18" s="17">
        <f t="shared" si="2"/>
        <v>13.8</v>
      </c>
      <c r="M18" s="57">
        <f t="shared" si="3"/>
        <v>1.2014960261804581</v>
      </c>
      <c r="N18" s="18">
        <f t="shared" si="4"/>
        <v>7.8341935483870966</v>
      </c>
      <c r="O18" s="11"/>
      <c r="P18" s="11"/>
      <c r="Q18" s="11"/>
      <c r="R18" s="11"/>
    </row>
    <row r="19" spans="1:18" s="12" customFormat="1" ht="30" customHeight="1" x14ac:dyDescent="0.25">
      <c r="A19" s="180"/>
      <c r="B19" s="188"/>
      <c r="C19" s="76"/>
      <c r="D19" s="14" t="s">
        <v>15</v>
      </c>
      <c r="E19" s="21" t="s">
        <v>156</v>
      </c>
      <c r="F19" s="190"/>
      <c r="G19" s="29" t="s">
        <v>16</v>
      </c>
      <c r="H19" s="14">
        <v>10000</v>
      </c>
      <c r="I19" s="42">
        <v>923280</v>
      </c>
      <c r="J19" s="17">
        <f t="shared" si="0"/>
        <v>1.2409677419354839</v>
      </c>
      <c r="K19" s="16">
        <f t="shared" si="1"/>
        <v>10267200</v>
      </c>
      <c r="L19" s="17">
        <f t="shared" si="2"/>
        <v>13.8</v>
      </c>
      <c r="M19" s="57">
        <f t="shared" si="3"/>
        <v>8.9925198690977091</v>
      </c>
      <c r="N19" s="18">
        <f t="shared" si="4"/>
        <v>6.7590322580645159</v>
      </c>
      <c r="O19" s="11"/>
      <c r="P19" s="11"/>
      <c r="Q19" s="11"/>
      <c r="R19" s="11"/>
    </row>
    <row r="20" spans="1:18" s="12" customFormat="1" ht="30" customHeight="1" x14ac:dyDescent="0.25">
      <c r="A20" s="179">
        <v>6</v>
      </c>
      <c r="B20" s="187" t="s">
        <v>547</v>
      </c>
      <c r="C20" s="75"/>
      <c r="D20" s="14" t="s">
        <v>12</v>
      </c>
      <c r="E20" s="21" t="s">
        <v>156</v>
      </c>
      <c r="F20" s="72" t="s">
        <v>158</v>
      </c>
      <c r="G20" s="29" t="s">
        <v>16</v>
      </c>
      <c r="H20" s="14">
        <v>1000</v>
      </c>
      <c r="I20" s="42">
        <v>14800</v>
      </c>
      <c r="J20" s="17">
        <f>I20/744/1000</f>
        <v>1.9892473118279567E-2</v>
      </c>
      <c r="K20" s="16">
        <f t="shared" si="1"/>
        <v>1026719.9999999999</v>
      </c>
      <c r="L20" s="17">
        <f t="shared" si="2"/>
        <v>1.3799999999999997</v>
      </c>
      <c r="M20" s="57">
        <f t="shared" si="3"/>
        <v>1.441483559295621</v>
      </c>
      <c r="N20" s="18">
        <f>H20/1000*0.8-J20</f>
        <v>0.78010752688172047</v>
      </c>
      <c r="O20" s="11"/>
      <c r="P20" s="11"/>
      <c r="Q20" s="11"/>
      <c r="R20" s="11"/>
    </row>
    <row r="21" spans="1:18" s="12" customFormat="1" ht="30" customHeight="1" x14ac:dyDescent="0.25">
      <c r="A21" s="180"/>
      <c r="B21" s="188"/>
      <c r="C21" s="76"/>
      <c r="D21" s="14" t="s">
        <v>15</v>
      </c>
      <c r="E21" s="21" t="s">
        <v>156</v>
      </c>
      <c r="F21" s="72" t="s">
        <v>158</v>
      </c>
      <c r="G21" s="29" t="s">
        <v>16</v>
      </c>
      <c r="H21" s="14">
        <v>1000</v>
      </c>
      <c r="I21" s="42">
        <v>10000</v>
      </c>
      <c r="J21" s="17">
        <f t="shared" si="0"/>
        <v>1.3440860215053764E-2</v>
      </c>
      <c r="K21" s="16">
        <f t="shared" si="1"/>
        <v>1026719.9999999999</v>
      </c>
      <c r="L21" s="17">
        <f t="shared" si="2"/>
        <v>1.3799999999999997</v>
      </c>
      <c r="M21" s="57">
        <f t="shared" si="3"/>
        <v>0.9739753779024467</v>
      </c>
      <c r="N21" s="18">
        <f t="shared" si="4"/>
        <v>0.78655913978494629</v>
      </c>
      <c r="O21" s="11"/>
      <c r="P21" s="11"/>
      <c r="Q21" s="11"/>
      <c r="R21" s="11"/>
    </row>
    <row r="22" spans="1:18" ht="30" customHeight="1" x14ac:dyDescent="0.25">
      <c r="A22" s="179">
        <v>7</v>
      </c>
      <c r="B22" s="23" t="s">
        <v>354</v>
      </c>
      <c r="C22" s="23" t="s">
        <v>556</v>
      </c>
      <c r="D22" s="14" t="s">
        <v>12</v>
      </c>
      <c r="E22" s="21" t="s">
        <v>161</v>
      </c>
      <c r="F22" s="29" t="s">
        <v>158</v>
      </c>
      <c r="G22" s="28" t="s">
        <v>31</v>
      </c>
      <c r="H22" s="21">
        <v>630</v>
      </c>
      <c r="I22" s="138">
        <v>140400</v>
      </c>
      <c r="J22" s="17">
        <f t="shared" si="0"/>
        <v>0.18870967741935485</v>
      </c>
      <c r="K22" s="16">
        <f t="shared" si="1"/>
        <v>646833.6</v>
      </c>
      <c r="L22" s="17">
        <f t="shared" si="2"/>
        <v>0.86939999999999995</v>
      </c>
      <c r="M22" s="57">
        <f t="shared" si="3"/>
        <v>21.705736993254526</v>
      </c>
      <c r="N22" s="18">
        <f t="shared" si="4"/>
        <v>0.31529032258064515</v>
      </c>
      <c r="O22" s="11"/>
    </row>
    <row r="23" spans="1:18" ht="30" customHeight="1" x14ac:dyDescent="0.25">
      <c r="A23" s="180"/>
      <c r="B23" s="23" t="s">
        <v>162</v>
      </c>
      <c r="C23" s="23">
        <v>21718489</v>
      </c>
      <c r="D23" s="14" t="s">
        <v>12</v>
      </c>
      <c r="E23" s="21" t="s">
        <v>163</v>
      </c>
      <c r="F23" s="29" t="s">
        <v>158</v>
      </c>
      <c r="G23" s="28" t="s">
        <v>31</v>
      </c>
      <c r="H23" s="21">
        <v>630</v>
      </c>
      <c r="I23" s="138">
        <v>2109</v>
      </c>
      <c r="J23" s="17">
        <f t="shared" si="0"/>
        <v>2.8346774193548385E-3</v>
      </c>
      <c r="K23" s="16">
        <f t="shared" si="1"/>
        <v>646833.6</v>
      </c>
      <c r="L23" s="17">
        <f t="shared" si="2"/>
        <v>0.86939999999999995</v>
      </c>
      <c r="M23" s="57">
        <f t="shared" si="3"/>
        <v>0.32604985269781905</v>
      </c>
      <c r="N23" s="18">
        <f t="shared" si="4"/>
        <v>0.50116532258064517</v>
      </c>
      <c r="O23" s="11"/>
    </row>
    <row r="24" spans="1:18" ht="30" customHeight="1" x14ac:dyDescent="0.25">
      <c r="A24" s="179">
        <v>8</v>
      </c>
      <c r="B24" s="23" t="s">
        <v>355</v>
      </c>
      <c r="C24" s="23">
        <v>3738</v>
      </c>
      <c r="D24" s="14" t="s">
        <v>12</v>
      </c>
      <c r="E24" s="21" t="s">
        <v>164</v>
      </c>
      <c r="F24" s="29" t="s">
        <v>158</v>
      </c>
      <c r="G24" s="28" t="s">
        <v>31</v>
      </c>
      <c r="H24" s="21">
        <v>630</v>
      </c>
      <c r="I24" s="138">
        <v>91200</v>
      </c>
      <c r="J24" s="17">
        <f t="shared" si="0"/>
        <v>0.12258064516129032</v>
      </c>
      <c r="K24" s="16">
        <f t="shared" si="1"/>
        <v>646833.6</v>
      </c>
      <c r="L24" s="17">
        <f t="shared" si="2"/>
        <v>0.86939999999999995</v>
      </c>
      <c r="M24" s="57">
        <f t="shared" si="3"/>
        <v>14.09945308963542</v>
      </c>
      <c r="N24" s="18">
        <f t="shared" si="4"/>
        <v>0.3814193548387097</v>
      </c>
      <c r="O24" s="11"/>
    </row>
    <row r="25" spans="1:18" ht="30" customHeight="1" x14ac:dyDescent="0.25">
      <c r="A25" s="180"/>
      <c r="B25" s="23" t="s">
        <v>356</v>
      </c>
      <c r="C25" s="23" t="s">
        <v>557</v>
      </c>
      <c r="D25" s="14" t="s">
        <v>12</v>
      </c>
      <c r="E25" s="21" t="s">
        <v>165</v>
      </c>
      <c r="F25" s="29" t="s">
        <v>158</v>
      </c>
      <c r="G25" s="28" t="s">
        <v>31</v>
      </c>
      <c r="H25" s="21">
        <v>630</v>
      </c>
      <c r="I25" s="138">
        <v>101200</v>
      </c>
      <c r="J25" s="17">
        <f t="shared" si="0"/>
        <v>0.13602150537634408</v>
      </c>
      <c r="K25" s="16">
        <f t="shared" si="1"/>
        <v>646833.6</v>
      </c>
      <c r="L25" s="17">
        <f t="shared" si="2"/>
        <v>0.86939999999999995</v>
      </c>
      <c r="M25" s="57">
        <f t="shared" si="3"/>
        <v>15.645445752972636</v>
      </c>
      <c r="N25" s="18">
        <f t="shared" si="4"/>
        <v>0.36797849462365595</v>
      </c>
      <c r="O25" s="11"/>
    </row>
    <row r="26" spans="1:18" ht="30" customHeight="1" x14ac:dyDescent="0.25">
      <c r="A26" s="179">
        <v>9</v>
      </c>
      <c r="B26" s="23" t="s">
        <v>357</v>
      </c>
      <c r="C26" s="23" t="s">
        <v>558</v>
      </c>
      <c r="D26" s="14" t="s">
        <v>12</v>
      </c>
      <c r="E26" s="21" t="s">
        <v>166</v>
      </c>
      <c r="F26" s="29" t="s">
        <v>158</v>
      </c>
      <c r="G26" s="28" t="s">
        <v>31</v>
      </c>
      <c r="H26" s="21">
        <v>630</v>
      </c>
      <c r="I26" s="138">
        <v>20640</v>
      </c>
      <c r="J26" s="17">
        <f t="shared" si="0"/>
        <v>2.7741935483870966E-2</v>
      </c>
      <c r="K26" s="16">
        <f t="shared" si="1"/>
        <v>646833.6</v>
      </c>
      <c r="L26" s="17">
        <f t="shared" si="2"/>
        <v>0.86939999999999995</v>
      </c>
      <c r="M26" s="57">
        <f t="shared" si="3"/>
        <v>3.1909288571280157</v>
      </c>
      <c r="N26" s="18">
        <f t="shared" si="4"/>
        <v>0.47625806451612906</v>
      </c>
      <c r="O26" s="11"/>
    </row>
    <row r="27" spans="1:18" ht="30" customHeight="1" x14ac:dyDescent="0.25">
      <c r="A27" s="180"/>
      <c r="B27" s="23" t="s">
        <v>358</v>
      </c>
      <c r="C27" s="85">
        <v>8331578</v>
      </c>
      <c r="D27" s="14" t="s">
        <v>12</v>
      </c>
      <c r="E27" s="21" t="s">
        <v>167</v>
      </c>
      <c r="F27" s="29" t="s">
        <v>158</v>
      </c>
      <c r="G27" s="28" t="s">
        <v>31</v>
      </c>
      <c r="H27" s="21">
        <v>630</v>
      </c>
      <c r="I27" s="138">
        <v>107652.19999999972</v>
      </c>
      <c r="J27" s="17">
        <f t="shared" si="0"/>
        <v>0.14469381720430069</v>
      </c>
      <c r="K27" s="16">
        <f t="shared" si="1"/>
        <v>646833.6</v>
      </c>
      <c r="L27" s="17">
        <f t="shared" si="2"/>
        <v>0.86939999999999995</v>
      </c>
      <c r="M27" s="57">
        <f t="shared" si="3"/>
        <v>16.642951139211032</v>
      </c>
      <c r="N27" s="18">
        <f t="shared" si="4"/>
        <v>0.35930618279569931</v>
      </c>
      <c r="O27" s="11"/>
    </row>
    <row r="28" spans="1:18" ht="30" customHeight="1" x14ac:dyDescent="0.25">
      <c r="A28" s="14">
        <v>10</v>
      </c>
      <c r="B28" s="23" t="s">
        <v>168</v>
      </c>
      <c r="C28" s="23"/>
      <c r="D28" s="14" t="s">
        <v>12</v>
      </c>
      <c r="E28" s="21" t="s">
        <v>169</v>
      </c>
      <c r="F28" s="29" t="s">
        <v>158</v>
      </c>
      <c r="G28" s="28" t="s">
        <v>31</v>
      </c>
      <c r="H28" s="21">
        <v>630</v>
      </c>
      <c r="I28" s="138">
        <v>15348</v>
      </c>
      <c r="J28" s="17">
        <f>I28/744/1000</f>
        <v>2.0629032258064516E-2</v>
      </c>
      <c r="K28" s="16">
        <f>H28*744*1.38</f>
        <v>646833.6</v>
      </c>
      <c r="L28" s="17">
        <f>K28/744/1000</f>
        <v>0.86939999999999995</v>
      </c>
      <c r="M28" s="57">
        <f t="shared" si="3"/>
        <v>2.3727895396899608</v>
      </c>
      <c r="N28" s="18">
        <f>H28/1000*0.8-J28</f>
        <v>0.4833709677419355</v>
      </c>
      <c r="O28" s="11"/>
    </row>
    <row r="29" spans="1:18" ht="30" customHeight="1" x14ac:dyDescent="0.25">
      <c r="A29" s="189">
        <v>11</v>
      </c>
      <c r="B29" s="187" t="s">
        <v>359</v>
      </c>
      <c r="C29" s="148">
        <v>11178633</v>
      </c>
      <c r="D29" s="29" t="s">
        <v>12</v>
      </c>
      <c r="E29" s="28" t="s">
        <v>170</v>
      </c>
      <c r="F29" s="189" t="s">
        <v>158</v>
      </c>
      <c r="G29" s="28" t="s">
        <v>31</v>
      </c>
      <c r="H29" s="28">
        <v>630</v>
      </c>
      <c r="I29" s="138">
        <v>102000</v>
      </c>
      <c r="J29" s="44">
        <f t="shared" si="0"/>
        <v>0.13709677419354838</v>
      </c>
      <c r="K29" s="42">
        <f t="shared" si="1"/>
        <v>646833.6</v>
      </c>
      <c r="L29" s="44">
        <f t="shared" si="2"/>
        <v>0.86939999999999995</v>
      </c>
      <c r="M29" s="57">
        <f t="shared" si="3"/>
        <v>15.769125166039613</v>
      </c>
      <c r="N29" s="52">
        <f t="shared" si="4"/>
        <v>0.36690322580645163</v>
      </c>
      <c r="O29" s="11"/>
    </row>
    <row r="30" spans="1:18" ht="30" customHeight="1" x14ac:dyDescent="0.25">
      <c r="A30" s="190"/>
      <c r="B30" s="188"/>
      <c r="C30" s="149" t="s">
        <v>646</v>
      </c>
      <c r="D30" s="29" t="s">
        <v>15</v>
      </c>
      <c r="E30" s="28" t="s">
        <v>170</v>
      </c>
      <c r="F30" s="190"/>
      <c r="G30" s="28" t="s">
        <v>31</v>
      </c>
      <c r="H30" s="28">
        <v>630</v>
      </c>
      <c r="I30" s="138">
        <v>126120</v>
      </c>
      <c r="J30" s="44">
        <f t="shared" si="0"/>
        <v>0.16951612903225807</v>
      </c>
      <c r="K30" s="42">
        <f t="shared" si="1"/>
        <v>646833.6</v>
      </c>
      <c r="L30" s="44">
        <f t="shared" si="2"/>
        <v>0.86939999999999995</v>
      </c>
      <c r="M30" s="57">
        <f t="shared" si="3"/>
        <v>19.498059470008979</v>
      </c>
      <c r="N30" s="52">
        <f t="shared" si="4"/>
        <v>0.3344838709677419</v>
      </c>
      <c r="O30" s="11"/>
    </row>
    <row r="31" spans="1:18" ht="30" customHeight="1" x14ac:dyDescent="0.25">
      <c r="A31" s="194">
        <v>12</v>
      </c>
      <c r="B31" s="187" t="s">
        <v>360</v>
      </c>
      <c r="C31" s="75">
        <v>3693</v>
      </c>
      <c r="D31" s="14" t="s">
        <v>12</v>
      </c>
      <c r="E31" s="21" t="s">
        <v>170</v>
      </c>
      <c r="F31" s="189" t="s">
        <v>158</v>
      </c>
      <c r="G31" s="28" t="s">
        <v>31</v>
      </c>
      <c r="H31" s="21">
        <v>560</v>
      </c>
      <c r="I31" s="138">
        <v>155800</v>
      </c>
      <c r="J31" s="17">
        <f t="shared" si="0"/>
        <v>0.20940860215053764</v>
      </c>
      <c r="K31" s="16">
        <f t="shared" si="1"/>
        <v>574963.19999999995</v>
      </c>
      <c r="L31" s="17">
        <f t="shared" si="2"/>
        <v>0.77279999999999993</v>
      </c>
      <c r="M31" s="57">
        <f t="shared" si="3"/>
        <v>27.097386406643071</v>
      </c>
      <c r="N31" s="18">
        <f t="shared" si="4"/>
        <v>0.23859139784946243</v>
      </c>
      <c r="O31" s="11"/>
    </row>
    <row r="32" spans="1:18" ht="30" customHeight="1" x14ac:dyDescent="0.25">
      <c r="A32" s="195"/>
      <c r="B32" s="188"/>
      <c r="C32" s="76">
        <v>3851</v>
      </c>
      <c r="D32" s="14" t="s">
        <v>15</v>
      </c>
      <c r="E32" s="21" t="s">
        <v>170</v>
      </c>
      <c r="F32" s="190"/>
      <c r="G32" s="28" t="s">
        <v>31</v>
      </c>
      <c r="H32" s="21">
        <v>630</v>
      </c>
      <c r="I32" s="138">
        <v>142800</v>
      </c>
      <c r="J32" s="17">
        <f t="shared" si="0"/>
        <v>0.19193548387096773</v>
      </c>
      <c r="K32" s="16">
        <f t="shared" si="1"/>
        <v>646833.6</v>
      </c>
      <c r="L32" s="17">
        <f t="shared" si="2"/>
        <v>0.86939999999999995</v>
      </c>
      <c r="M32" s="57">
        <f t="shared" si="3"/>
        <v>22.076775232455461</v>
      </c>
      <c r="N32" s="18">
        <f t="shared" si="4"/>
        <v>0.3120645161290323</v>
      </c>
      <c r="O32" s="11"/>
    </row>
    <row r="33" spans="1:18" ht="30" customHeight="1" x14ac:dyDescent="0.25">
      <c r="A33" s="14">
        <v>13</v>
      </c>
      <c r="B33" s="26" t="s">
        <v>361</v>
      </c>
      <c r="C33" s="75">
        <v>3863</v>
      </c>
      <c r="D33" s="14" t="s">
        <v>12</v>
      </c>
      <c r="E33" s="21" t="s">
        <v>170</v>
      </c>
      <c r="F33" s="48" t="s">
        <v>158</v>
      </c>
      <c r="G33" s="28" t="s">
        <v>31</v>
      </c>
      <c r="H33" s="21">
        <v>630</v>
      </c>
      <c r="I33" s="138">
        <v>59640</v>
      </c>
      <c r="J33" s="17">
        <f t="shared" si="0"/>
        <v>8.0161290322580639E-2</v>
      </c>
      <c r="K33" s="16">
        <f t="shared" si="1"/>
        <v>646833.6</v>
      </c>
      <c r="L33" s="17">
        <f t="shared" si="2"/>
        <v>0.86939999999999995</v>
      </c>
      <c r="M33" s="57">
        <f t="shared" si="3"/>
        <v>9.2203002441431625</v>
      </c>
      <c r="N33" s="18">
        <f t="shared" si="4"/>
        <v>0.42383870967741938</v>
      </c>
      <c r="O33" s="11"/>
    </row>
    <row r="34" spans="1:18" s="54" customFormat="1" ht="30" customHeight="1" x14ac:dyDescent="0.25">
      <c r="A34" s="189">
        <v>14</v>
      </c>
      <c r="B34" s="187" t="s">
        <v>362</v>
      </c>
      <c r="C34" s="148">
        <v>11178797</v>
      </c>
      <c r="D34" s="29" t="s">
        <v>12</v>
      </c>
      <c r="E34" s="28" t="s">
        <v>171</v>
      </c>
      <c r="F34" s="189" t="s">
        <v>158</v>
      </c>
      <c r="G34" s="28" t="s">
        <v>31</v>
      </c>
      <c r="H34" s="28">
        <v>1000</v>
      </c>
      <c r="I34" s="138">
        <v>79200</v>
      </c>
      <c r="J34" s="44">
        <f t="shared" si="0"/>
        <v>0.10645161290322581</v>
      </c>
      <c r="K34" s="42">
        <f t="shared" si="1"/>
        <v>1026719.9999999999</v>
      </c>
      <c r="L34" s="44">
        <f t="shared" si="2"/>
        <v>1.3799999999999997</v>
      </c>
      <c r="M34" s="57">
        <f t="shared" si="3"/>
        <v>7.7138849929873787</v>
      </c>
      <c r="N34" s="52">
        <f t="shared" si="4"/>
        <v>0.69354838709677424</v>
      </c>
      <c r="O34" s="68"/>
      <c r="P34" s="40"/>
      <c r="Q34" s="40"/>
      <c r="R34" s="40"/>
    </row>
    <row r="35" spans="1:18" ht="30" customHeight="1" x14ac:dyDescent="0.25">
      <c r="A35" s="190"/>
      <c r="B35" s="188"/>
      <c r="C35" s="149">
        <v>11178762</v>
      </c>
      <c r="D35" s="29" t="s">
        <v>15</v>
      </c>
      <c r="E35" s="28" t="s">
        <v>171</v>
      </c>
      <c r="F35" s="190"/>
      <c r="G35" s="28" t="s">
        <v>31</v>
      </c>
      <c r="H35" s="28">
        <v>630</v>
      </c>
      <c r="I35" s="138">
        <v>92640</v>
      </c>
      <c r="J35" s="44">
        <f t="shared" si="0"/>
        <v>0.12451612903225806</v>
      </c>
      <c r="K35" s="42">
        <f t="shared" si="1"/>
        <v>646833.6</v>
      </c>
      <c r="L35" s="44">
        <f t="shared" si="2"/>
        <v>0.86939999999999995</v>
      </c>
      <c r="M35" s="57">
        <f t="shared" si="3"/>
        <v>14.322076033155978</v>
      </c>
      <c r="N35" s="52">
        <f t="shared" si="4"/>
        <v>0.37948387096774194</v>
      </c>
      <c r="O35" s="11"/>
    </row>
    <row r="36" spans="1:18" ht="30" customHeight="1" x14ac:dyDescent="0.25">
      <c r="A36" s="194">
        <v>15</v>
      </c>
      <c r="B36" s="187" t="s">
        <v>363</v>
      </c>
      <c r="C36" s="75">
        <v>38574161</v>
      </c>
      <c r="D36" s="14" t="s">
        <v>12</v>
      </c>
      <c r="E36" s="21" t="s">
        <v>171</v>
      </c>
      <c r="F36" s="189" t="s">
        <v>158</v>
      </c>
      <c r="G36" s="28" t="s">
        <v>31</v>
      </c>
      <c r="H36" s="21">
        <v>1000</v>
      </c>
      <c r="I36" s="138">
        <v>116600</v>
      </c>
      <c r="J36" s="17">
        <f t="shared" si="0"/>
        <v>0.15672043010752687</v>
      </c>
      <c r="K36" s="16">
        <f t="shared" si="1"/>
        <v>1026719.9999999999</v>
      </c>
      <c r="L36" s="17">
        <f t="shared" si="2"/>
        <v>1.3799999999999997</v>
      </c>
      <c r="M36" s="57">
        <f t="shared" si="3"/>
        <v>11.356552906342529</v>
      </c>
      <c r="N36" s="18">
        <f t="shared" si="4"/>
        <v>0.64327956989247315</v>
      </c>
      <c r="O36" s="11"/>
    </row>
    <row r="37" spans="1:18" ht="30" customHeight="1" x14ac:dyDescent="0.25">
      <c r="A37" s="195"/>
      <c r="B37" s="188"/>
      <c r="C37" s="76">
        <v>13140702</v>
      </c>
      <c r="D37" s="14" t="s">
        <v>15</v>
      </c>
      <c r="E37" s="21" t="s">
        <v>171</v>
      </c>
      <c r="F37" s="190"/>
      <c r="G37" s="28" t="s">
        <v>31</v>
      </c>
      <c r="H37" s="21">
        <v>630</v>
      </c>
      <c r="I37" s="138">
        <v>123800</v>
      </c>
      <c r="J37" s="17">
        <f t="shared" si="0"/>
        <v>0.1663978494623656</v>
      </c>
      <c r="K37" s="16">
        <f t="shared" si="1"/>
        <v>646833.6</v>
      </c>
      <c r="L37" s="17">
        <f t="shared" si="2"/>
        <v>0.86939999999999995</v>
      </c>
      <c r="M37" s="57">
        <f t="shared" si="3"/>
        <v>19.139389172114747</v>
      </c>
      <c r="N37" s="18">
        <f t="shared" si="4"/>
        <v>0.33760215053763443</v>
      </c>
      <c r="O37" s="11"/>
    </row>
    <row r="38" spans="1:18" ht="30" customHeight="1" x14ac:dyDescent="0.25">
      <c r="A38" s="194">
        <v>16</v>
      </c>
      <c r="B38" s="187" t="s">
        <v>364</v>
      </c>
      <c r="C38" s="75">
        <v>37874357</v>
      </c>
      <c r="D38" s="14" t="s">
        <v>12</v>
      </c>
      <c r="E38" s="21" t="s">
        <v>171</v>
      </c>
      <c r="F38" s="189" t="s">
        <v>158</v>
      </c>
      <c r="G38" s="28" t="s">
        <v>31</v>
      </c>
      <c r="H38" s="21">
        <v>630</v>
      </c>
      <c r="I38" s="138">
        <v>83040</v>
      </c>
      <c r="J38" s="17">
        <f t="shared" si="0"/>
        <v>0.11161290322580644</v>
      </c>
      <c r="K38" s="16">
        <f t="shared" si="1"/>
        <v>646833.6</v>
      </c>
      <c r="L38" s="17">
        <f t="shared" si="2"/>
        <v>0.86939999999999995</v>
      </c>
      <c r="M38" s="57">
        <f t="shared" si="3"/>
        <v>12.837923076352251</v>
      </c>
      <c r="N38" s="18">
        <f t="shared" si="4"/>
        <v>0.39238709677419359</v>
      </c>
      <c r="O38" s="11"/>
    </row>
    <row r="39" spans="1:18" ht="30" customHeight="1" x14ac:dyDescent="0.25">
      <c r="A39" s="195"/>
      <c r="B39" s="188"/>
      <c r="C39" s="76">
        <v>37876535</v>
      </c>
      <c r="D39" s="14" t="s">
        <v>15</v>
      </c>
      <c r="E39" s="21" t="s">
        <v>171</v>
      </c>
      <c r="F39" s="190"/>
      <c r="G39" s="28" t="s">
        <v>31</v>
      </c>
      <c r="H39" s="21">
        <v>630</v>
      </c>
      <c r="I39" s="138">
        <v>139440</v>
      </c>
      <c r="J39" s="17">
        <f t="shared" si="0"/>
        <v>0.18741935483870967</v>
      </c>
      <c r="K39" s="16">
        <f t="shared" si="1"/>
        <v>646833.6</v>
      </c>
      <c r="L39" s="17">
        <f t="shared" si="2"/>
        <v>0.86939999999999995</v>
      </c>
      <c r="M39" s="57">
        <f t="shared" si="3"/>
        <v>21.557321697574153</v>
      </c>
      <c r="N39" s="18">
        <f t="shared" si="4"/>
        <v>0.31658064516129036</v>
      </c>
      <c r="O39" s="11"/>
    </row>
    <row r="40" spans="1:18" ht="30" customHeight="1" x14ac:dyDescent="0.25">
      <c r="A40" s="194">
        <v>17</v>
      </c>
      <c r="B40" s="187" t="s">
        <v>365</v>
      </c>
      <c r="C40" s="75">
        <v>8957620</v>
      </c>
      <c r="D40" s="14" t="s">
        <v>12</v>
      </c>
      <c r="E40" s="21" t="s">
        <v>172</v>
      </c>
      <c r="F40" s="189" t="s">
        <v>158</v>
      </c>
      <c r="G40" s="28" t="s">
        <v>31</v>
      </c>
      <c r="H40" s="21">
        <v>630</v>
      </c>
      <c r="I40" s="138">
        <v>1400</v>
      </c>
      <c r="J40" s="17">
        <f t="shared" si="0"/>
        <v>1.881720430107527E-3</v>
      </c>
      <c r="K40" s="16">
        <f t="shared" si="1"/>
        <v>646833.6</v>
      </c>
      <c r="L40" s="17">
        <f t="shared" si="2"/>
        <v>0.86939999999999995</v>
      </c>
      <c r="M40" s="57">
        <f t="shared" si="3"/>
        <v>0.21643897286721037</v>
      </c>
      <c r="N40" s="18">
        <f t="shared" si="4"/>
        <v>0.50211827956989252</v>
      </c>
      <c r="O40" s="11"/>
    </row>
    <row r="41" spans="1:18" ht="30" customHeight="1" x14ac:dyDescent="0.25">
      <c r="A41" s="195"/>
      <c r="B41" s="188"/>
      <c r="C41" s="76">
        <v>8961818</v>
      </c>
      <c r="D41" s="14" t="s">
        <v>15</v>
      </c>
      <c r="E41" s="21" t="s">
        <v>172</v>
      </c>
      <c r="F41" s="190"/>
      <c r="G41" s="28" t="s">
        <v>31</v>
      </c>
      <c r="H41" s="21">
        <v>630</v>
      </c>
      <c r="I41" s="138">
        <v>1800</v>
      </c>
      <c r="J41" s="17">
        <f t="shared" si="0"/>
        <v>2.4193548387096775E-3</v>
      </c>
      <c r="K41" s="16">
        <f t="shared" si="1"/>
        <v>646833.6</v>
      </c>
      <c r="L41" s="17">
        <f t="shared" si="2"/>
        <v>0.86939999999999995</v>
      </c>
      <c r="M41" s="57">
        <f t="shared" si="3"/>
        <v>0.27827867940069906</v>
      </c>
      <c r="N41" s="18">
        <f t="shared" si="4"/>
        <v>0.50158064516129031</v>
      </c>
      <c r="O41" s="11"/>
    </row>
    <row r="42" spans="1:18" ht="30" customHeight="1" x14ac:dyDescent="0.25">
      <c r="A42" s="194">
        <v>18</v>
      </c>
      <c r="B42" s="187" t="s">
        <v>366</v>
      </c>
      <c r="C42" s="75">
        <v>8963723</v>
      </c>
      <c r="D42" s="14" t="s">
        <v>12</v>
      </c>
      <c r="E42" s="21" t="s">
        <v>172</v>
      </c>
      <c r="F42" s="189" t="s">
        <v>158</v>
      </c>
      <c r="G42" s="28" t="s">
        <v>31</v>
      </c>
      <c r="H42" s="21">
        <v>1600</v>
      </c>
      <c r="I42" s="138">
        <v>40000</v>
      </c>
      <c r="J42" s="17">
        <f t="shared" si="0"/>
        <v>5.3763440860215055E-2</v>
      </c>
      <c r="K42" s="16">
        <f t="shared" si="1"/>
        <v>1642751.9999999998</v>
      </c>
      <c r="L42" s="17">
        <f t="shared" si="2"/>
        <v>2.2079999999999997</v>
      </c>
      <c r="M42" s="57">
        <f t="shared" si="3"/>
        <v>2.4349384447561171</v>
      </c>
      <c r="N42" s="18">
        <f t="shared" si="4"/>
        <v>1.2262365591397852</v>
      </c>
      <c r="O42" s="11"/>
    </row>
    <row r="43" spans="1:18" ht="30" customHeight="1" x14ac:dyDescent="0.25">
      <c r="A43" s="195"/>
      <c r="B43" s="188"/>
      <c r="C43" s="76">
        <v>8963809</v>
      </c>
      <c r="D43" s="14" t="s">
        <v>15</v>
      </c>
      <c r="E43" s="21" t="s">
        <v>172</v>
      </c>
      <c r="F43" s="190"/>
      <c r="G43" s="28" t="s">
        <v>31</v>
      </c>
      <c r="H43" s="21">
        <v>1600</v>
      </c>
      <c r="I43" s="138">
        <v>80800</v>
      </c>
      <c r="J43" s="17">
        <f t="shared" si="0"/>
        <v>0.10860215053763442</v>
      </c>
      <c r="K43" s="16">
        <f t="shared" si="1"/>
        <v>1642751.9999999998</v>
      </c>
      <c r="L43" s="17">
        <f t="shared" si="2"/>
        <v>2.2079999999999997</v>
      </c>
      <c r="M43" s="57">
        <f t="shared" si="3"/>
        <v>4.9185756584073568</v>
      </c>
      <c r="N43" s="18">
        <f t="shared" si="4"/>
        <v>1.1713978494623658</v>
      </c>
      <c r="O43" s="11"/>
    </row>
    <row r="44" spans="1:18" ht="30" customHeight="1" x14ac:dyDescent="0.25">
      <c r="A44" s="194">
        <v>19</v>
      </c>
      <c r="B44" s="187" t="s">
        <v>173</v>
      </c>
      <c r="C44" s="75">
        <v>441761</v>
      </c>
      <c r="D44" s="14" t="s">
        <v>12</v>
      </c>
      <c r="E44" s="21" t="s">
        <v>174</v>
      </c>
      <c r="F44" s="189" t="s">
        <v>158</v>
      </c>
      <c r="G44" s="28" t="s">
        <v>31</v>
      </c>
      <c r="H44" s="21">
        <v>630</v>
      </c>
      <c r="I44" s="138">
        <v>22440</v>
      </c>
      <c r="J44" s="17">
        <f t="shared" si="0"/>
        <v>3.0161290322580643E-2</v>
      </c>
      <c r="K44" s="16">
        <f t="shared" si="1"/>
        <v>646833.6</v>
      </c>
      <c r="L44" s="17">
        <f t="shared" si="2"/>
        <v>0.86939999999999995</v>
      </c>
      <c r="M44" s="57">
        <f t="shared" si="3"/>
        <v>3.4692075365287152</v>
      </c>
      <c r="N44" s="18">
        <f t="shared" si="4"/>
        <v>0.47383870967741937</v>
      </c>
      <c r="O44" s="11"/>
    </row>
    <row r="45" spans="1:18" ht="30" customHeight="1" x14ac:dyDescent="0.25">
      <c r="A45" s="195"/>
      <c r="B45" s="188"/>
      <c r="C45" s="76">
        <v>656260</v>
      </c>
      <c r="D45" s="14" t="s">
        <v>15</v>
      </c>
      <c r="E45" s="21" t="s">
        <v>174</v>
      </c>
      <c r="F45" s="190"/>
      <c r="G45" s="28" t="s">
        <v>31</v>
      </c>
      <c r="H45" s="21">
        <v>400</v>
      </c>
      <c r="I45" s="138">
        <v>14640</v>
      </c>
      <c r="J45" s="17">
        <f t="shared" si="0"/>
        <v>1.9677419354838709E-2</v>
      </c>
      <c r="K45" s="16">
        <f t="shared" ref="K45:K108" si="5">H45*744*1.38</f>
        <v>410687.99999999994</v>
      </c>
      <c r="L45" s="17">
        <f t="shared" ref="L45:L108" si="6">K45/744/1000</f>
        <v>0.55199999999999994</v>
      </c>
      <c r="M45" s="57">
        <f t="shared" si="3"/>
        <v>3.5647498831229552</v>
      </c>
      <c r="N45" s="18">
        <f t="shared" si="4"/>
        <v>0.30032258064516137</v>
      </c>
      <c r="O45" s="11"/>
    </row>
    <row r="46" spans="1:18" ht="30" customHeight="1" x14ac:dyDescent="0.25">
      <c r="A46" s="194">
        <v>20</v>
      </c>
      <c r="B46" s="187" t="s">
        <v>367</v>
      </c>
      <c r="C46" s="75">
        <v>3813</v>
      </c>
      <c r="D46" s="14" t="s">
        <v>12</v>
      </c>
      <c r="E46" s="21" t="s">
        <v>175</v>
      </c>
      <c r="F46" s="189" t="s">
        <v>158</v>
      </c>
      <c r="G46" s="28" t="s">
        <v>31</v>
      </c>
      <c r="H46" s="21">
        <v>630</v>
      </c>
      <c r="I46" s="138">
        <v>3760</v>
      </c>
      <c r="J46" s="17">
        <f t="shared" si="0"/>
        <v>5.0537634408602148E-3</v>
      </c>
      <c r="K46" s="16">
        <f>H46*744*1.38</f>
        <v>646833.6</v>
      </c>
      <c r="L46" s="17">
        <f>K46/744/1000</f>
        <v>0.86939999999999995</v>
      </c>
      <c r="M46" s="57">
        <f t="shared" si="3"/>
        <v>0.58129324141479355</v>
      </c>
      <c r="N46" s="18">
        <f t="shared" si="4"/>
        <v>0.49894623655913978</v>
      </c>
      <c r="O46" s="11"/>
    </row>
    <row r="47" spans="1:18" ht="30" customHeight="1" x14ac:dyDescent="0.25">
      <c r="A47" s="195"/>
      <c r="B47" s="188"/>
      <c r="C47" s="76">
        <v>3692</v>
      </c>
      <c r="D47" s="14" t="s">
        <v>15</v>
      </c>
      <c r="E47" s="21" t="s">
        <v>175</v>
      </c>
      <c r="F47" s="190"/>
      <c r="G47" s="28" t="s">
        <v>31</v>
      </c>
      <c r="H47" s="21">
        <v>630</v>
      </c>
      <c r="I47" s="138">
        <v>16200</v>
      </c>
      <c r="J47" s="17">
        <f t="shared" ref="J47:J109" si="7">I47/744/1000</f>
        <v>2.1774193548387097E-2</v>
      </c>
      <c r="K47" s="16">
        <f t="shared" si="5"/>
        <v>646833.6</v>
      </c>
      <c r="L47" s="17">
        <f t="shared" si="6"/>
        <v>0.86939999999999995</v>
      </c>
      <c r="M47" s="57">
        <f t="shared" si="3"/>
        <v>2.5045081146062915</v>
      </c>
      <c r="N47" s="18">
        <f t="shared" si="4"/>
        <v>0.48222580645161289</v>
      </c>
      <c r="O47" s="11"/>
    </row>
    <row r="48" spans="1:18" ht="30" customHeight="1" x14ac:dyDescent="0.25">
      <c r="A48" s="14">
        <v>21</v>
      </c>
      <c r="B48" s="23" t="s">
        <v>291</v>
      </c>
      <c r="C48" s="23" t="s">
        <v>559</v>
      </c>
      <c r="D48" s="14" t="s">
        <v>12</v>
      </c>
      <c r="E48" s="21" t="s">
        <v>172</v>
      </c>
      <c r="F48" s="29" t="s">
        <v>158</v>
      </c>
      <c r="G48" s="28" t="s">
        <v>31</v>
      </c>
      <c r="H48" s="21">
        <v>250</v>
      </c>
      <c r="I48" s="138">
        <v>97800</v>
      </c>
      <c r="J48" s="17">
        <f t="shared" si="7"/>
        <v>0.1314516129032258</v>
      </c>
      <c r="K48" s="16">
        <f t="shared" si="5"/>
        <v>256679.99999999997</v>
      </c>
      <c r="L48" s="17">
        <f t="shared" si="6"/>
        <v>0.34499999999999992</v>
      </c>
      <c r="M48" s="57">
        <f t="shared" si="3"/>
        <v>38.101916783543714</v>
      </c>
      <c r="N48" s="18">
        <f t="shared" si="4"/>
        <v>6.8548387096774216E-2</v>
      </c>
      <c r="O48" s="11"/>
    </row>
    <row r="49" spans="1:15" ht="30" customHeight="1" x14ac:dyDescent="0.25">
      <c r="A49" s="14">
        <v>22</v>
      </c>
      <c r="B49" s="56" t="s">
        <v>276</v>
      </c>
      <c r="C49" s="56" t="s">
        <v>560</v>
      </c>
      <c r="D49" s="14" t="s">
        <v>12</v>
      </c>
      <c r="E49" s="21" t="s">
        <v>161</v>
      </c>
      <c r="F49" s="29" t="s">
        <v>158</v>
      </c>
      <c r="G49" s="28" t="s">
        <v>31</v>
      </c>
      <c r="H49" s="21">
        <v>400</v>
      </c>
      <c r="I49" s="138">
        <v>64200</v>
      </c>
      <c r="J49" s="17">
        <f t="shared" si="7"/>
        <v>8.6290322580645173E-2</v>
      </c>
      <c r="K49" s="16">
        <f t="shared" si="5"/>
        <v>410687.99999999994</v>
      </c>
      <c r="L49" s="17">
        <f t="shared" si="6"/>
        <v>0.55199999999999994</v>
      </c>
      <c r="M49" s="57">
        <f t="shared" si="3"/>
        <v>15.632304815334269</v>
      </c>
      <c r="N49" s="18">
        <f t="shared" si="4"/>
        <v>0.23370967741935489</v>
      </c>
      <c r="O49" s="11"/>
    </row>
    <row r="50" spans="1:15" ht="30" customHeight="1" x14ac:dyDescent="0.25">
      <c r="A50" s="29">
        <v>23</v>
      </c>
      <c r="B50" s="23" t="s">
        <v>277</v>
      </c>
      <c r="C50" s="150">
        <v>13133694</v>
      </c>
      <c r="D50" s="29" t="s">
        <v>12</v>
      </c>
      <c r="E50" s="28" t="s">
        <v>161</v>
      </c>
      <c r="F50" s="29" t="s">
        <v>158</v>
      </c>
      <c r="G50" s="28" t="s">
        <v>31</v>
      </c>
      <c r="H50" s="28">
        <v>400</v>
      </c>
      <c r="I50" s="138">
        <v>79440</v>
      </c>
      <c r="J50" s="44">
        <f>I50/744/1000</f>
        <v>0.1067741935483871</v>
      </c>
      <c r="K50" s="42">
        <f t="shared" si="5"/>
        <v>410687.99999999994</v>
      </c>
      <c r="L50" s="44">
        <f t="shared" si="6"/>
        <v>0.55199999999999994</v>
      </c>
      <c r="M50" s="57">
        <f>(I50/K50)*100</f>
        <v>19.343151005142591</v>
      </c>
      <c r="N50" s="52">
        <f t="shared" si="4"/>
        <v>0.21322580645161296</v>
      </c>
      <c r="O50" s="11"/>
    </row>
    <row r="51" spans="1:15" ht="30" customHeight="1" x14ac:dyDescent="0.25">
      <c r="A51" s="14">
        <v>24</v>
      </c>
      <c r="B51" s="23" t="s">
        <v>278</v>
      </c>
      <c r="C51" s="23">
        <v>3749</v>
      </c>
      <c r="D51" s="14" t="s">
        <v>12</v>
      </c>
      <c r="E51" s="21" t="s">
        <v>161</v>
      </c>
      <c r="F51" s="29" t="s">
        <v>158</v>
      </c>
      <c r="G51" s="28" t="s">
        <v>31</v>
      </c>
      <c r="H51" s="21">
        <v>630</v>
      </c>
      <c r="I51" s="138">
        <v>104520</v>
      </c>
      <c r="J51" s="17">
        <f t="shared" si="7"/>
        <v>0.14048387096774193</v>
      </c>
      <c r="K51" s="16">
        <f t="shared" si="5"/>
        <v>646833.6</v>
      </c>
      <c r="L51" s="17">
        <f t="shared" si="6"/>
        <v>0.86939999999999995</v>
      </c>
      <c r="M51" s="57">
        <f t="shared" si="3"/>
        <v>16.158715317200592</v>
      </c>
      <c r="N51" s="18">
        <f t="shared" si="4"/>
        <v>0.36351612903225805</v>
      </c>
      <c r="O51" s="11"/>
    </row>
    <row r="52" spans="1:15" ht="30" customHeight="1" x14ac:dyDescent="0.25">
      <c r="A52" s="14">
        <v>25</v>
      </c>
      <c r="B52" s="23" t="s">
        <v>279</v>
      </c>
      <c r="C52" s="23">
        <v>28765307</v>
      </c>
      <c r="D52" s="14" t="s">
        <v>12</v>
      </c>
      <c r="E52" s="21">
        <v>120</v>
      </c>
      <c r="F52" s="29">
        <v>38893</v>
      </c>
      <c r="G52" s="28" t="s">
        <v>31</v>
      </c>
      <c r="H52" s="21">
        <v>630</v>
      </c>
      <c r="I52" s="138">
        <v>91680</v>
      </c>
      <c r="J52" s="17">
        <f t="shared" si="7"/>
        <v>0.12322580645161289</v>
      </c>
      <c r="K52" s="16">
        <f t="shared" si="5"/>
        <v>646833.6</v>
      </c>
      <c r="L52" s="17">
        <f t="shared" si="6"/>
        <v>0.86939999999999995</v>
      </c>
      <c r="M52" s="57">
        <f t="shared" si="3"/>
        <v>14.173660737475604</v>
      </c>
      <c r="N52" s="18">
        <f t="shared" si="4"/>
        <v>0.3807741935483871</v>
      </c>
      <c r="O52" s="11"/>
    </row>
    <row r="53" spans="1:15" ht="30" customHeight="1" x14ac:dyDescent="0.25">
      <c r="A53" s="14">
        <v>26</v>
      </c>
      <c r="B53" s="23" t="s">
        <v>280</v>
      </c>
      <c r="C53" s="23">
        <v>3786</v>
      </c>
      <c r="D53" s="14" t="s">
        <v>12</v>
      </c>
      <c r="E53" s="21" t="s">
        <v>161</v>
      </c>
      <c r="F53" s="29" t="s">
        <v>158</v>
      </c>
      <c r="G53" s="28" t="s">
        <v>31</v>
      </c>
      <c r="H53" s="21">
        <v>400</v>
      </c>
      <c r="I53" s="138">
        <v>83280</v>
      </c>
      <c r="J53" s="17">
        <f t="shared" si="7"/>
        <v>0.11193548387096774</v>
      </c>
      <c r="K53" s="16">
        <f t="shared" si="5"/>
        <v>410687.99999999994</v>
      </c>
      <c r="L53" s="17">
        <f t="shared" si="6"/>
        <v>0.55199999999999994</v>
      </c>
      <c r="M53" s="57">
        <f t="shared" si="3"/>
        <v>20.278167367928944</v>
      </c>
      <c r="N53" s="18">
        <f t="shared" si="4"/>
        <v>0.20806451612903232</v>
      </c>
      <c r="O53" s="11"/>
    </row>
    <row r="54" spans="1:15" ht="30" customHeight="1" x14ac:dyDescent="0.25">
      <c r="A54" s="14">
        <v>27</v>
      </c>
      <c r="B54" s="23" t="s">
        <v>281</v>
      </c>
      <c r="C54" s="23">
        <v>3741</v>
      </c>
      <c r="D54" s="14" t="s">
        <v>12</v>
      </c>
      <c r="E54" s="21" t="s">
        <v>161</v>
      </c>
      <c r="F54" s="29" t="s">
        <v>158</v>
      </c>
      <c r="G54" s="28" t="s">
        <v>31</v>
      </c>
      <c r="H54" s="21">
        <v>320</v>
      </c>
      <c r="I54" s="138">
        <v>75120</v>
      </c>
      <c r="J54" s="17">
        <f t="shared" si="7"/>
        <v>0.10096774193548387</v>
      </c>
      <c r="K54" s="16">
        <f t="shared" si="5"/>
        <v>328550.39999999997</v>
      </c>
      <c r="L54" s="17">
        <f t="shared" si="6"/>
        <v>0.44159999999999999</v>
      </c>
      <c r="M54" s="57">
        <f t="shared" si="3"/>
        <v>22.864071996259938</v>
      </c>
      <c r="N54" s="18">
        <f t="shared" si="4"/>
        <v>0.15503225806451615</v>
      </c>
      <c r="O54" s="11"/>
    </row>
    <row r="55" spans="1:15" ht="30" customHeight="1" x14ac:dyDescent="0.25">
      <c r="A55" s="14">
        <v>28</v>
      </c>
      <c r="B55" s="23" t="s">
        <v>282</v>
      </c>
      <c r="C55" s="23">
        <v>3835</v>
      </c>
      <c r="D55" s="14" t="s">
        <v>12</v>
      </c>
      <c r="E55" s="21" t="s">
        <v>176</v>
      </c>
      <c r="F55" s="29" t="s">
        <v>158</v>
      </c>
      <c r="G55" s="28" t="s">
        <v>31</v>
      </c>
      <c r="H55" s="21">
        <v>320</v>
      </c>
      <c r="I55" s="138">
        <v>101880</v>
      </c>
      <c r="J55" s="17">
        <f t="shared" si="7"/>
        <v>0.13693548387096774</v>
      </c>
      <c r="K55" s="16">
        <f t="shared" si="5"/>
        <v>328550.39999999997</v>
      </c>
      <c r="L55" s="17">
        <f t="shared" si="6"/>
        <v>0.44159999999999999</v>
      </c>
      <c r="M55" s="57">
        <f t="shared" si="3"/>
        <v>31.008941093969149</v>
      </c>
      <c r="N55" s="18">
        <f t="shared" si="4"/>
        <v>0.11906451612903227</v>
      </c>
      <c r="O55" s="11"/>
    </row>
    <row r="56" spans="1:15" ht="30" customHeight="1" x14ac:dyDescent="0.25">
      <c r="A56" s="14">
        <v>29</v>
      </c>
      <c r="B56" s="23" t="s">
        <v>283</v>
      </c>
      <c r="C56" s="23">
        <v>3797</v>
      </c>
      <c r="D56" s="14" t="s">
        <v>12</v>
      </c>
      <c r="E56" s="21" t="s">
        <v>176</v>
      </c>
      <c r="F56" s="29" t="s">
        <v>158</v>
      </c>
      <c r="G56" s="28" t="s">
        <v>31</v>
      </c>
      <c r="H56" s="21">
        <v>400</v>
      </c>
      <c r="I56" s="138">
        <v>73200</v>
      </c>
      <c r="J56" s="17">
        <f t="shared" si="7"/>
        <v>9.838709677419355E-2</v>
      </c>
      <c r="K56" s="16">
        <f t="shared" si="5"/>
        <v>410687.99999999994</v>
      </c>
      <c r="L56" s="17">
        <f t="shared" si="6"/>
        <v>0.55199999999999994</v>
      </c>
      <c r="M56" s="57">
        <f t="shared" si="3"/>
        <v>17.823749415614778</v>
      </c>
      <c r="N56" s="18">
        <f t="shared" si="4"/>
        <v>0.22161290322580651</v>
      </c>
      <c r="O56" s="11"/>
    </row>
    <row r="57" spans="1:15" ht="30" customHeight="1" x14ac:dyDescent="0.25">
      <c r="A57" s="14">
        <v>30</v>
      </c>
      <c r="B57" s="23" t="s">
        <v>284</v>
      </c>
      <c r="C57" s="150">
        <v>13035087</v>
      </c>
      <c r="D57" s="14" t="s">
        <v>12</v>
      </c>
      <c r="E57" s="21" t="s">
        <v>176</v>
      </c>
      <c r="F57" s="29" t="s">
        <v>158</v>
      </c>
      <c r="G57" s="28" t="s">
        <v>31</v>
      </c>
      <c r="H57" s="21">
        <v>320</v>
      </c>
      <c r="I57" s="138">
        <v>50880</v>
      </c>
      <c r="J57" s="17">
        <f t="shared" si="7"/>
        <v>6.8387096774193551E-2</v>
      </c>
      <c r="K57" s="16">
        <f t="shared" si="5"/>
        <v>328550.39999999997</v>
      </c>
      <c r="L57" s="17">
        <f t="shared" si="6"/>
        <v>0.44159999999999999</v>
      </c>
      <c r="M57" s="57">
        <f t="shared" si="3"/>
        <v>15.486208508648902</v>
      </c>
      <c r="N57" s="18">
        <f t="shared" si="4"/>
        <v>0.18761290322580645</v>
      </c>
      <c r="O57" s="11"/>
    </row>
    <row r="58" spans="1:15" ht="30" customHeight="1" x14ac:dyDescent="0.25">
      <c r="A58" s="14">
        <v>31</v>
      </c>
      <c r="B58" s="23" t="s">
        <v>285</v>
      </c>
      <c r="C58" s="23">
        <v>3760</v>
      </c>
      <c r="D58" s="14" t="s">
        <v>12</v>
      </c>
      <c r="E58" s="21" t="s">
        <v>176</v>
      </c>
      <c r="F58" s="29" t="s">
        <v>158</v>
      </c>
      <c r="G58" s="28" t="s">
        <v>31</v>
      </c>
      <c r="H58" s="21">
        <v>630</v>
      </c>
      <c r="I58" s="138">
        <v>118800</v>
      </c>
      <c r="J58" s="17">
        <f t="shared" si="7"/>
        <v>0.15967741935483873</v>
      </c>
      <c r="K58" s="16">
        <f t="shared" si="5"/>
        <v>646833.6</v>
      </c>
      <c r="L58" s="17">
        <f t="shared" si="6"/>
        <v>0.86939999999999995</v>
      </c>
      <c r="M58" s="57">
        <f t="shared" si="3"/>
        <v>18.366392840446135</v>
      </c>
      <c r="N58" s="18">
        <f t="shared" si="4"/>
        <v>0.3443225806451613</v>
      </c>
      <c r="O58" s="11"/>
    </row>
    <row r="59" spans="1:15" ht="30" customHeight="1" x14ac:dyDescent="0.25">
      <c r="A59" s="14">
        <v>32</v>
      </c>
      <c r="B59" s="23" t="s">
        <v>286</v>
      </c>
      <c r="C59" s="23" t="s">
        <v>561</v>
      </c>
      <c r="D59" s="14" t="s">
        <v>12</v>
      </c>
      <c r="E59" s="21" t="s">
        <v>176</v>
      </c>
      <c r="F59" s="29" t="s">
        <v>158</v>
      </c>
      <c r="G59" s="28" t="s">
        <v>31</v>
      </c>
      <c r="H59" s="21">
        <v>400</v>
      </c>
      <c r="I59" s="138">
        <v>125640</v>
      </c>
      <c r="J59" s="17">
        <f t="shared" si="7"/>
        <v>0.1688709677419355</v>
      </c>
      <c r="K59" s="16">
        <f t="shared" si="5"/>
        <v>410687.99999999994</v>
      </c>
      <c r="L59" s="17">
        <f t="shared" si="6"/>
        <v>0.55199999999999994</v>
      </c>
      <c r="M59" s="57">
        <f t="shared" si="3"/>
        <v>30.59256661991585</v>
      </c>
      <c r="N59" s="18">
        <f t="shared" si="4"/>
        <v>0.15112903225806457</v>
      </c>
      <c r="O59" s="11"/>
    </row>
    <row r="60" spans="1:15" ht="30" customHeight="1" x14ac:dyDescent="0.25">
      <c r="A60" s="14">
        <v>33</v>
      </c>
      <c r="B60" s="23" t="s">
        <v>287</v>
      </c>
      <c r="C60" s="23" t="s">
        <v>562</v>
      </c>
      <c r="D60" s="14" t="s">
        <v>12</v>
      </c>
      <c r="E60" s="21" t="s">
        <v>176</v>
      </c>
      <c r="F60" s="29" t="s">
        <v>158</v>
      </c>
      <c r="G60" s="28" t="s">
        <v>31</v>
      </c>
      <c r="H60" s="21">
        <v>320</v>
      </c>
      <c r="I60" s="138">
        <v>105840</v>
      </c>
      <c r="J60" s="17">
        <f t="shared" si="7"/>
        <v>0.14225806451612902</v>
      </c>
      <c r="K60" s="16">
        <f t="shared" si="5"/>
        <v>328550.39999999997</v>
      </c>
      <c r="L60" s="17">
        <f t="shared" si="6"/>
        <v>0.44159999999999999</v>
      </c>
      <c r="M60" s="57">
        <f t="shared" si="3"/>
        <v>32.214235624123425</v>
      </c>
      <c r="N60" s="18">
        <f t="shared" si="4"/>
        <v>0.11374193548387099</v>
      </c>
      <c r="O60" s="11"/>
    </row>
    <row r="61" spans="1:15" ht="30" customHeight="1" x14ac:dyDescent="0.25">
      <c r="A61" s="14">
        <v>34</v>
      </c>
      <c r="B61" s="23" t="s">
        <v>288</v>
      </c>
      <c r="C61" s="23">
        <v>11178770</v>
      </c>
      <c r="D61" s="14" t="s">
        <v>12</v>
      </c>
      <c r="E61" s="21" t="s">
        <v>176</v>
      </c>
      <c r="F61" s="29" t="s">
        <v>158</v>
      </c>
      <c r="G61" s="28" t="s">
        <v>31</v>
      </c>
      <c r="H61" s="21">
        <v>630</v>
      </c>
      <c r="I61" s="138">
        <v>188800</v>
      </c>
      <c r="J61" s="17">
        <f t="shared" si="7"/>
        <v>0.25376344086021502</v>
      </c>
      <c r="K61" s="16">
        <f t="shared" si="5"/>
        <v>646833.6</v>
      </c>
      <c r="L61" s="17">
        <f t="shared" si="6"/>
        <v>0.86939999999999995</v>
      </c>
      <c r="M61" s="57">
        <f t="shared" si="3"/>
        <v>29.188341483806656</v>
      </c>
      <c r="N61" s="18">
        <f t="shared" si="4"/>
        <v>0.25023655913978499</v>
      </c>
      <c r="O61" s="11"/>
    </row>
    <row r="62" spans="1:15" ht="30" customHeight="1" x14ac:dyDescent="0.25">
      <c r="A62" s="14">
        <v>35</v>
      </c>
      <c r="B62" s="23" t="s">
        <v>289</v>
      </c>
      <c r="C62" s="23">
        <v>11161552</v>
      </c>
      <c r="D62" s="14" t="s">
        <v>12</v>
      </c>
      <c r="E62" s="21" t="s">
        <v>176</v>
      </c>
      <c r="F62" s="29" t="s">
        <v>158</v>
      </c>
      <c r="G62" s="28" t="s">
        <v>31</v>
      </c>
      <c r="H62" s="21">
        <v>250</v>
      </c>
      <c r="I62" s="138">
        <v>12880</v>
      </c>
      <c r="J62" s="17">
        <f t="shared" si="7"/>
        <v>1.7311827956989247E-2</v>
      </c>
      <c r="K62" s="16">
        <f t="shared" si="5"/>
        <v>256679.99999999997</v>
      </c>
      <c r="L62" s="17">
        <f t="shared" si="6"/>
        <v>0.34499999999999992</v>
      </c>
      <c r="M62" s="57">
        <f t="shared" si="3"/>
        <v>5.0179211469534062</v>
      </c>
      <c r="N62" s="18">
        <f t="shared" si="4"/>
        <v>0.18268817204301077</v>
      </c>
      <c r="O62" s="11"/>
    </row>
    <row r="63" spans="1:15" ht="30" customHeight="1" x14ac:dyDescent="0.25">
      <c r="A63" s="14">
        <v>36</v>
      </c>
      <c r="B63" s="23" t="s">
        <v>290</v>
      </c>
      <c r="C63" s="23">
        <v>11178724</v>
      </c>
      <c r="D63" s="14" t="s">
        <v>12</v>
      </c>
      <c r="E63" s="21" t="s">
        <v>174</v>
      </c>
      <c r="F63" s="29" t="s">
        <v>158</v>
      </c>
      <c r="G63" s="28" t="s">
        <v>31</v>
      </c>
      <c r="H63" s="21">
        <v>1000</v>
      </c>
      <c r="I63" s="138">
        <v>18320</v>
      </c>
      <c r="J63" s="17">
        <f t="shared" si="7"/>
        <v>2.4623655913978495E-2</v>
      </c>
      <c r="K63" s="16">
        <f t="shared" si="5"/>
        <v>1026719.9999999999</v>
      </c>
      <c r="L63" s="17">
        <f t="shared" si="6"/>
        <v>1.3799999999999997</v>
      </c>
      <c r="M63" s="57">
        <f t="shared" si="3"/>
        <v>1.7843228923172825</v>
      </c>
      <c r="N63" s="18">
        <f t="shared" si="4"/>
        <v>0.77537634408602152</v>
      </c>
      <c r="O63" s="11"/>
    </row>
    <row r="64" spans="1:15" ht="30" customHeight="1" x14ac:dyDescent="0.25">
      <c r="A64" s="14">
        <v>37</v>
      </c>
      <c r="B64" s="23" t="s">
        <v>292</v>
      </c>
      <c r="C64" s="23" t="s">
        <v>563</v>
      </c>
      <c r="D64" s="14" t="s">
        <v>12</v>
      </c>
      <c r="E64" s="21" t="s">
        <v>172</v>
      </c>
      <c r="F64" s="29" t="s">
        <v>158</v>
      </c>
      <c r="G64" s="28" t="s">
        <v>31</v>
      </c>
      <c r="H64" s="21">
        <v>320</v>
      </c>
      <c r="I64" s="138">
        <v>61080</v>
      </c>
      <c r="J64" s="17">
        <f t="shared" si="7"/>
        <v>8.2096774193548383E-2</v>
      </c>
      <c r="K64" s="16">
        <f t="shared" si="5"/>
        <v>328550.39999999997</v>
      </c>
      <c r="L64" s="17">
        <f t="shared" si="6"/>
        <v>0.44159999999999999</v>
      </c>
      <c r="M64" s="57">
        <f t="shared" si="3"/>
        <v>18.590755025712951</v>
      </c>
      <c r="N64" s="18">
        <f t="shared" si="4"/>
        <v>0.17390322580645162</v>
      </c>
      <c r="O64" s="11"/>
    </row>
    <row r="65" spans="1:18" s="54" customFormat="1" ht="30" customHeight="1" x14ac:dyDescent="0.25">
      <c r="A65" s="14">
        <v>38</v>
      </c>
      <c r="B65" s="23" t="s">
        <v>291</v>
      </c>
      <c r="C65" s="23" t="s">
        <v>559</v>
      </c>
      <c r="D65" s="29" t="s">
        <v>12</v>
      </c>
      <c r="E65" s="28" t="s">
        <v>172</v>
      </c>
      <c r="F65" s="29" t="s">
        <v>158</v>
      </c>
      <c r="G65" s="28" t="s">
        <v>31</v>
      </c>
      <c r="H65" s="21">
        <v>250</v>
      </c>
      <c r="I65" s="138">
        <v>97800</v>
      </c>
      <c r="J65" s="17">
        <f t="shared" si="7"/>
        <v>0.1314516129032258</v>
      </c>
      <c r="K65" s="42">
        <f t="shared" si="5"/>
        <v>256679.99999999997</v>
      </c>
      <c r="L65" s="44">
        <f t="shared" si="6"/>
        <v>0.34499999999999992</v>
      </c>
      <c r="M65" s="57">
        <f t="shared" si="3"/>
        <v>38.101916783543714</v>
      </c>
      <c r="N65" s="52">
        <f t="shared" si="4"/>
        <v>6.8548387096774216E-2</v>
      </c>
      <c r="O65" s="11"/>
      <c r="P65" s="40"/>
      <c r="Q65" s="40"/>
      <c r="R65" s="40"/>
    </row>
    <row r="66" spans="1:18" ht="30" customHeight="1" x14ac:dyDescent="0.25">
      <c r="A66" s="14">
        <v>39</v>
      </c>
      <c r="B66" s="23" t="s">
        <v>293</v>
      </c>
      <c r="C66" s="23" t="s">
        <v>564</v>
      </c>
      <c r="D66" s="14" t="s">
        <v>12</v>
      </c>
      <c r="E66" s="21" t="s">
        <v>172</v>
      </c>
      <c r="F66" s="29" t="s">
        <v>158</v>
      </c>
      <c r="G66" s="28" t="s">
        <v>31</v>
      </c>
      <c r="H66" s="21">
        <v>320</v>
      </c>
      <c r="I66" s="138">
        <v>66360</v>
      </c>
      <c r="J66" s="17">
        <f t="shared" si="7"/>
        <v>8.9193548387096769E-2</v>
      </c>
      <c r="K66" s="16">
        <f t="shared" si="5"/>
        <v>328550.39999999997</v>
      </c>
      <c r="L66" s="17">
        <f t="shared" si="6"/>
        <v>0.44159999999999999</v>
      </c>
      <c r="M66" s="57">
        <f t="shared" si="3"/>
        <v>20.197814399251989</v>
      </c>
      <c r="N66" s="18">
        <f t="shared" si="4"/>
        <v>0.16680645161290325</v>
      </c>
      <c r="O66" s="11"/>
    </row>
    <row r="67" spans="1:18" ht="30" customHeight="1" x14ac:dyDescent="0.25">
      <c r="A67" s="14">
        <v>40</v>
      </c>
      <c r="B67" s="23" t="s">
        <v>294</v>
      </c>
      <c r="C67" s="23" t="s">
        <v>565</v>
      </c>
      <c r="D67" s="14" t="s">
        <v>12</v>
      </c>
      <c r="E67" s="21" t="s">
        <v>172</v>
      </c>
      <c r="F67" s="29" t="s">
        <v>158</v>
      </c>
      <c r="G67" s="28" t="s">
        <v>31</v>
      </c>
      <c r="H67" s="21">
        <v>630</v>
      </c>
      <c r="I67" s="138">
        <v>81600</v>
      </c>
      <c r="J67" s="17">
        <f t="shared" si="7"/>
        <v>0.1096774193548387</v>
      </c>
      <c r="K67" s="16">
        <f t="shared" si="5"/>
        <v>646833.6</v>
      </c>
      <c r="L67" s="17">
        <f t="shared" si="6"/>
        <v>0.86939999999999995</v>
      </c>
      <c r="M67" s="57">
        <f t="shared" si="3"/>
        <v>12.615300132831688</v>
      </c>
      <c r="N67" s="18">
        <f t="shared" si="4"/>
        <v>0.39432258064516129</v>
      </c>
      <c r="O67" s="11"/>
    </row>
    <row r="68" spans="1:18" ht="30" customHeight="1" x14ac:dyDescent="0.25">
      <c r="A68" s="14">
        <v>41</v>
      </c>
      <c r="B68" s="56" t="s">
        <v>295</v>
      </c>
      <c r="C68" s="56" t="s">
        <v>566</v>
      </c>
      <c r="D68" s="14" t="s">
        <v>12</v>
      </c>
      <c r="E68" s="21" t="s">
        <v>172</v>
      </c>
      <c r="F68" s="29" t="s">
        <v>158</v>
      </c>
      <c r="G68" s="28" t="s">
        <v>31</v>
      </c>
      <c r="H68" s="21">
        <v>560</v>
      </c>
      <c r="I68" s="138">
        <v>107000</v>
      </c>
      <c r="J68" s="17">
        <f t="shared" si="7"/>
        <v>0.14381720430107525</v>
      </c>
      <c r="K68" s="16">
        <f t="shared" si="5"/>
        <v>574963.19999999995</v>
      </c>
      <c r="L68" s="17">
        <f t="shared" si="6"/>
        <v>0.77279999999999993</v>
      </c>
      <c r="M68" s="57">
        <f t="shared" si="3"/>
        <v>18.609886684921751</v>
      </c>
      <c r="N68" s="18">
        <f t="shared" si="4"/>
        <v>0.30418279569892481</v>
      </c>
      <c r="O68" s="11"/>
    </row>
    <row r="69" spans="1:18" ht="30" customHeight="1" x14ac:dyDescent="0.25">
      <c r="A69" s="14">
        <v>42</v>
      </c>
      <c r="B69" s="23" t="s">
        <v>296</v>
      </c>
      <c r="C69" s="23" t="s">
        <v>567</v>
      </c>
      <c r="D69" s="14" t="s">
        <v>12</v>
      </c>
      <c r="E69" s="21" t="s">
        <v>172</v>
      </c>
      <c r="F69" s="29" t="s">
        <v>158</v>
      </c>
      <c r="G69" s="28" t="s">
        <v>31</v>
      </c>
      <c r="H69" s="21">
        <v>560</v>
      </c>
      <c r="I69" s="138">
        <v>96600</v>
      </c>
      <c r="J69" s="17">
        <f t="shared" si="7"/>
        <v>0.12983870967741937</v>
      </c>
      <c r="K69" s="16">
        <f t="shared" si="5"/>
        <v>574963.19999999995</v>
      </c>
      <c r="L69" s="17">
        <f t="shared" si="6"/>
        <v>0.77279999999999993</v>
      </c>
      <c r="M69" s="57">
        <f t="shared" si="3"/>
        <v>16.801075268817208</v>
      </c>
      <c r="N69" s="18">
        <f t="shared" si="4"/>
        <v>0.31816129032258067</v>
      </c>
      <c r="O69" s="11"/>
    </row>
    <row r="70" spans="1:18" ht="30" customHeight="1" x14ac:dyDescent="0.25">
      <c r="A70" s="14">
        <v>43</v>
      </c>
      <c r="B70" s="23" t="s">
        <v>297</v>
      </c>
      <c r="C70" s="23">
        <v>8642650</v>
      </c>
      <c r="D70" s="14" t="s">
        <v>12</v>
      </c>
      <c r="E70" s="21" t="s">
        <v>177</v>
      </c>
      <c r="F70" s="29" t="s">
        <v>158</v>
      </c>
      <c r="G70" s="28" t="s">
        <v>31</v>
      </c>
      <c r="H70" s="21">
        <v>400</v>
      </c>
      <c r="I70" s="138">
        <v>76308.400000000256</v>
      </c>
      <c r="J70" s="17">
        <f t="shared" si="7"/>
        <v>0.1025650537634412</v>
      </c>
      <c r="K70" s="16">
        <f t="shared" si="5"/>
        <v>410687.99999999994</v>
      </c>
      <c r="L70" s="17">
        <f t="shared" si="6"/>
        <v>0.55199999999999994</v>
      </c>
      <c r="M70" s="57">
        <f t="shared" si="3"/>
        <v>18.580625681782831</v>
      </c>
      <c r="N70" s="18">
        <f t="shared" si="4"/>
        <v>0.21743494623655885</v>
      </c>
      <c r="O70" s="11"/>
    </row>
    <row r="71" spans="1:18" ht="30" customHeight="1" x14ac:dyDescent="0.25">
      <c r="A71" s="14">
        <v>44</v>
      </c>
      <c r="B71" s="23" t="s">
        <v>298</v>
      </c>
      <c r="C71" s="23">
        <v>13109430</v>
      </c>
      <c r="D71" s="14" t="s">
        <v>12</v>
      </c>
      <c r="E71" s="21" t="s">
        <v>177</v>
      </c>
      <c r="F71" s="29" t="s">
        <v>158</v>
      </c>
      <c r="G71" s="28" t="s">
        <v>31</v>
      </c>
      <c r="H71" s="21">
        <v>320</v>
      </c>
      <c r="I71" s="138">
        <v>110880</v>
      </c>
      <c r="J71" s="17">
        <f t="shared" si="7"/>
        <v>0.14903225806451612</v>
      </c>
      <c r="K71" s="16">
        <f t="shared" si="5"/>
        <v>328550.39999999997</v>
      </c>
      <c r="L71" s="17">
        <f t="shared" si="6"/>
        <v>0.44159999999999999</v>
      </c>
      <c r="M71" s="57">
        <f t="shared" si="3"/>
        <v>33.74824684431978</v>
      </c>
      <c r="N71" s="18">
        <f t="shared" si="4"/>
        <v>0.10696774193548389</v>
      </c>
      <c r="O71" s="11"/>
    </row>
    <row r="72" spans="1:18" ht="30" customHeight="1" x14ac:dyDescent="0.25">
      <c r="A72" s="14">
        <v>45</v>
      </c>
      <c r="B72" s="23" t="s">
        <v>299</v>
      </c>
      <c r="C72" s="23">
        <v>8963636</v>
      </c>
      <c r="D72" s="14" t="s">
        <v>12</v>
      </c>
      <c r="E72" s="21" t="s">
        <v>178</v>
      </c>
      <c r="F72" s="29" t="s">
        <v>158</v>
      </c>
      <c r="G72" s="28" t="s">
        <v>31</v>
      </c>
      <c r="H72" s="21">
        <v>320</v>
      </c>
      <c r="I72" s="138">
        <v>79440</v>
      </c>
      <c r="J72" s="17">
        <f t="shared" si="7"/>
        <v>0.1067741935483871</v>
      </c>
      <c r="K72" s="16">
        <f t="shared" si="5"/>
        <v>328550.39999999997</v>
      </c>
      <c r="L72" s="17">
        <f t="shared" si="6"/>
        <v>0.44159999999999999</v>
      </c>
      <c r="M72" s="57">
        <f t="shared" si="3"/>
        <v>24.178938756428238</v>
      </c>
      <c r="N72" s="18">
        <f t="shared" si="4"/>
        <v>0.1492258064516129</v>
      </c>
      <c r="O72" s="11"/>
    </row>
    <row r="73" spans="1:18" ht="30" customHeight="1" x14ac:dyDescent="0.25">
      <c r="A73" s="14">
        <v>46</v>
      </c>
      <c r="B73" s="23" t="s">
        <v>300</v>
      </c>
      <c r="C73" s="23" t="s">
        <v>568</v>
      </c>
      <c r="D73" s="14" t="s">
        <v>12</v>
      </c>
      <c r="E73" s="21" t="s">
        <v>179</v>
      </c>
      <c r="F73" s="29" t="s">
        <v>158</v>
      </c>
      <c r="G73" s="28" t="s">
        <v>31</v>
      </c>
      <c r="H73" s="21">
        <v>320</v>
      </c>
      <c r="I73" s="138">
        <v>24160</v>
      </c>
      <c r="J73" s="17">
        <f t="shared" si="7"/>
        <v>3.2473118279569897E-2</v>
      </c>
      <c r="K73" s="16">
        <f t="shared" si="5"/>
        <v>328550.39999999997</v>
      </c>
      <c r="L73" s="17">
        <f t="shared" si="6"/>
        <v>0.44159999999999999</v>
      </c>
      <c r="M73" s="57">
        <f>(I73/K73)*100</f>
        <v>7.3535141031634739</v>
      </c>
      <c r="N73" s="18">
        <f t="shared" si="4"/>
        <v>0.22352688172043012</v>
      </c>
      <c r="O73" s="11"/>
    </row>
    <row r="74" spans="1:18" ht="30" customHeight="1" x14ac:dyDescent="0.25">
      <c r="A74" s="14">
        <v>47</v>
      </c>
      <c r="B74" s="23" t="s">
        <v>301</v>
      </c>
      <c r="C74" s="23" t="s">
        <v>567</v>
      </c>
      <c r="D74" s="14" t="s">
        <v>12</v>
      </c>
      <c r="E74" s="21" t="s">
        <v>180</v>
      </c>
      <c r="F74" s="29" t="s">
        <v>158</v>
      </c>
      <c r="G74" s="28" t="s">
        <v>31</v>
      </c>
      <c r="H74" s="21">
        <v>320</v>
      </c>
      <c r="I74" s="138">
        <v>96600</v>
      </c>
      <c r="J74" s="17">
        <f t="shared" si="7"/>
        <v>0.12983870967741937</v>
      </c>
      <c r="K74" s="16">
        <f t="shared" si="5"/>
        <v>328550.39999999997</v>
      </c>
      <c r="L74" s="17">
        <f t="shared" si="6"/>
        <v>0.44159999999999999</v>
      </c>
      <c r="M74" s="57">
        <f t="shared" si="3"/>
        <v>29.401881720430111</v>
      </c>
      <c r="N74" s="18">
        <f t="shared" si="4"/>
        <v>0.12616129032258064</v>
      </c>
      <c r="O74" s="11"/>
    </row>
    <row r="75" spans="1:18" ht="30" customHeight="1" x14ac:dyDescent="0.25">
      <c r="A75" s="14">
        <v>48</v>
      </c>
      <c r="B75" s="23" t="s">
        <v>302</v>
      </c>
      <c r="C75" s="23" t="s">
        <v>569</v>
      </c>
      <c r="D75" s="14" t="s">
        <v>12</v>
      </c>
      <c r="E75" s="21" t="s">
        <v>199</v>
      </c>
      <c r="F75" s="29" t="s">
        <v>158</v>
      </c>
      <c r="G75" s="28" t="s">
        <v>31</v>
      </c>
      <c r="H75" s="21">
        <v>320</v>
      </c>
      <c r="I75" s="138">
        <v>52680</v>
      </c>
      <c r="J75" s="17">
        <f t="shared" si="7"/>
        <v>7.0806451612903235E-2</v>
      </c>
      <c r="K75" s="16">
        <f t="shared" si="5"/>
        <v>328550.39999999997</v>
      </c>
      <c r="L75" s="17">
        <f t="shared" si="6"/>
        <v>0.44159999999999999</v>
      </c>
      <c r="M75" s="57">
        <f t="shared" si="3"/>
        <v>16.03406965871903</v>
      </c>
      <c r="N75" s="18">
        <f t="shared" si="4"/>
        <v>0.18519354838709678</v>
      </c>
      <c r="O75" s="11"/>
    </row>
    <row r="76" spans="1:18" ht="30" customHeight="1" x14ac:dyDescent="0.25">
      <c r="A76" s="14">
        <v>49</v>
      </c>
      <c r="B76" s="23" t="s">
        <v>303</v>
      </c>
      <c r="C76" s="23" t="s">
        <v>570</v>
      </c>
      <c r="D76" s="14" t="s">
        <v>12</v>
      </c>
      <c r="E76" s="21" t="s">
        <v>182</v>
      </c>
      <c r="F76" s="29" t="s">
        <v>158</v>
      </c>
      <c r="G76" s="28" t="s">
        <v>31</v>
      </c>
      <c r="H76" s="21">
        <v>400</v>
      </c>
      <c r="I76" s="138">
        <v>44280</v>
      </c>
      <c r="J76" s="17">
        <f t="shared" si="7"/>
        <v>5.9516129032258065E-2</v>
      </c>
      <c r="K76" s="16">
        <f t="shared" si="5"/>
        <v>410687.99999999994</v>
      </c>
      <c r="L76" s="17">
        <f t="shared" si="6"/>
        <v>0.55199999999999994</v>
      </c>
      <c r="M76" s="57">
        <f t="shared" si="3"/>
        <v>10.781907433380086</v>
      </c>
      <c r="N76" s="18">
        <f t="shared" si="4"/>
        <v>0.260483870967742</v>
      </c>
      <c r="O76" s="11"/>
    </row>
    <row r="77" spans="1:18" ht="30" customHeight="1" x14ac:dyDescent="0.25">
      <c r="A77" s="14">
        <v>50</v>
      </c>
      <c r="B77" s="23" t="s">
        <v>629</v>
      </c>
      <c r="C77" s="23">
        <v>26005725</v>
      </c>
      <c r="D77" s="14" t="s">
        <v>12</v>
      </c>
      <c r="E77" s="21" t="s">
        <v>183</v>
      </c>
      <c r="F77" s="29" t="s">
        <v>158</v>
      </c>
      <c r="G77" s="28" t="s">
        <v>31</v>
      </c>
      <c r="H77" s="21">
        <v>400</v>
      </c>
      <c r="I77" s="138">
        <v>97560</v>
      </c>
      <c r="J77" s="17">
        <f t="shared" si="7"/>
        <v>0.13112903225806452</v>
      </c>
      <c r="K77" s="16">
        <f t="shared" si="5"/>
        <v>410687.99999999994</v>
      </c>
      <c r="L77" s="17">
        <f t="shared" si="6"/>
        <v>0.55199999999999994</v>
      </c>
      <c r="M77" s="57">
        <f t="shared" ref="M77:M136" si="8">(I77/K77)*100</f>
        <v>23.755259467040677</v>
      </c>
      <c r="N77" s="18">
        <f t="shared" ref="N77:N134" si="9">H77/1000*0.8-J77</f>
        <v>0.18887096774193554</v>
      </c>
      <c r="O77" s="11"/>
    </row>
    <row r="78" spans="1:18" ht="30" customHeight="1" x14ac:dyDescent="0.25">
      <c r="A78" s="14">
        <v>51</v>
      </c>
      <c r="B78" s="23" t="s">
        <v>304</v>
      </c>
      <c r="C78" s="23" t="s">
        <v>571</v>
      </c>
      <c r="D78" s="14" t="s">
        <v>12</v>
      </c>
      <c r="E78" s="21" t="s">
        <v>184</v>
      </c>
      <c r="F78" s="29" t="s">
        <v>158</v>
      </c>
      <c r="G78" s="28" t="s">
        <v>31</v>
      </c>
      <c r="H78" s="21">
        <v>630</v>
      </c>
      <c r="I78" s="138">
        <v>80280</v>
      </c>
      <c r="J78" s="17">
        <f t="shared" si="7"/>
        <v>0.10790322580645162</v>
      </c>
      <c r="K78" s="16">
        <f t="shared" si="5"/>
        <v>646833.6</v>
      </c>
      <c r="L78" s="17">
        <f t="shared" si="6"/>
        <v>0.86939999999999995</v>
      </c>
      <c r="M78" s="57">
        <f t="shared" si="8"/>
        <v>12.411229101271177</v>
      </c>
      <c r="N78" s="18">
        <f t="shared" si="9"/>
        <v>0.39609677419354838</v>
      </c>
      <c r="O78" s="11"/>
    </row>
    <row r="79" spans="1:18" ht="30" customHeight="1" x14ac:dyDescent="0.25">
      <c r="A79" s="14">
        <v>52</v>
      </c>
      <c r="B79" s="23" t="s">
        <v>639</v>
      </c>
      <c r="C79" s="23">
        <v>50647007</v>
      </c>
      <c r="D79" s="14" t="s">
        <v>12</v>
      </c>
      <c r="E79" s="21" t="s">
        <v>181</v>
      </c>
      <c r="F79" s="29" t="s">
        <v>158</v>
      </c>
      <c r="G79" s="28" t="s">
        <v>31</v>
      </c>
      <c r="H79" s="21">
        <v>630</v>
      </c>
      <c r="I79" s="138">
        <v>122400</v>
      </c>
      <c r="J79" s="17">
        <f t="shared" si="7"/>
        <v>0.16451612903225807</v>
      </c>
      <c r="K79" s="16">
        <f t="shared" si="5"/>
        <v>646833.6</v>
      </c>
      <c r="L79" s="17">
        <f t="shared" si="6"/>
        <v>0.86939999999999995</v>
      </c>
      <c r="M79" s="57">
        <f t="shared" si="8"/>
        <v>18.922950199247534</v>
      </c>
      <c r="N79" s="18">
        <f t="shared" si="9"/>
        <v>0.33948387096774191</v>
      </c>
      <c r="O79" s="11"/>
    </row>
    <row r="80" spans="1:18" ht="30" customHeight="1" x14ac:dyDescent="0.25">
      <c r="A80" s="14">
        <v>53</v>
      </c>
      <c r="B80" s="23" t="s">
        <v>639</v>
      </c>
      <c r="C80" s="23">
        <v>50647007</v>
      </c>
      <c r="D80" s="14" t="s">
        <v>15</v>
      </c>
      <c r="E80" s="21" t="s">
        <v>181</v>
      </c>
      <c r="F80" s="29" t="s">
        <v>158</v>
      </c>
      <c r="G80" s="28" t="s">
        <v>31</v>
      </c>
      <c r="H80" s="21">
        <v>630</v>
      </c>
      <c r="I80" s="138">
        <v>122400</v>
      </c>
      <c r="J80" s="17">
        <f t="shared" si="7"/>
        <v>0.16451612903225807</v>
      </c>
      <c r="K80" s="16">
        <f t="shared" si="5"/>
        <v>646833.6</v>
      </c>
      <c r="L80" s="17">
        <f t="shared" si="6"/>
        <v>0.86939999999999995</v>
      </c>
      <c r="M80" s="57">
        <f t="shared" si="8"/>
        <v>18.922950199247534</v>
      </c>
      <c r="N80" s="18">
        <f t="shared" si="9"/>
        <v>0.33948387096774191</v>
      </c>
      <c r="O80" s="11"/>
    </row>
    <row r="81" spans="1:15" ht="30" customHeight="1" x14ac:dyDescent="0.25">
      <c r="A81" s="14">
        <v>54</v>
      </c>
      <c r="B81" s="23" t="s">
        <v>305</v>
      </c>
      <c r="C81" s="23" t="s">
        <v>572</v>
      </c>
      <c r="D81" s="14" t="s">
        <v>12</v>
      </c>
      <c r="E81" s="21" t="s">
        <v>185</v>
      </c>
      <c r="F81" s="29" t="s">
        <v>158</v>
      </c>
      <c r="G81" s="28" t="s">
        <v>31</v>
      </c>
      <c r="H81" s="21">
        <v>400</v>
      </c>
      <c r="I81" s="138">
        <v>77160</v>
      </c>
      <c r="J81" s="17">
        <f t="shared" si="7"/>
        <v>0.10370967741935483</v>
      </c>
      <c r="K81" s="16">
        <f t="shared" si="5"/>
        <v>410687.99999999994</v>
      </c>
      <c r="L81" s="17">
        <f t="shared" si="6"/>
        <v>0.55199999999999994</v>
      </c>
      <c r="M81" s="57">
        <f t="shared" si="8"/>
        <v>18.787985039738196</v>
      </c>
      <c r="N81" s="18">
        <f t="shared" si="9"/>
        <v>0.21629032258064523</v>
      </c>
      <c r="O81" s="11"/>
    </row>
    <row r="82" spans="1:15" ht="30" customHeight="1" x14ac:dyDescent="0.25">
      <c r="A82" s="14">
        <v>55</v>
      </c>
      <c r="B82" s="23" t="s">
        <v>306</v>
      </c>
      <c r="C82" s="23">
        <v>38574149</v>
      </c>
      <c r="D82" s="14" t="s">
        <v>12</v>
      </c>
      <c r="E82" s="21" t="s">
        <v>186</v>
      </c>
      <c r="F82" s="29" t="s">
        <v>158</v>
      </c>
      <c r="G82" s="28" t="s">
        <v>31</v>
      </c>
      <c r="H82" s="21">
        <v>400</v>
      </c>
      <c r="I82" s="138">
        <v>70920</v>
      </c>
      <c r="J82" s="17">
        <f t="shared" si="7"/>
        <v>9.5322580645161289E-2</v>
      </c>
      <c r="K82" s="16">
        <f t="shared" si="5"/>
        <v>410687.99999999994</v>
      </c>
      <c r="L82" s="17">
        <f t="shared" si="6"/>
        <v>0.55199999999999994</v>
      </c>
      <c r="M82" s="57">
        <f t="shared" si="8"/>
        <v>17.268583450210382</v>
      </c>
      <c r="N82" s="18">
        <f t="shared" si="9"/>
        <v>0.22467741935483876</v>
      </c>
      <c r="O82" s="11"/>
    </row>
    <row r="83" spans="1:15" ht="30" customHeight="1" x14ac:dyDescent="0.25">
      <c r="A83" s="14">
        <v>56</v>
      </c>
      <c r="B83" s="23" t="s">
        <v>187</v>
      </c>
      <c r="C83" s="23"/>
      <c r="D83" s="14" t="s">
        <v>12</v>
      </c>
      <c r="E83" s="21" t="s">
        <v>188</v>
      </c>
      <c r="F83" s="29" t="s">
        <v>158</v>
      </c>
      <c r="G83" s="28" t="s">
        <v>31</v>
      </c>
      <c r="H83" s="21">
        <v>100</v>
      </c>
      <c r="I83" s="138">
        <v>481</v>
      </c>
      <c r="J83" s="17">
        <f t="shared" si="7"/>
        <v>6.4650537634408601E-4</v>
      </c>
      <c r="K83" s="16">
        <f>H83*744*1.38</f>
        <v>102671.99999999999</v>
      </c>
      <c r="L83" s="17">
        <f t="shared" si="6"/>
        <v>0.13799999999999998</v>
      </c>
      <c r="M83" s="57">
        <f t="shared" si="8"/>
        <v>0.46848215677107685</v>
      </c>
      <c r="N83" s="18">
        <f t="shared" si="9"/>
        <v>7.9353494623655929E-2</v>
      </c>
      <c r="O83" s="11"/>
    </row>
    <row r="84" spans="1:15" ht="30" customHeight="1" x14ac:dyDescent="0.25">
      <c r="A84" s="14">
        <v>57</v>
      </c>
      <c r="B84" s="23" t="s">
        <v>307</v>
      </c>
      <c r="C84" s="23" t="s">
        <v>573</v>
      </c>
      <c r="D84" s="14" t="s">
        <v>12</v>
      </c>
      <c r="E84" s="21" t="s">
        <v>189</v>
      </c>
      <c r="F84" s="29" t="s">
        <v>158</v>
      </c>
      <c r="G84" s="28" t="s">
        <v>31</v>
      </c>
      <c r="H84" s="21">
        <v>400</v>
      </c>
      <c r="I84" s="138">
        <v>27000</v>
      </c>
      <c r="J84" s="17">
        <f t="shared" si="7"/>
        <v>3.6290322580645157E-2</v>
      </c>
      <c r="K84" s="16">
        <f t="shared" si="5"/>
        <v>410687.99999999994</v>
      </c>
      <c r="L84" s="17">
        <f t="shared" si="6"/>
        <v>0.55199999999999994</v>
      </c>
      <c r="M84" s="57">
        <f t="shared" si="8"/>
        <v>6.574333800841516</v>
      </c>
      <c r="N84" s="18">
        <f t="shared" si="9"/>
        <v>0.28370967741935493</v>
      </c>
      <c r="O84" s="11"/>
    </row>
    <row r="85" spans="1:15" ht="30" customHeight="1" x14ac:dyDescent="0.25">
      <c r="A85" s="14">
        <v>58</v>
      </c>
      <c r="B85" s="23" t="s">
        <v>308</v>
      </c>
      <c r="C85" s="23" t="s">
        <v>574</v>
      </c>
      <c r="D85" s="14" t="s">
        <v>12</v>
      </c>
      <c r="E85" s="21" t="s">
        <v>189</v>
      </c>
      <c r="F85" s="29" t="s">
        <v>158</v>
      </c>
      <c r="G85" s="28" t="s">
        <v>31</v>
      </c>
      <c r="H85" s="21">
        <v>320</v>
      </c>
      <c r="I85" s="138">
        <v>42000</v>
      </c>
      <c r="J85" s="17">
        <f t="shared" si="7"/>
        <v>5.6451612903225805E-2</v>
      </c>
      <c r="K85" s="16">
        <f t="shared" si="5"/>
        <v>328550.39999999997</v>
      </c>
      <c r="L85" s="17">
        <f t="shared" si="6"/>
        <v>0.44159999999999999</v>
      </c>
      <c r="M85" s="57">
        <f t="shared" si="8"/>
        <v>12.783426834969614</v>
      </c>
      <c r="N85" s="18">
        <f t="shared" si="9"/>
        <v>0.19954838709677419</v>
      </c>
      <c r="O85" s="11"/>
    </row>
    <row r="86" spans="1:15" ht="30" customHeight="1" x14ac:dyDescent="0.25">
      <c r="A86" s="14">
        <v>59</v>
      </c>
      <c r="B86" s="23" t="s">
        <v>309</v>
      </c>
      <c r="C86" s="23" t="s">
        <v>575</v>
      </c>
      <c r="D86" s="14" t="s">
        <v>12</v>
      </c>
      <c r="E86" s="21" t="s">
        <v>190</v>
      </c>
      <c r="F86" s="29" t="s">
        <v>158</v>
      </c>
      <c r="G86" s="28" t="s">
        <v>31</v>
      </c>
      <c r="H86" s="21">
        <v>400</v>
      </c>
      <c r="I86" s="138">
        <v>76920</v>
      </c>
      <c r="J86" s="17">
        <f t="shared" si="7"/>
        <v>0.10338709677419355</v>
      </c>
      <c r="K86" s="16">
        <f t="shared" si="5"/>
        <v>410687.99999999994</v>
      </c>
      <c r="L86" s="17">
        <f t="shared" si="6"/>
        <v>0.55199999999999994</v>
      </c>
      <c r="M86" s="57">
        <f t="shared" si="8"/>
        <v>18.729546517064051</v>
      </c>
      <c r="N86" s="18">
        <f t="shared" si="9"/>
        <v>0.21661290322580651</v>
      </c>
      <c r="O86" s="11"/>
    </row>
    <row r="87" spans="1:15" ht="30" customHeight="1" x14ac:dyDescent="0.25">
      <c r="A87" s="14">
        <v>60</v>
      </c>
      <c r="B87" s="23" t="s">
        <v>310</v>
      </c>
      <c r="C87" s="23" t="s">
        <v>576</v>
      </c>
      <c r="D87" s="14" t="s">
        <v>12</v>
      </c>
      <c r="E87" s="21" t="s">
        <v>191</v>
      </c>
      <c r="F87" s="29" t="s">
        <v>158</v>
      </c>
      <c r="G87" s="28" t="s">
        <v>31</v>
      </c>
      <c r="H87" s="21">
        <v>400</v>
      </c>
      <c r="I87" s="138">
        <v>73080</v>
      </c>
      <c r="J87" s="17">
        <f t="shared" si="7"/>
        <v>9.8225806451612899E-2</v>
      </c>
      <c r="K87" s="16">
        <f t="shared" si="5"/>
        <v>410687.99999999994</v>
      </c>
      <c r="L87" s="17">
        <f t="shared" si="6"/>
        <v>0.55199999999999994</v>
      </c>
      <c r="M87" s="57">
        <f t="shared" si="8"/>
        <v>17.794530154277702</v>
      </c>
      <c r="N87" s="18">
        <f t="shared" si="9"/>
        <v>0.22177419354838718</v>
      </c>
      <c r="O87" s="11"/>
    </row>
    <row r="88" spans="1:15" ht="30" customHeight="1" x14ac:dyDescent="0.25">
      <c r="A88" s="194">
        <v>61</v>
      </c>
      <c r="B88" s="187" t="s">
        <v>311</v>
      </c>
      <c r="C88" s="75" t="s">
        <v>577</v>
      </c>
      <c r="D88" s="14" t="s">
        <v>12</v>
      </c>
      <c r="E88" s="194" t="s">
        <v>192</v>
      </c>
      <c r="F88" s="189" t="s">
        <v>158</v>
      </c>
      <c r="G88" s="28" t="s">
        <v>31</v>
      </c>
      <c r="H88" s="21">
        <v>400</v>
      </c>
      <c r="I88" s="138">
        <v>69840</v>
      </c>
      <c r="J88" s="17">
        <f t="shared" si="7"/>
        <v>9.3870967741935485E-2</v>
      </c>
      <c r="K88" s="16">
        <f t="shared" si="5"/>
        <v>410687.99999999994</v>
      </c>
      <c r="L88" s="17">
        <f t="shared" si="6"/>
        <v>0.55199999999999994</v>
      </c>
      <c r="M88" s="57">
        <f t="shared" si="8"/>
        <v>17.005610098176721</v>
      </c>
      <c r="N88" s="18">
        <f t="shared" si="9"/>
        <v>0.22612903225806458</v>
      </c>
      <c r="O88" s="11"/>
    </row>
    <row r="89" spans="1:15" ht="30" customHeight="1" x14ac:dyDescent="0.25">
      <c r="A89" s="195"/>
      <c r="B89" s="188"/>
      <c r="C89" s="76" t="s">
        <v>578</v>
      </c>
      <c r="D89" s="14" t="s">
        <v>15</v>
      </c>
      <c r="E89" s="195"/>
      <c r="F89" s="190"/>
      <c r="G89" s="28" t="s">
        <v>31</v>
      </c>
      <c r="H89" s="21">
        <v>400</v>
      </c>
      <c r="I89" s="138">
        <v>58800</v>
      </c>
      <c r="J89" s="17">
        <f t="shared" si="7"/>
        <v>7.9032258064516123E-2</v>
      </c>
      <c r="K89" s="16">
        <f t="shared" si="5"/>
        <v>410687.99999999994</v>
      </c>
      <c r="L89" s="17">
        <f t="shared" si="6"/>
        <v>0.55199999999999994</v>
      </c>
      <c r="M89" s="57">
        <f t="shared" si="8"/>
        <v>14.317438055165969</v>
      </c>
      <c r="N89" s="18">
        <f t="shared" si="9"/>
        <v>0.24096774193548393</v>
      </c>
      <c r="O89" s="11"/>
    </row>
    <row r="90" spans="1:15" ht="30" customHeight="1" x14ac:dyDescent="0.25">
      <c r="A90" s="14">
        <v>62</v>
      </c>
      <c r="B90" s="66" t="s">
        <v>312</v>
      </c>
      <c r="C90" s="76">
        <v>431085</v>
      </c>
      <c r="D90" s="14" t="s">
        <v>12</v>
      </c>
      <c r="E90" s="21" t="s">
        <v>192</v>
      </c>
      <c r="F90" s="29" t="s">
        <v>158</v>
      </c>
      <c r="G90" s="28" t="s">
        <v>31</v>
      </c>
      <c r="H90" s="21">
        <v>320</v>
      </c>
      <c r="I90" s="138">
        <v>28560</v>
      </c>
      <c r="J90" s="17">
        <f t="shared" si="7"/>
        <v>3.8387096774193552E-2</v>
      </c>
      <c r="K90" s="16">
        <f t="shared" si="5"/>
        <v>328550.39999999997</v>
      </c>
      <c r="L90" s="17">
        <f t="shared" si="6"/>
        <v>0.44159999999999999</v>
      </c>
      <c r="M90" s="57">
        <f t="shared" si="8"/>
        <v>8.6927302477793376</v>
      </c>
      <c r="N90" s="18">
        <f t="shared" si="9"/>
        <v>0.21761290322580645</v>
      </c>
      <c r="O90" s="11"/>
    </row>
    <row r="91" spans="1:15" ht="30" customHeight="1" x14ac:dyDescent="0.25">
      <c r="A91" s="14">
        <v>63</v>
      </c>
      <c r="B91" s="23" t="s">
        <v>313</v>
      </c>
      <c r="C91" s="23" t="s">
        <v>579</v>
      </c>
      <c r="D91" s="14" t="s">
        <v>12</v>
      </c>
      <c r="E91" s="21" t="s">
        <v>193</v>
      </c>
      <c r="F91" s="29" t="s">
        <v>158</v>
      </c>
      <c r="G91" s="28" t="s">
        <v>31</v>
      </c>
      <c r="H91" s="21">
        <v>400</v>
      </c>
      <c r="I91" s="138">
        <v>87240</v>
      </c>
      <c r="J91" s="17">
        <f t="shared" si="7"/>
        <v>0.11725806451612904</v>
      </c>
      <c r="K91" s="16">
        <f t="shared" si="5"/>
        <v>410687.99999999994</v>
      </c>
      <c r="L91" s="17">
        <f t="shared" si="6"/>
        <v>0.55199999999999994</v>
      </c>
      <c r="M91" s="57">
        <f t="shared" si="8"/>
        <v>21.242402992052366</v>
      </c>
      <c r="N91" s="18">
        <f t="shared" si="9"/>
        <v>0.20274193548387104</v>
      </c>
      <c r="O91" s="11"/>
    </row>
    <row r="92" spans="1:15" ht="30" customHeight="1" x14ac:dyDescent="0.25">
      <c r="A92" s="14">
        <v>64</v>
      </c>
      <c r="B92" s="23" t="s">
        <v>314</v>
      </c>
      <c r="C92" s="23" t="s">
        <v>580</v>
      </c>
      <c r="D92" s="14" t="s">
        <v>12</v>
      </c>
      <c r="E92" s="21" t="s">
        <v>193</v>
      </c>
      <c r="F92" s="29" t="s">
        <v>158</v>
      </c>
      <c r="G92" s="28" t="s">
        <v>31</v>
      </c>
      <c r="H92" s="21">
        <v>250</v>
      </c>
      <c r="I92" s="138">
        <v>26400</v>
      </c>
      <c r="J92" s="17">
        <f t="shared" si="7"/>
        <v>3.5483870967741936E-2</v>
      </c>
      <c r="K92" s="16">
        <f t="shared" si="5"/>
        <v>256679.99999999997</v>
      </c>
      <c r="L92" s="17">
        <f t="shared" si="6"/>
        <v>0.34499999999999992</v>
      </c>
      <c r="M92" s="57">
        <f t="shared" si="8"/>
        <v>10.285179990649837</v>
      </c>
      <c r="N92" s="18">
        <f t="shared" si="9"/>
        <v>0.16451612903225807</v>
      </c>
      <c r="O92" s="11"/>
    </row>
    <row r="93" spans="1:15" ht="30" customHeight="1" x14ac:dyDescent="0.25">
      <c r="A93" s="14">
        <v>65</v>
      </c>
      <c r="B93" s="23" t="s">
        <v>632</v>
      </c>
      <c r="C93" s="23">
        <v>26880899</v>
      </c>
      <c r="D93" s="14" t="s">
        <v>12</v>
      </c>
      <c r="E93" s="21" t="s">
        <v>194</v>
      </c>
      <c r="F93" s="29" t="s">
        <v>158</v>
      </c>
      <c r="G93" s="28" t="s">
        <v>31</v>
      </c>
      <c r="H93" s="21">
        <v>320</v>
      </c>
      <c r="I93" s="138">
        <v>0</v>
      </c>
      <c r="J93" s="17">
        <f t="shared" si="7"/>
        <v>0</v>
      </c>
      <c r="K93" s="16">
        <f t="shared" si="5"/>
        <v>328550.39999999997</v>
      </c>
      <c r="L93" s="17">
        <f t="shared" si="6"/>
        <v>0.44159999999999999</v>
      </c>
      <c r="M93" s="57">
        <f t="shared" si="8"/>
        <v>0</v>
      </c>
      <c r="N93" s="18">
        <f t="shared" si="9"/>
        <v>0.25600000000000001</v>
      </c>
      <c r="O93" s="11"/>
    </row>
    <row r="94" spans="1:15" ht="30" customHeight="1" x14ac:dyDescent="0.25">
      <c r="A94" s="14">
        <v>66</v>
      </c>
      <c r="B94" s="23" t="s">
        <v>633</v>
      </c>
      <c r="C94" s="23" t="s">
        <v>581</v>
      </c>
      <c r="D94" s="14" t="s">
        <v>12</v>
      </c>
      <c r="E94" s="21" t="s">
        <v>194</v>
      </c>
      <c r="F94" s="29" t="s">
        <v>158</v>
      </c>
      <c r="G94" s="28" t="s">
        <v>31</v>
      </c>
      <c r="H94" s="21">
        <v>320</v>
      </c>
      <c r="I94" s="138">
        <v>50520</v>
      </c>
      <c r="J94" s="17">
        <f t="shared" si="7"/>
        <v>6.7903225806451611E-2</v>
      </c>
      <c r="K94" s="16">
        <f t="shared" si="5"/>
        <v>328550.39999999997</v>
      </c>
      <c r="L94" s="17">
        <f t="shared" si="6"/>
        <v>0.44159999999999999</v>
      </c>
      <c r="M94" s="57">
        <f t="shared" si="8"/>
        <v>15.376636278634878</v>
      </c>
      <c r="N94" s="18">
        <f t="shared" si="9"/>
        <v>0.18809677419354839</v>
      </c>
      <c r="O94" s="11"/>
    </row>
    <row r="95" spans="1:15" ht="30" customHeight="1" x14ac:dyDescent="0.25">
      <c r="A95" s="14">
        <v>67</v>
      </c>
      <c r="B95" s="23" t="s">
        <v>634</v>
      </c>
      <c r="C95" s="23" t="s">
        <v>582</v>
      </c>
      <c r="D95" s="14" t="s">
        <v>12</v>
      </c>
      <c r="E95" s="21" t="s">
        <v>194</v>
      </c>
      <c r="F95" s="29" t="s">
        <v>158</v>
      </c>
      <c r="G95" s="28" t="s">
        <v>31</v>
      </c>
      <c r="H95" s="21">
        <v>250</v>
      </c>
      <c r="I95" s="138">
        <v>57360</v>
      </c>
      <c r="J95" s="17">
        <f t="shared" si="7"/>
        <v>7.7096774193548379E-2</v>
      </c>
      <c r="K95" s="16">
        <f t="shared" si="5"/>
        <v>256679.99999999997</v>
      </c>
      <c r="L95" s="17">
        <f t="shared" si="6"/>
        <v>0.34499999999999992</v>
      </c>
      <c r="M95" s="57">
        <f t="shared" si="8"/>
        <v>22.346891070593738</v>
      </c>
      <c r="N95" s="18">
        <f t="shared" si="9"/>
        <v>0.12290322580645163</v>
      </c>
      <c r="O95" s="11"/>
    </row>
    <row r="96" spans="1:15" ht="30" customHeight="1" x14ac:dyDescent="0.25">
      <c r="A96" s="14">
        <v>68</v>
      </c>
      <c r="B96" s="23" t="s">
        <v>635</v>
      </c>
      <c r="C96" s="23" t="s">
        <v>583</v>
      </c>
      <c r="D96" s="14" t="s">
        <v>12</v>
      </c>
      <c r="E96" s="21" t="s">
        <v>194</v>
      </c>
      <c r="F96" s="29" t="s">
        <v>158</v>
      </c>
      <c r="G96" s="28" t="s">
        <v>31</v>
      </c>
      <c r="H96" s="21">
        <v>400</v>
      </c>
      <c r="I96" s="138">
        <v>13840</v>
      </c>
      <c r="J96" s="17">
        <f t="shared" si="7"/>
        <v>1.8602150537634407E-2</v>
      </c>
      <c r="K96" s="16">
        <f t="shared" si="5"/>
        <v>410687.99999999994</v>
      </c>
      <c r="L96" s="17">
        <f t="shared" si="6"/>
        <v>0.55199999999999994</v>
      </c>
      <c r="M96" s="57">
        <f t="shared" si="8"/>
        <v>3.3699548075424657</v>
      </c>
      <c r="N96" s="18">
        <f t="shared" si="9"/>
        <v>0.30139784946236564</v>
      </c>
      <c r="O96" s="11"/>
    </row>
    <row r="97" spans="1:15" ht="30" customHeight="1" x14ac:dyDescent="0.25">
      <c r="A97" s="14">
        <v>69</v>
      </c>
      <c r="B97" s="23" t="s">
        <v>636</v>
      </c>
      <c r="C97" s="23" t="s">
        <v>584</v>
      </c>
      <c r="D97" s="14" t="s">
        <v>12</v>
      </c>
      <c r="E97" s="21" t="s">
        <v>194</v>
      </c>
      <c r="F97" s="29" t="s">
        <v>158</v>
      </c>
      <c r="G97" s="28" t="s">
        <v>31</v>
      </c>
      <c r="H97" s="21">
        <v>400</v>
      </c>
      <c r="I97" s="138">
        <v>30880</v>
      </c>
      <c r="J97" s="17">
        <f t="shared" si="7"/>
        <v>4.1505376344086027E-2</v>
      </c>
      <c r="K97" s="16">
        <f t="shared" si="5"/>
        <v>410687.99999999994</v>
      </c>
      <c r="L97" s="17">
        <f t="shared" si="6"/>
        <v>0.55199999999999994</v>
      </c>
      <c r="M97" s="57">
        <f t="shared" si="8"/>
        <v>7.5190899174068893</v>
      </c>
      <c r="N97" s="18">
        <f t="shared" si="9"/>
        <v>0.27849462365591404</v>
      </c>
      <c r="O97" s="11"/>
    </row>
    <row r="98" spans="1:15" ht="30" customHeight="1" x14ac:dyDescent="0.25">
      <c r="A98" s="14">
        <v>70</v>
      </c>
      <c r="B98" s="23" t="s">
        <v>315</v>
      </c>
      <c r="C98" s="23" t="s">
        <v>585</v>
      </c>
      <c r="D98" s="14" t="s">
        <v>12</v>
      </c>
      <c r="E98" s="21" t="s">
        <v>195</v>
      </c>
      <c r="F98" s="29" t="s">
        <v>158</v>
      </c>
      <c r="G98" s="28" t="s">
        <v>31</v>
      </c>
      <c r="H98" s="21">
        <v>630</v>
      </c>
      <c r="I98" s="138">
        <v>42960</v>
      </c>
      <c r="J98" s="17">
        <f t="shared" si="7"/>
        <v>5.7741935483870965E-2</v>
      </c>
      <c r="K98" s="16">
        <f t="shared" si="5"/>
        <v>646833.6</v>
      </c>
      <c r="L98" s="17">
        <f t="shared" si="6"/>
        <v>0.86939999999999995</v>
      </c>
      <c r="M98" s="57">
        <f t="shared" si="8"/>
        <v>6.6415844816966843</v>
      </c>
      <c r="N98" s="18">
        <f t="shared" si="9"/>
        <v>0.44625806451612904</v>
      </c>
      <c r="O98" s="11"/>
    </row>
    <row r="99" spans="1:15" ht="30" customHeight="1" x14ac:dyDescent="0.25">
      <c r="A99" s="14">
        <v>71</v>
      </c>
      <c r="B99" s="23" t="s">
        <v>316</v>
      </c>
      <c r="C99" s="23" t="s">
        <v>587</v>
      </c>
      <c r="D99" s="14" t="s">
        <v>12</v>
      </c>
      <c r="E99" s="21" t="s">
        <v>196</v>
      </c>
      <c r="F99" s="29" t="s">
        <v>158</v>
      </c>
      <c r="G99" s="28" t="s">
        <v>31</v>
      </c>
      <c r="H99" s="21">
        <v>400</v>
      </c>
      <c r="I99" s="138">
        <v>82800</v>
      </c>
      <c r="J99" s="17">
        <f t="shared" si="7"/>
        <v>0.11129032258064517</v>
      </c>
      <c r="K99" s="16">
        <f t="shared" si="5"/>
        <v>410687.99999999994</v>
      </c>
      <c r="L99" s="17">
        <f t="shared" si="6"/>
        <v>0.55199999999999994</v>
      </c>
      <c r="M99" s="57">
        <f t="shared" si="8"/>
        <v>20.161290322580648</v>
      </c>
      <c r="N99" s="18">
        <f t="shared" si="9"/>
        <v>0.20870967741935489</v>
      </c>
      <c r="O99" s="11"/>
    </row>
    <row r="100" spans="1:15" ht="30" customHeight="1" x14ac:dyDescent="0.25">
      <c r="A100" s="14">
        <v>72</v>
      </c>
      <c r="B100" s="23" t="s">
        <v>317</v>
      </c>
      <c r="C100" s="23" t="s">
        <v>586</v>
      </c>
      <c r="D100" s="14" t="s">
        <v>12</v>
      </c>
      <c r="E100" s="21" t="s">
        <v>197</v>
      </c>
      <c r="F100" s="29" t="s">
        <v>158</v>
      </c>
      <c r="G100" s="28" t="s">
        <v>31</v>
      </c>
      <c r="H100" s="21">
        <v>630</v>
      </c>
      <c r="I100" s="138">
        <v>90120</v>
      </c>
      <c r="J100" s="17">
        <f t="shared" si="7"/>
        <v>0.12112903225806451</v>
      </c>
      <c r="K100" s="16">
        <f t="shared" si="5"/>
        <v>646833.6</v>
      </c>
      <c r="L100" s="17">
        <f t="shared" si="6"/>
        <v>0.86939999999999995</v>
      </c>
      <c r="M100" s="57">
        <f t="shared" si="8"/>
        <v>13.932485881994999</v>
      </c>
      <c r="N100" s="18">
        <f t="shared" si="9"/>
        <v>0.38287096774193552</v>
      </c>
      <c r="O100" s="11"/>
    </row>
    <row r="101" spans="1:15" ht="30" customHeight="1" x14ac:dyDescent="0.25">
      <c r="A101" s="14">
        <v>73</v>
      </c>
      <c r="B101" s="23" t="s">
        <v>318</v>
      </c>
      <c r="C101" s="23" t="s">
        <v>588</v>
      </c>
      <c r="D101" s="14" t="s">
        <v>12</v>
      </c>
      <c r="E101" s="21" t="s">
        <v>198</v>
      </c>
      <c r="F101" s="29" t="s">
        <v>158</v>
      </c>
      <c r="G101" s="28" t="s">
        <v>31</v>
      </c>
      <c r="H101" s="21">
        <v>400</v>
      </c>
      <c r="I101" s="138">
        <v>72960</v>
      </c>
      <c r="J101" s="17">
        <f t="shared" si="7"/>
        <v>9.8064516129032261E-2</v>
      </c>
      <c r="K101" s="16">
        <f t="shared" si="5"/>
        <v>410687.99999999994</v>
      </c>
      <c r="L101" s="17">
        <f t="shared" si="6"/>
        <v>0.55199999999999994</v>
      </c>
      <c r="M101" s="57">
        <f t="shared" si="8"/>
        <v>17.765310892940629</v>
      </c>
      <c r="N101" s="18">
        <f t="shared" si="9"/>
        <v>0.22193548387096779</v>
      </c>
      <c r="O101" s="11"/>
    </row>
    <row r="102" spans="1:15" ht="30" customHeight="1" x14ac:dyDescent="0.25">
      <c r="A102" s="14">
        <v>74</v>
      </c>
      <c r="B102" s="23" t="s">
        <v>637</v>
      </c>
      <c r="C102" s="23" t="s">
        <v>589</v>
      </c>
      <c r="D102" s="14" t="s">
        <v>12</v>
      </c>
      <c r="E102" s="21" t="s">
        <v>198</v>
      </c>
      <c r="F102" s="29" t="s">
        <v>158</v>
      </c>
      <c r="G102" s="28" t="s">
        <v>31</v>
      </c>
      <c r="H102" s="21">
        <v>400</v>
      </c>
      <c r="I102" s="138">
        <v>64560</v>
      </c>
      <c r="J102" s="17">
        <f t="shared" si="7"/>
        <v>8.6774193548387099E-2</v>
      </c>
      <c r="K102" s="16">
        <f t="shared" si="5"/>
        <v>410687.99999999994</v>
      </c>
      <c r="L102" s="17">
        <f t="shared" si="6"/>
        <v>0.55199999999999994</v>
      </c>
      <c r="M102" s="57">
        <f t="shared" si="8"/>
        <v>15.719962599345491</v>
      </c>
      <c r="N102" s="18">
        <f t="shared" si="9"/>
        <v>0.23322580645161295</v>
      </c>
      <c r="O102" s="11"/>
    </row>
    <row r="103" spans="1:15" ht="30" customHeight="1" x14ac:dyDescent="0.25">
      <c r="A103" s="14">
        <v>75</v>
      </c>
      <c r="B103" s="23" t="s">
        <v>319</v>
      </c>
      <c r="C103" s="23" t="s">
        <v>590</v>
      </c>
      <c r="D103" s="14" t="s">
        <v>12</v>
      </c>
      <c r="E103" s="22" t="s">
        <v>167</v>
      </c>
      <c r="F103" s="29" t="s">
        <v>158</v>
      </c>
      <c r="G103" s="28" t="s">
        <v>31</v>
      </c>
      <c r="H103" s="21">
        <v>400</v>
      </c>
      <c r="I103" s="138">
        <v>47520</v>
      </c>
      <c r="J103" s="17">
        <f t="shared" si="7"/>
        <v>6.3870967741935486E-2</v>
      </c>
      <c r="K103" s="16">
        <f t="shared" si="5"/>
        <v>410687.99999999994</v>
      </c>
      <c r="L103" s="17">
        <f t="shared" si="6"/>
        <v>0.55199999999999994</v>
      </c>
      <c r="M103" s="57">
        <f t="shared" si="8"/>
        <v>11.570827489481067</v>
      </c>
      <c r="N103" s="18">
        <f t="shared" si="9"/>
        <v>0.2561290322580646</v>
      </c>
      <c r="O103" s="11"/>
    </row>
    <row r="104" spans="1:15" ht="30" customHeight="1" x14ac:dyDescent="0.25">
      <c r="A104" s="14">
        <v>76</v>
      </c>
      <c r="B104" s="23" t="s">
        <v>320</v>
      </c>
      <c r="C104" s="23" t="s">
        <v>591</v>
      </c>
      <c r="D104" s="14" t="s">
        <v>12</v>
      </c>
      <c r="E104" s="22" t="s">
        <v>167</v>
      </c>
      <c r="F104" s="29" t="s">
        <v>158</v>
      </c>
      <c r="G104" s="28" t="s">
        <v>31</v>
      </c>
      <c r="H104" s="21">
        <v>630</v>
      </c>
      <c r="I104" s="138">
        <v>66480</v>
      </c>
      <c r="J104" s="17">
        <f t="shared" si="7"/>
        <v>8.935483870967742E-2</v>
      </c>
      <c r="K104" s="16">
        <f t="shared" si="5"/>
        <v>646833.6</v>
      </c>
      <c r="L104" s="17">
        <f t="shared" si="6"/>
        <v>0.86939999999999995</v>
      </c>
      <c r="M104" s="57">
        <f t="shared" si="8"/>
        <v>10.277759225865818</v>
      </c>
      <c r="N104" s="18">
        <f t="shared" si="9"/>
        <v>0.41464516129032258</v>
      </c>
      <c r="O104" s="11"/>
    </row>
    <row r="105" spans="1:15" ht="30" customHeight="1" x14ac:dyDescent="0.25">
      <c r="A105" s="14">
        <v>77</v>
      </c>
      <c r="B105" s="23" t="s">
        <v>321</v>
      </c>
      <c r="C105" s="23" t="s">
        <v>592</v>
      </c>
      <c r="D105" s="14" t="s">
        <v>12</v>
      </c>
      <c r="E105" s="22" t="s">
        <v>167</v>
      </c>
      <c r="F105" s="14" t="s">
        <v>158</v>
      </c>
      <c r="G105" s="21" t="s">
        <v>31</v>
      </c>
      <c r="H105" s="21">
        <v>630</v>
      </c>
      <c r="I105" s="138">
        <v>182600</v>
      </c>
      <c r="J105" s="17">
        <f t="shared" si="7"/>
        <v>0.24543010752688171</v>
      </c>
      <c r="K105" s="16">
        <f t="shared" si="5"/>
        <v>646833.6</v>
      </c>
      <c r="L105" s="17">
        <f t="shared" si="6"/>
        <v>0.86939999999999995</v>
      </c>
      <c r="M105" s="57">
        <f t="shared" si="8"/>
        <v>28.229826032537581</v>
      </c>
      <c r="N105" s="18">
        <f t="shared" si="9"/>
        <v>0.25856989247311829</v>
      </c>
      <c r="O105" s="11"/>
    </row>
    <row r="106" spans="1:15" ht="29.25" customHeight="1" x14ac:dyDescent="0.25">
      <c r="A106" s="14">
        <v>78</v>
      </c>
      <c r="B106" s="23" t="s">
        <v>617</v>
      </c>
      <c r="C106" s="23"/>
      <c r="D106" s="14" t="s">
        <v>12</v>
      </c>
      <c r="E106" s="22" t="s">
        <v>174</v>
      </c>
      <c r="F106" s="29" t="s">
        <v>158</v>
      </c>
      <c r="G106" s="28" t="s">
        <v>31</v>
      </c>
      <c r="H106" s="21">
        <v>100</v>
      </c>
      <c r="I106" s="138">
        <v>4024</v>
      </c>
      <c r="J106" s="17">
        <f t="shared" si="7"/>
        <v>5.4086021505376338E-3</v>
      </c>
      <c r="K106" s="16">
        <f t="shared" si="5"/>
        <v>102671.99999999999</v>
      </c>
      <c r="L106" s="17">
        <f t="shared" si="6"/>
        <v>0.13799999999999998</v>
      </c>
      <c r="M106" s="57">
        <f t="shared" si="8"/>
        <v>3.919276920679446</v>
      </c>
      <c r="N106" s="18">
        <f t="shared" si="9"/>
        <v>7.4591397849462379E-2</v>
      </c>
      <c r="O106" s="11"/>
    </row>
    <row r="107" spans="1:15" ht="30" customHeight="1" x14ac:dyDescent="0.25">
      <c r="A107" s="14">
        <v>79</v>
      </c>
      <c r="B107" s="23" t="s">
        <v>322</v>
      </c>
      <c r="C107" s="23" t="s">
        <v>625</v>
      </c>
      <c r="D107" s="14" t="s">
        <v>12</v>
      </c>
      <c r="E107" s="21" t="s">
        <v>199</v>
      </c>
      <c r="F107" s="29" t="s">
        <v>158</v>
      </c>
      <c r="G107" s="28" t="s">
        <v>31</v>
      </c>
      <c r="H107" s="21">
        <v>320</v>
      </c>
      <c r="I107" s="138">
        <v>0</v>
      </c>
      <c r="J107" s="17">
        <f t="shared" si="7"/>
        <v>0</v>
      </c>
      <c r="K107" s="16">
        <f t="shared" si="5"/>
        <v>328550.39999999997</v>
      </c>
      <c r="L107" s="17">
        <f t="shared" si="6"/>
        <v>0.44159999999999999</v>
      </c>
      <c r="M107" s="57">
        <f t="shared" si="8"/>
        <v>0</v>
      </c>
      <c r="N107" s="18">
        <f t="shared" si="9"/>
        <v>0.25600000000000001</v>
      </c>
      <c r="O107" s="11"/>
    </row>
    <row r="108" spans="1:15" ht="30" customHeight="1" x14ac:dyDescent="0.25">
      <c r="A108" s="14">
        <v>80</v>
      </c>
      <c r="B108" s="23" t="s">
        <v>268</v>
      </c>
      <c r="C108" s="23"/>
      <c r="D108" s="14" t="s">
        <v>12</v>
      </c>
      <c r="E108" s="21" t="s">
        <v>200</v>
      </c>
      <c r="F108" s="29" t="s">
        <v>158</v>
      </c>
      <c r="G108" s="28" t="s">
        <v>31</v>
      </c>
      <c r="H108" s="21">
        <v>250</v>
      </c>
      <c r="I108" s="138">
        <v>5904</v>
      </c>
      <c r="J108" s="17">
        <f t="shared" si="7"/>
        <v>7.9354838709677425E-3</v>
      </c>
      <c r="K108" s="16">
        <f t="shared" si="5"/>
        <v>256679.99999999997</v>
      </c>
      <c r="L108" s="17">
        <f t="shared" si="6"/>
        <v>0.34499999999999992</v>
      </c>
      <c r="M108" s="57">
        <f t="shared" si="8"/>
        <v>2.3001402524544181</v>
      </c>
      <c r="N108" s="18">
        <f t="shared" si="9"/>
        <v>0.19206451612903228</v>
      </c>
      <c r="O108" s="11"/>
    </row>
    <row r="109" spans="1:15" ht="30" customHeight="1" x14ac:dyDescent="0.25">
      <c r="A109" s="29">
        <v>81</v>
      </c>
      <c r="B109" s="23" t="s">
        <v>323</v>
      </c>
      <c r="C109" s="150">
        <v>11161640</v>
      </c>
      <c r="D109" s="29" t="s">
        <v>12</v>
      </c>
      <c r="E109" s="28" t="s">
        <v>201</v>
      </c>
      <c r="F109" s="29" t="s">
        <v>158</v>
      </c>
      <c r="G109" s="28" t="s">
        <v>31</v>
      </c>
      <c r="H109" s="28">
        <v>400</v>
      </c>
      <c r="I109" s="138">
        <v>87120</v>
      </c>
      <c r="J109" s="44">
        <f t="shared" si="7"/>
        <v>0.11709677419354839</v>
      </c>
      <c r="K109" s="42">
        <f t="shared" ref="K109:K164" si="10">H109*744*1.38</f>
        <v>410687.99999999994</v>
      </c>
      <c r="L109" s="44">
        <f t="shared" ref="L109:L164" si="11">K109/744/1000</f>
        <v>0.55199999999999994</v>
      </c>
      <c r="M109" s="57">
        <f t="shared" si="8"/>
        <v>21.21318373071529</v>
      </c>
      <c r="N109" s="52">
        <f t="shared" si="9"/>
        <v>0.20290322580645168</v>
      </c>
      <c r="O109" s="11"/>
    </row>
    <row r="110" spans="1:15" ht="30" customHeight="1" x14ac:dyDescent="0.25">
      <c r="A110" s="194">
        <v>82</v>
      </c>
      <c r="B110" s="187" t="s">
        <v>324</v>
      </c>
      <c r="C110" s="75" t="s">
        <v>593</v>
      </c>
      <c r="D110" s="14" t="s">
        <v>12</v>
      </c>
      <c r="E110" s="21" t="s">
        <v>176</v>
      </c>
      <c r="F110" s="48" t="s">
        <v>158</v>
      </c>
      <c r="G110" s="28" t="s">
        <v>31</v>
      </c>
      <c r="H110" s="21">
        <v>400</v>
      </c>
      <c r="I110" s="138">
        <v>87120</v>
      </c>
      <c r="J110" s="17">
        <f t="shared" ref="J110:J168" si="12">I110/744/1000</f>
        <v>0.11709677419354839</v>
      </c>
      <c r="K110" s="16">
        <f t="shared" si="10"/>
        <v>410687.99999999994</v>
      </c>
      <c r="L110" s="17">
        <f t="shared" si="11"/>
        <v>0.55199999999999994</v>
      </c>
      <c r="M110" s="57">
        <f t="shared" si="8"/>
        <v>21.21318373071529</v>
      </c>
      <c r="N110" s="18">
        <f t="shared" si="9"/>
        <v>0.20290322580645168</v>
      </c>
      <c r="O110" s="11"/>
    </row>
    <row r="111" spans="1:15" ht="30" customHeight="1" x14ac:dyDescent="0.25">
      <c r="A111" s="195"/>
      <c r="B111" s="188"/>
      <c r="C111" s="76">
        <v>3788</v>
      </c>
      <c r="D111" s="14" t="s">
        <v>15</v>
      </c>
      <c r="E111" s="21" t="s">
        <v>176</v>
      </c>
      <c r="F111" s="48" t="s">
        <v>158</v>
      </c>
      <c r="G111" s="28" t="s">
        <v>31</v>
      </c>
      <c r="H111" s="21">
        <v>400</v>
      </c>
      <c r="I111" s="138">
        <v>56040</v>
      </c>
      <c r="J111" s="17">
        <f t="shared" si="12"/>
        <v>7.5322580645161299E-2</v>
      </c>
      <c r="K111" s="16">
        <f t="shared" si="10"/>
        <v>410687.99999999994</v>
      </c>
      <c r="L111" s="17">
        <f t="shared" si="11"/>
        <v>0.55199999999999994</v>
      </c>
      <c r="M111" s="57">
        <f t="shared" si="8"/>
        <v>13.645395044413281</v>
      </c>
      <c r="N111" s="18">
        <f t="shared" si="9"/>
        <v>0.24467741935483878</v>
      </c>
      <c r="O111" s="11"/>
    </row>
    <row r="112" spans="1:15" ht="30" customHeight="1" x14ac:dyDescent="0.25">
      <c r="A112" s="14">
        <v>83</v>
      </c>
      <c r="B112" s="26" t="s">
        <v>325</v>
      </c>
      <c r="C112" s="26" t="s">
        <v>594</v>
      </c>
      <c r="D112" s="14" t="s">
        <v>12</v>
      </c>
      <c r="E112" s="21" t="s">
        <v>176</v>
      </c>
      <c r="F112" s="48" t="s">
        <v>158</v>
      </c>
      <c r="G112" s="28" t="s">
        <v>31</v>
      </c>
      <c r="H112" s="21">
        <v>400</v>
      </c>
      <c r="I112" s="138">
        <v>95200</v>
      </c>
      <c r="J112" s="17">
        <f t="shared" si="12"/>
        <v>0.12795698924731183</v>
      </c>
      <c r="K112" s="16">
        <f t="shared" si="10"/>
        <v>410687.99999999994</v>
      </c>
      <c r="L112" s="17">
        <f t="shared" si="11"/>
        <v>0.55199999999999994</v>
      </c>
      <c r="M112" s="57">
        <f t="shared" si="8"/>
        <v>23.180613994078232</v>
      </c>
      <c r="N112" s="18">
        <f t="shared" si="9"/>
        <v>0.19204301075268823</v>
      </c>
      <c r="O112" s="11"/>
    </row>
    <row r="113" spans="1:37" ht="30" customHeight="1" x14ac:dyDescent="0.25">
      <c r="A113" s="189">
        <v>84</v>
      </c>
      <c r="B113" s="187" t="s">
        <v>326</v>
      </c>
      <c r="C113" s="148">
        <v>11178773</v>
      </c>
      <c r="D113" s="29" t="s">
        <v>12</v>
      </c>
      <c r="E113" s="28" t="s">
        <v>170</v>
      </c>
      <c r="F113" s="147" t="s">
        <v>158</v>
      </c>
      <c r="G113" s="28" t="s">
        <v>31</v>
      </c>
      <c r="H113" s="28">
        <v>400</v>
      </c>
      <c r="I113" s="138">
        <v>97920</v>
      </c>
      <c r="J113" s="44">
        <f t="shared" si="12"/>
        <v>0.13161290322580646</v>
      </c>
      <c r="K113" s="42">
        <f t="shared" si="10"/>
        <v>410687.99999999994</v>
      </c>
      <c r="L113" s="44">
        <f t="shared" si="11"/>
        <v>0.55199999999999994</v>
      </c>
      <c r="M113" s="57">
        <f t="shared" si="8"/>
        <v>23.842917251051894</v>
      </c>
      <c r="N113" s="52">
        <f t="shared" si="9"/>
        <v>0.1883870967741936</v>
      </c>
      <c r="O113" s="11"/>
    </row>
    <row r="114" spans="1:37" s="151" customFormat="1" ht="30" customHeight="1" x14ac:dyDescent="0.25">
      <c r="A114" s="190"/>
      <c r="B114" s="188"/>
      <c r="C114" s="149">
        <v>11178764</v>
      </c>
      <c r="D114" s="29" t="s">
        <v>15</v>
      </c>
      <c r="E114" s="28" t="s">
        <v>170</v>
      </c>
      <c r="F114" s="147" t="s">
        <v>158</v>
      </c>
      <c r="G114" s="28" t="s">
        <v>31</v>
      </c>
      <c r="H114" s="28">
        <v>400</v>
      </c>
      <c r="I114" s="138">
        <v>81600</v>
      </c>
      <c r="J114" s="44">
        <f t="shared" si="12"/>
        <v>0.1096774193548387</v>
      </c>
      <c r="K114" s="42">
        <f t="shared" si="10"/>
        <v>410687.99999999994</v>
      </c>
      <c r="L114" s="44">
        <f t="shared" si="11"/>
        <v>0.55199999999999994</v>
      </c>
      <c r="M114" s="57">
        <f t="shared" si="8"/>
        <v>19.869097709209914</v>
      </c>
      <c r="N114" s="52">
        <f t="shared" si="9"/>
        <v>0.21032258064516135</v>
      </c>
      <c r="O114" s="68"/>
      <c r="P114" s="40"/>
      <c r="Q114" s="40"/>
      <c r="R114" s="40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</row>
    <row r="115" spans="1:37" s="54" customFormat="1" ht="30" customHeight="1" x14ac:dyDescent="0.25">
      <c r="A115" s="189">
        <v>85</v>
      </c>
      <c r="B115" s="187" t="s">
        <v>327</v>
      </c>
      <c r="C115" s="148">
        <v>13135992</v>
      </c>
      <c r="D115" s="29" t="s">
        <v>12</v>
      </c>
      <c r="E115" s="28" t="s">
        <v>170</v>
      </c>
      <c r="F115" s="147" t="s">
        <v>158</v>
      </c>
      <c r="G115" s="28" t="s">
        <v>31</v>
      </c>
      <c r="H115" s="28">
        <v>400</v>
      </c>
      <c r="I115" s="138">
        <v>60720</v>
      </c>
      <c r="J115" s="44">
        <f t="shared" si="12"/>
        <v>8.1612903225806444E-2</v>
      </c>
      <c r="K115" s="42">
        <f t="shared" si="10"/>
        <v>410687.99999999994</v>
      </c>
      <c r="L115" s="44">
        <f t="shared" si="11"/>
        <v>0.55199999999999994</v>
      </c>
      <c r="M115" s="57">
        <f t="shared" si="8"/>
        <v>14.78494623655914</v>
      </c>
      <c r="N115" s="52">
        <f t="shared" si="9"/>
        <v>0.23838709677419362</v>
      </c>
      <c r="O115" s="68"/>
      <c r="P115" s="40"/>
      <c r="Q115" s="40"/>
      <c r="R115" s="40"/>
    </row>
    <row r="116" spans="1:37" s="54" customFormat="1" ht="30" customHeight="1" x14ac:dyDescent="0.25">
      <c r="A116" s="190"/>
      <c r="B116" s="188"/>
      <c r="C116" s="149">
        <v>11178812</v>
      </c>
      <c r="D116" s="29" t="s">
        <v>15</v>
      </c>
      <c r="E116" s="28" t="s">
        <v>170</v>
      </c>
      <c r="F116" s="147" t="s">
        <v>158</v>
      </c>
      <c r="G116" s="28" t="s">
        <v>31</v>
      </c>
      <c r="H116" s="28">
        <v>400</v>
      </c>
      <c r="I116" s="138">
        <v>116880</v>
      </c>
      <c r="J116" s="44">
        <f t="shared" si="12"/>
        <v>0.15709677419354839</v>
      </c>
      <c r="K116" s="42">
        <f t="shared" si="10"/>
        <v>410687.99999999994</v>
      </c>
      <c r="L116" s="44">
        <f t="shared" si="11"/>
        <v>0.55199999999999994</v>
      </c>
      <c r="M116" s="57">
        <f t="shared" si="8"/>
        <v>28.459560542309493</v>
      </c>
      <c r="N116" s="52">
        <f t="shared" si="9"/>
        <v>0.16290322580645167</v>
      </c>
      <c r="O116" s="68"/>
      <c r="P116" s="40"/>
      <c r="Q116" s="40"/>
      <c r="R116" s="40"/>
    </row>
    <row r="117" spans="1:37" s="54" customFormat="1" ht="30" customHeight="1" x14ac:dyDescent="0.25">
      <c r="A117" s="189">
        <v>86</v>
      </c>
      <c r="B117" s="187" t="s">
        <v>328</v>
      </c>
      <c r="C117" s="152">
        <v>11178703</v>
      </c>
      <c r="D117" s="29" t="s">
        <v>12</v>
      </c>
      <c r="E117" s="28" t="s">
        <v>170</v>
      </c>
      <c r="F117" s="147" t="s">
        <v>158</v>
      </c>
      <c r="G117" s="28" t="s">
        <v>31</v>
      </c>
      <c r="H117" s="28">
        <v>400</v>
      </c>
      <c r="I117" s="138">
        <v>126120</v>
      </c>
      <c r="J117" s="44">
        <f t="shared" si="12"/>
        <v>0.16951612903225807</v>
      </c>
      <c r="K117" s="42">
        <f t="shared" si="10"/>
        <v>410687.99999999994</v>
      </c>
      <c r="L117" s="44">
        <f t="shared" si="11"/>
        <v>0.55199999999999994</v>
      </c>
      <c r="M117" s="57">
        <f t="shared" si="8"/>
        <v>30.709443665264146</v>
      </c>
      <c r="N117" s="52">
        <f t="shared" si="9"/>
        <v>0.15048387096774199</v>
      </c>
      <c r="O117" s="68"/>
      <c r="P117" s="40"/>
      <c r="Q117" s="40"/>
      <c r="R117" s="40"/>
    </row>
    <row r="118" spans="1:37" s="54" customFormat="1" ht="30" customHeight="1" x14ac:dyDescent="0.25">
      <c r="A118" s="190"/>
      <c r="B118" s="188"/>
      <c r="C118" s="153">
        <v>13122331</v>
      </c>
      <c r="D118" s="29" t="s">
        <v>15</v>
      </c>
      <c r="E118" s="28" t="s">
        <v>170</v>
      </c>
      <c r="F118" s="147" t="s">
        <v>158</v>
      </c>
      <c r="G118" s="28" t="s">
        <v>31</v>
      </c>
      <c r="H118" s="28">
        <v>400</v>
      </c>
      <c r="I118" s="138">
        <v>63600</v>
      </c>
      <c r="J118" s="44">
        <f t="shared" si="12"/>
        <v>8.5483870967741932E-2</v>
      </c>
      <c r="K118" s="42">
        <f t="shared" si="10"/>
        <v>410687.99999999994</v>
      </c>
      <c r="L118" s="44">
        <f>K118/744/1000</f>
        <v>0.55199999999999994</v>
      </c>
      <c r="M118" s="57">
        <f t="shared" si="8"/>
        <v>15.486208508648906</v>
      </c>
      <c r="N118" s="52">
        <f t="shared" si="9"/>
        <v>0.23451612903225813</v>
      </c>
      <c r="O118" s="68"/>
      <c r="P118" s="40"/>
      <c r="Q118" s="40"/>
      <c r="R118" s="40"/>
    </row>
    <row r="119" spans="1:37" ht="30" customHeight="1" x14ac:dyDescent="0.25">
      <c r="A119" s="194">
        <v>87</v>
      </c>
      <c r="B119" s="187" t="s">
        <v>329</v>
      </c>
      <c r="C119" s="75" t="s">
        <v>595</v>
      </c>
      <c r="D119" s="14" t="s">
        <v>12</v>
      </c>
      <c r="E119" s="21" t="s">
        <v>170</v>
      </c>
      <c r="F119" s="48" t="s">
        <v>158</v>
      </c>
      <c r="G119" s="28" t="s">
        <v>31</v>
      </c>
      <c r="H119" s="21">
        <v>630</v>
      </c>
      <c r="I119" s="138">
        <v>54000</v>
      </c>
      <c r="J119" s="17">
        <f t="shared" si="12"/>
        <v>7.2580645161290314E-2</v>
      </c>
      <c r="K119" s="16">
        <f t="shared" si="10"/>
        <v>646833.6</v>
      </c>
      <c r="L119" s="17">
        <f t="shared" si="11"/>
        <v>0.86939999999999995</v>
      </c>
      <c r="M119" s="57">
        <f t="shared" si="8"/>
        <v>8.3483603820209709</v>
      </c>
      <c r="N119" s="18">
        <f t="shared" si="9"/>
        <v>0.43141935483870969</v>
      </c>
      <c r="O119" s="11"/>
    </row>
    <row r="120" spans="1:37" ht="30" customHeight="1" x14ac:dyDescent="0.25">
      <c r="A120" s="195"/>
      <c r="B120" s="188"/>
      <c r="C120" s="76" t="s">
        <v>596</v>
      </c>
      <c r="D120" s="14" t="s">
        <v>15</v>
      </c>
      <c r="E120" s="21" t="s">
        <v>170</v>
      </c>
      <c r="F120" s="48" t="s">
        <v>158</v>
      </c>
      <c r="G120" s="28" t="s">
        <v>31</v>
      </c>
      <c r="H120" s="21">
        <v>630</v>
      </c>
      <c r="I120" s="138">
        <v>85800</v>
      </c>
      <c r="J120" s="17">
        <f t="shared" si="12"/>
        <v>0.11532258064516129</v>
      </c>
      <c r="K120" s="16">
        <f t="shared" si="10"/>
        <v>646833.6</v>
      </c>
      <c r="L120" s="17">
        <f t="shared" si="11"/>
        <v>0.86939999999999995</v>
      </c>
      <c r="M120" s="57">
        <f t="shared" si="8"/>
        <v>13.264617051433323</v>
      </c>
      <c r="N120" s="18">
        <f t="shared" si="9"/>
        <v>0.38867741935483868</v>
      </c>
      <c r="O120" s="11"/>
    </row>
    <row r="121" spans="1:37" ht="30" customHeight="1" x14ac:dyDescent="0.25">
      <c r="A121" s="194">
        <v>88</v>
      </c>
      <c r="B121" s="187" t="s">
        <v>330</v>
      </c>
      <c r="C121" s="75">
        <v>1234</v>
      </c>
      <c r="D121" s="14" t="s">
        <v>12</v>
      </c>
      <c r="E121" s="21" t="s">
        <v>170</v>
      </c>
      <c r="F121" s="48" t="s">
        <v>158</v>
      </c>
      <c r="G121" s="28" t="s">
        <v>31</v>
      </c>
      <c r="H121" s="21">
        <v>630</v>
      </c>
      <c r="I121" s="144">
        <v>0</v>
      </c>
      <c r="J121" s="17">
        <f t="shared" si="12"/>
        <v>0</v>
      </c>
      <c r="K121" s="16">
        <f t="shared" si="10"/>
        <v>646833.6</v>
      </c>
      <c r="L121" s="17">
        <f t="shared" si="11"/>
        <v>0.86939999999999995</v>
      </c>
      <c r="M121" s="57">
        <f t="shared" si="8"/>
        <v>0</v>
      </c>
      <c r="N121" s="18">
        <f t="shared" si="9"/>
        <v>0.504</v>
      </c>
      <c r="O121" s="11"/>
    </row>
    <row r="122" spans="1:37" ht="30" customHeight="1" x14ac:dyDescent="0.25">
      <c r="A122" s="195"/>
      <c r="B122" s="188"/>
      <c r="C122" s="76">
        <v>8685</v>
      </c>
      <c r="D122" s="14" t="s">
        <v>15</v>
      </c>
      <c r="E122" s="21" t="s">
        <v>170</v>
      </c>
      <c r="F122" s="48" t="s">
        <v>158</v>
      </c>
      <c r="G122" s="28" t="s">
        <v>31</v>
      </c>
      <c r="H122" s="21">
        <v>630</v>
      </c>
      <c r="I122" s="145">
        <v>0</v>
      </c>
      <c r="J122" s="17">
        <f t="shared" si="12"/>
        <v>0</v>
      </c>
      <c r="K122" s="16">
        <f t="shared" si="10"/>
        <v>646833.6</v>
      </c>
      <c r="L122" s="17">
        <f t="shared" si="11"/>
        <v>0.86939999999999995</v>
      </c>
      <c r="M122" s="57">
        <f t="shared" si="8"/>
        <v>0</v>
      </c>
      <c r="N122" s="18">
        <f t="shared" si="9"/>
        <v>0.504</v>
      </c>
      <c r="O122" s="11"/>
    </row>
    <row r="123" spans="1:37" ht="30" customHeight="1" x14ac:dyDescent="0.25">
      <c r="A123" s="194">
        <v>89</v>
      </c>
      <c r="B123" s="187" t="s">
        <v>331</v>
      </c>
      <c r="C123" s="75">
        <v>131366146</v>
      </c>
      <c r="D123" s="14" t="s">
        <v>12</v>
      </c>
      <c r="E123" s="21" t="s">
        <v>170</v>
      </c>
      <c r="F123" s="48" t="s">
        <v>158</v>
      </c>
      <c r="G123" s="28" t="s">
        <v>31</v>
      </c>
      <c r="H123" s="21">
        <v>400</v>
      </c>
      <c r="I123" s="146">
        <v>87840</v>
      </c>
      <c r="J123" s="17">
        <f t="shared" si="12"/>
        <v>0.11806451612903225</v>
      </c>
      <c r="K123" s="16">
        <f t="shared" si="10"/>
        <v>410687.99999999994</v>
      </c>
      <c r="L123" s="17">
        <f t="shared" si="11"/>
        <v>0.55199999999999994</v>
      </c>
      <c r="M123" s="57">
        <f t="shared" si="8"/>
        <v>21.388499298737731</v>
      </c>
      <c r="N123" s="18">
        <f t="shared" si="9"/>
        <v>0.20193548387096782</v>
      </c>
      <c r="O123" s="11"/>
    </row>
    <row r="124" spans="1:37" ht="30" customHeight="1" x14ac:dyDescent="0.25">
      <c r="A124" s="195"/>
      <c r="B124" s="188"/>
      <c r="C124" s="76">
        <v>3783</v>
      </c>
      <c r="D124" s="14" t="s">
        <v>15</v>
      </c>
      <c r="E124" s="21" t="s">
        <v>170</v>
      </c>
      <c r="F124" s="48" t="s">
        <v>158</v>
      </c>
      <c r="G124" s="28" t="s">
        <v>31</v>
      </c>
      <c r="H124" s="21">
        <v>400</v>
      </c>
      <c r="I124" s="146">
        <v>76920</v>
      </c>
      <c r="J124" s="17">
        <f t="shared" si="12"/>
        <v>0.10338709677419355</v>
      </c>
      <c r="K124" s="16">
        <f t="shared" si="10"/>
        <v>410687.99999999994</v>
      </c>
      <c r="L124" s="17">
        <f t="shared" si="11"/>
        <v>0.55199999999999994</v>
      </c>
      <c r="M124" s="57">
        <f t="shared" si="8"/>
        <v>18.729546517064051</v>
      </c>
      <c r="N124" s="18">
        <f t="shared" si="9"/>
        <v>0.21661290322580651</v>
      </c>
      <c r="O124" s="11"/>
    </row>
    <row r="125" spans="1:37" ht="30" customHeight="1" x14ac:dyDescent="0.25">
      <c r="A125" s="189">
        <v>90</v>
      </c>
      <c r="B125" s="187" t="s">
        <v>332</v>
      </c>
      <c r="C125" s="148">
        <v>12345</v>
      </c>
      <c r="D125" s="29" t="s">
        <v>12</v>
      </c>
      <c r="E125" s="28" t="s">
        <v>170</v>
      </c>
      <c r="F125" s="147" t="s">
        <v>158</v>
      </c>
      <c r="G125" s="28" t="s">
        <v>31</v>
      </c>
      <c r="H125" s="28">
        <v>400</v>
      </c>
      <c r="I125" s="138">
        <v>0</v>
      </c>
      <c r="J125" s="44">
        <f t="shared" si="12"/>
        <v>0</v>
      </c>
      <c r="K125" s="42">
        <f t="shared" si="10"/>
        <v>410687.99999999994</v>
      </c>
      <c r="L125" s="44">
        <f t="shared" si="11"/>
        <v>0.55199999999999994</v>
      </c>
      <c r="M125" s="57">
        <f t="shared" si="8"/>
        <v>0</v>
      </c>
      <c r="N125" s="52">
        <f t="shared" si="9"/>
        <v>0.32000000000000006</v>
      </c>
      <c r="O125" s="11"/>
    </row>
    <row r="126" spans="1:37" ht="30" customHeight="1" x14ac:dyDescent="0.25">
      <c r="A126" s="190"/>
      <c r="B126" s="188"/>
      <c r="C126" s="149" t="s">
        <v>647</v>
      </c>
      <c r="D126" s="29" t="s">
        <v>15</v>
      </c>
      <c r="E126" s="28" t="s">
        <v>170</v>
      </c>
      <c r="F126" s="147" t="s">
        <v>158</v>
      </c>
      <c r="G126" s="28" t="s">
        <v>31</v>
      </c>
      <c r="H126" s="28">
        <v>400</v>
      </c>
      <c r="I126" s="138">
        <v>125760</v>
      </c>
      <c r="J126" s="44">
        <f t="shared" si="12"/>
        <v>0.16903225806451613</v>
      </c>
      <c r="K126" s="42">
        <f t="shared" si="10"/>
        <v>410687.99999999994</v>
      </c>
      <c r="L126" s="44">
        <f t="shared" si="11"/>
        <v>0.55199999999999994</v>
      </c>
      <c r="M126" s="57">
        <f t="shared" si="8"/>
        <v>30.621785881252926</v>
      </c>
      <c r="N126" s="52">
        <f t="shared" si="9"/>
        <v>0.15096774193548393</v>
      </c>
      <c r="O126" s="11"/>
    </row>
    <row r="127" spans="1:37" s="54" customFormat="1" ht="30" customHeight="1" x14ac:dyDescent="0.25">
      <c r="A127" s="189">
        <v>91</v>
      </c>
      <c r="B127" s="187" t="s">
        <v>333</v>
      </c>
      <c r="C127" s="148">
        <v>13055047</v>
      </c>
      <c r="D127" s="29" t="s">
        <v>12</v>
      </c>
      <c r="E127" s="28" t="s">
        <v>170</v>
      </c>
      <c r="F127" s="147" t="s">
        <v>158</v>
      </c>
      <c r="G127" s="28" t="s">
        <v>31</v>
      </c>
      <c r="H127" s="28">
        <v>400</v>
      </c>
      <c r="I127" s="138">
        <v>40560</v>
      </c>
      <c r="J127" s="44">
        <f t="shared" si="12"/>
        <v>5.4516129032258061E-2</v>
      </c>
      <c r="K127" s="42">
        <f t="shared" si="10"/>
        <v>410687.99999999994</v>
      </c>
      <c r="L127" s="44">
        <f t="shared" si="11"/>
        <v>0.55199999999999994</v>
      </c>
      <c r="M127" s="57">
        <f t="shared" si="8"/>
        <v>9.8761103319308106</v>
      </c>
      <c r="N127" s="52">
        <f t="shared" si="9"/>
        <v>0.26548387096774201</v>
      </c>
      <c r="O127" s="68"/>
      <c r="P127" s="40"/>
      <c r="Q127" s="40"/>
      <c r="R127" s="40"/>
    </row>
    <row r="128" spans="1:37" s="54" customFormat="1" ht="30" customHeight="1" x14ac:dyDescent="0.25">
      <c r="A128" s="190"/>
      <c r="B128" s="188"/>
      <c r="C128" s="149">
        <v>11161706</v>
      </c>
      <c r="D128" s="29" t="s">
        <v>15</v>
      </c>
      <c r="E128" s="28" t="s">
        <v>170</v>
      </c>
      <c r="F128" s="147" t="s">
        <v>158</v>
      </c>
      <c r="G128" s="28" t="s">
        <v>31</v>
      </c>
      <c r="H128" s="28">
        <v>400</v>
      </c>
      <c r="I128" s="138">
        <v>102840</v>
      </c>
      <c r="J128" s="44">
        <f t="shared" si="12"/>
        <v>0.13822580645161289</v>
      </c>
      <c r="K128" s="42">
        <f t="shared" si="10"/>
        <v>410687.99999999994</v>
      </c>
      <c r="L128" s="44">
        <f t="shared" si="11"/>
        <v>0.55199999999999994</v>
      </c>
      <c r="M128" s="57">
        <f t="shared" si="8"/>
        <v>25.040906965871905</v>
      </c>
      <c r="N128" s="52">
        <f t="shared" si="9"/>
        <v>0.18177419354838717</v>
      </c>
      <c r="O128" s="68"/>
      <c r="P128" s="40"/>
      <c r="Q128" s="40"/>
      <c r="R128" s="40"/>
    </row>
    <row r="129" spans="1:18" s="54" customFormat="1" ht="30" customHeight="1" x14ac:dyDescent="0.25">
      <c r="A129" s="189">
        <v>92</v>
      </c>
      <c r="B129" s="187" t="s">
        <v>334</v>
      </c>
      <c r="C129" s="148">
        <v>11178710</v>
      </c>
      <c r="D129" s="29" t="s">
        <v>12</v>
      </c>
      <c r="E129" s="28" t="s">
        <v>170</v>
      </c>
      <c r="F129" s="147" t="s">
        <v>158</v>
      </c>
      <c r="G129" s="28" t="s">
        <v>31</v>
      </c>
      <c r="H129" s="28">
        <v>400</v>
      </c>
      <c r="I129" s="138">
        <v>83520</v>
      </c>
      <c r="J129" s="44">
        <f t="shared" si="12"/>
        <v>0.11225806451612903</v>
      </c>
      <c r="K129" s="42">
        <f t="shared" si="10"/>
        <v>410687.99999999994</v>
      </c>
      <c r="L129" s="44">
        <f t="shared" si="11"/>
        <v>0.55199999999999994</v>
      </c>
      <c r="M129" s="57">
        <f t="shared" si="8"/>
        <v>20.336605890603089</v>
      </c>
      <c r="N129" s="52">
        <f t="shared" si="9"/>
        <v>0.20774193548387104</v>
      </c>
      <c r="O129" s="68"/>
      <c r="P129" s="40"/>
      <c r="Q129" s="40"/>
      <c r="R129" s="40"/>
    </row>
    <row r="130" spans="1:18" s="54" customFormat="1" ht="30" customHeight="1" x14ac:dyDescent="0.25">
      <c r="A130" s="190"/>
      <c r="B130" s="188"/>
      <c r="C130" s="149">
        <v>11178681</v>
      </c>
      <c r="D130" s="29" t="s">
        <v>15</v>
      </c>
      <c r="E130" s="28" t="s">
        <v>170</v>
      </c>
      <c r="F130" s="147" t="s">
        <v>158</v>
      </c>
      <c r="G130" s="28" t="s">
        <v>31</v>
      </c>
      <c r="H130" s="28">
        <v>400</v>
      </c>
      <c r="I130" s="138">
        <v>58720</v>
      </c>
      <c r="J130" s="44">
        <f t="shared" si="12"/>
        <v>7.8924731182795693E-2</v>
      </c>
      <c r="K130" s="42">
        <f t="shared" si="10"/>
        <v>410687.99999999994</v>
      </c>
      <c r="L130" s="44">
        <f t="shared" si="11"/>
        <v>0.55199999999999994</v>
      </c>
      <c r="M130" s="57">
        <f t="shared" si="8"/>
        <v>14.297958547607919</v>
      </c>
      <c r="N130" s="52">
        <f t="shared" si="9"/>
        <v>0.24107526881720437</v>
      </c>
      <c r="O130" s="68"/>
      <c r="P130" s="40"/>
      <c r="Q130" s="40"/>
      <c r="R130" s="40"/>
    </row>
    <row r="131" spans="1:18" ht="30" customHeight="1" x14ac:dyDescent="0.25">
      <c r="A131" s="194">
        <v>93</v>
      </c>
      <c r="B131" s="187" t="s">
        <v>335</v>
      </c>
      <c r="C131" s="75" t="s">
        <v>597</v>
      </c>
      <c r="D131" s="14" t="s">
        <v>12</v>
      </c>
      <c r="E131" s="21" t="s">
        <v>172</v>
      </c>
      <c r="F131" s="48" t="s">
        <v>158</v>
      </c>
      <c r="G131" s="28" t="s">
        <v>31</v>
      </c>
      <c r="H131" s="21">
        <v>250</v>
      </c>
      <c r="I131" s="138">
        <v>48600</v>
      </c>
      <c r="J131" s="17">
        <f t="shared" si="12"/>
        <v>6.5322580645161291E-2</v>
      </c>
      <c r="K131" s="16">
        <f t="shared" si="10"/>
        <v>256679.99999999997</v>
      </c>
      <c r="L131" s="17">
        <f t="shared" si="11"/>
        <v>0.34499999999999992</v>
      </c>
      <c r="M131" s="57">
        <f t="shared" si="8"/>
        <v>18.934081346423564</v>
      </c>
      <c r="N131" s="18">
        <f t="shared" si="9"/>
        <v>0.13467741935483873</v>
      </c>
      <c r="O131" s="11"/>
    </row>
    <row r="132" spans="1:18" ht="30" customHeight="1" x14ac:dyDescent="0.25">
      <c r="A132" s="195"/>
      <c r="B132" s="188"/>
      <c r="C132" s="76" t="s">
        <v>598</v>
      </c>
      <c r="D132" s="14" t="s">
        <v>15</v>
      </c>
      <c r="E132" s="21" t="s">
        <v>172</v>
      </c>
      <c r="F132" s="48" t="s">
        <v>158</v>
      </c>
      <c r="G132" s="28" t="s">
        <v>31</v>
      </c>
      <c r="H132" s="21">
        <v>250</v>
      </c>
      <c r="I132" s="138">
        <v>0</v>
      </c>
      <c r="J132" s="17">
        <f t="shared" si="12"/>
        <v>0</v>
      </c>
      <c r="K132" s="16">
        <f t="shared" si="10"/>
        <v>256679.99999999997</v>
      </c>
      <c r="L132" s="17">
        <f t="shared" si="11"/>
        <v>0.34499999999999992</v>
      </c>
      <c r="M132" s="57">
        <f t="shared" si="8"/>
        <v>0</v>
      </c>
      <c r="N132" s="18">
        <f t="shared" si="9"/>
        <v>0.2</v>
      </c>
      <c r="O132" s="11"/>
    </row>
    <row r="133" spans="1:18" ht="30" customHeight="1" x14ac:dyDescent="0.25">
      <c r="A133" s="194">
        <v>94</v>
      </c>
      <c r="B133" s="187" t="s">
        <v>336</v>
      </c>
      <c r="C133" s="75">
        <v>37876536</v>
      </c>
      <c r="D133" s="14" t="s">
        <v>12</v>
      </c>
      <c r="E133" s="21" t="s">
        <v>172</v>
      </c>
      <c r="F133" s="48" t="s">
        <v>158</v>
      </c>
      <c r="G133" s="28" t="s">
        <v>31</v>
      </c>
      <c r="H133" s="21">
        <v>400</v>
      </c>
      <c r="I133" s="138">
        <v>123120</v>
      </c>
      <c r="J133" s="17">
        <f t="shared" si="12"/>
        <v>0.16548387096774192</v>
      </c>
      <c r="K133" s="16">
        <f t="shared" si="10"/>
        <v>410687.99999999994</v>
      </c>
      <c r="L133" s="17">
        <f t="shared" si="11"/>
        <v>0.55199999999999994</v>
      </c>
      <c r="M133" s="57">
        <f t="shared" si="8"/>
        <v>29.97896213183731</v>
      </c>
      <c r="N133" s="18">
        <f t="shared" si="9"/>
        <v>0.15451612903225814</v>
      </c>
      <c r="O133" s="11"/>
    </row>
    <row r="134" spans="1:18" ht="30" customHeight="1" x14ac:dyDescent="0.25">
      <c r="A134" s="195"/>
      <c r="B134" s="188"/>
      <c r="C134" s="76">
        <v>3744</v>
      </c>
      <c r="D134" s="14" t="s">
        <v>15</v>
      </c>
      <c r="E134" s="21" t="s">
        <v>172</v>
      </c>
      <c r="F134" s="48" t="s">
        <v>158</v>
      </c>
      <c r="G134" s="28" t="s">
        <v>31</v>
      </c>
      <c r="H134" s="21">
        <v>400</v>
      </c>
      <c r="I134" s="138">
        <v>45360</v>
      </c>
      <c r="J134" s="17">
        <f t="shared" si="12"/>
        <v>6.096774193548387E-2</v>
      </c>
      <c r="K134" s="16">
        <f t="shared" si="10"/>
        <v>410687.99999999994</v>
      </c>
      <c r="L134" s="17">
        <f t="shared" si="11"/>
        <v>0.55199999999999994</v>
      </c>
      <c r="M134" s="57">
        <f t="shared" si="8"/>
        <v>11.044880785413746</v>
      </c>
      <c r="N134" s="18">
        <f t="shared" si="9"/>
        <v>0.25903225806451619</v>
      </c>
      <c r="O134" s="11"/>
    </row>
    <row r="135" spans="1:18" ht="30" customHeight="1" x14ac:dyDescent="0.25">
      <c r="A135" s="194">
        <v>95</v>
      </c>
      <c r="B135" s="187" t="s">
        <v>337</v>
      </c>
      <c r="C135" s="75">
        <v>35416150</v>
      </c>
      <c r="D135" s="14" t="s">
        <v>12</v>
      </c>
      <c r="E135" s="21" t="s">
        <v>171</v>
      </c>
      <c r="F135" s="48" t="s">
        <v>158</v>
      </c>
      <c r="G135" s="28" t="s">
        <v>31</v>
      </c>
      <c r="H135" s="21">
        <v>250</v>
      </c>
      <c r="I135" s="138">
        <v>28680</v>
      </c>
      <c r="J135" s="17">
        <f t="shared" si="12"/>
        <v>3.8548387096774189E-2</v>
      </c>
      <c r="K135" s="16">
        <f t="shared" si="10"/>
        <v>256679.99999999997</v>
      </c>
      <c r="L135" s="17">
        <f t="shared" si="11"/>
        <v>0.34499999999999992</v>
      </c>
      <c r="M135" s="57">
        <f t="shared" si="8"/>
        <v>11.173445535296869</v>
      </c>
      <c r="N135" s="18">
        <f t="shared" ref="N135:N196" si="13">H135/1000*0.8-J135</f>
        <v>0.16145161290322582</v>
      </c>
      <c r="O135" s="11"/>
    </row>
    <row r="136" spans="1:18" ht="30" customHeight="1" x14ac:dyDescent="0.25">
      <c r="A136" s="195"/>
      <c r="B136" s="188"/>
      <c r="C136" s="76">
        <v>13035083</v>
      </c>
      <c r="D136" s="14" t="s">
        <v>15</v>
      </c>
      <c r="E136" s="21" t="s">
        <v>171</v>
      </c>
      <c r="F136" s="48" t="s">
        <v>158</v>
      </c>
      <c r="G136" s="28" t="s">
        <v>31</v>
      </c>
      <c r="H136" s="21">
        <v>250</v>
      </c>
      <c r="I136" s="138">
        <v>46800</v>
      </c>
      <c r="J136" s="17">
        <f t="shared" si="12"/>
        <v>6.2903225806451621E-2</v>
      </c>
      <c r="K136" s="16">
        <f t="shared" si="10"/>
        <v>256679.99999999997</v>
      </c>
      <c r="L136" s="17">
        <f t="shared" si="11"/>
        <v>0.34499999999999992</v>
      </c>
      <c r="M136" s="57">
        <f t="shared" si="8"/>
        <v>18.232819074333804</v>
      </c>
      <c r="N136" s="18">
        <f t="shared" si="13"/>
        <v>0.13709677419354838</v>
      </c>
      <c r="O136" s="11"/>
    </row>
    <row r="137" spans="1:18" ht="30" customHeight="1" x14ac:dyDescent="0.25">
      <c r="A137" s="194">
        <v>96</v>
      </c>
      <c r="B137" s="187" t="s">
        <v>338</v>
      </c>
      <c r="C137" s="75">
        <v>26000013</v>
      </c>
      <c r="D137" s="14" t="s">
        <v>12</v>
      </c>
      <c r="E137" s="21" t="s">
        <v>171</v>
      </c>
      <c r="F137" s="48" t="s">
        <v>158</v>
      </c>
      <c r="G137" s="28" t="s">
        <v>31</v>
      </c>
      <c r="H137" s="21">
        <v>400</v>
      </c>
      <c r="I137" s="138">
        <v>68640</v>
      </c>
      <c r="J137" s="17">
        <f t="shared" si="12"/>
        <v>9.2258064516129043E-2</v>
      </c>
      <c r="K137" s="16">
        <f t="shared" si="10"/>
        <v>410687.99999999994</v>
      </c>
      <c r="L137" s="17">
        <f t="shared" si="11"/>
        <v>0.55199999999999994</v>
      </c>
      <c r="M137" s="57">
        <f t="shared" ref="M137:M199" si="14">(I137/K137)*100</f>
        <v>16.713417484805987</v>
      </c>
      <c r="N137" s="18">
        <f t="shared" si="13"/>
        <v>0.22774193548387101</v>
      </c>
      <c r="O137" s="11"/>
    </row>
    <row r="138" spans="1:18" ht="30" customHeight="1" x14ac:dyDescent="0.25">
      <c r="A138" s="195"/>
      <c r="B138" s="188"/>
      <c r="C138" s="76">
        <v>13136113</v>
      </c>
      <c r="D138" s="14" t="s">
        <v>15</v>
      </c>
      <c r="E138" s="21" t="s">
        <v>171</v>
      </c>
      <c r="F138" s="48" t="s">
        <v>158</v>
      </c>
      <c r="G138" s="28" t="s">
        <v>31</v>
      </c>
      <c r="H138" s="21">
        <v>400</v>
      </c>
      <c r="I138" s="138">
        <v>29400</v>
      </c>
      <c r="J138" s="17">
        <f t="shared" si="12"/>
        <v>3.9516129032258061E-2</v>
      </c>
      <c r="K138" s="16">
        <f t="shared" si="10"/>
        <v>410687.99999999994</v>
      </c>
      <c r="L138" s="17">
        <f t="shared" si="11"/>
        <v>0.55199999999999994</v>
      </c>
      <c r="M138" s="57">
        <f t="shared" si="14"/>
        <v>7.1587190275829844</v>
      </c>
      <c r="N138" s="18">
        <f t="shared" si="13"/>
        <v>0.28048387096774202</v>
      </c>
      <c r="O138" s="11"/>
    </row>
    <row r="139" spans="1:18" ht="30" customHeight="1" x14ac:dyDescent="0.25">
      <c r="A139" s="194">
        <v>97</v>
      </c>
      <c r="B139" s="187" t="s">
        <v>339</v>
      </c>
      <c r="C139" s="75" t="s">
        <v>599</v>
      </c>
      <c r="D139" s="14" t="s">
        <v>12</v>
      </c>
      <c r="E139" s="21" t="s">
        <v>171</v>
      </c>
      <c r="F139" s="48" t="s">
        <v>158</v>
      </c>
      <c r="G139" s="28" t="s">
        <v>31</v>
      </c>
      <c r="H139" s="21">
        <v>320</v>
      </c>
      <c r="I139" s="138">
        <v>63800</v>
      </c>
      <c r="J139" s="17">
        <f t="shared" si="12"/>
        <v>8.5752688172043012E-2</v>
      </c>
      <c r="K139" s="16">
        <f t="shared" si="10"/>
        <v>328550.39999999997</v>
      </c>
      <c r="L139" s="17">
        <f t="shared" si="11"/>
        <v>0.44159999999999999</v>
      </c>
      <c r="M139" s="57">
        <f t="shared" si="14"/>
        <v>19.418634096930031</v>
      </c>
      <c r="N139" s="18">
        <f t="shared" si="13"/>
        <v>0.17024731182795699</v>
      </c>
      <c r="O139" s="11"/>
    </row>
    <row r="140" spans="1:18" ht="30" customHeight="1" x14ac:dyDescent="0.25">
      <c r="A140" s="195"/>
      <c r="B140" s="188"/>
      <c r="C140" s="76" t="s">
        <v>600</v>
      </c>
      <c r="D140" s="14" t="s">
        <v>15</v>
      </c>
      <c r="E140" s="21" t="s">
        <v>171</v>
      </c>
      <c r="F140" s="48" t="s">
        <v>158</v>
      </c>
      <c r="G140" s="28" t="s">
        <v>31</v>
      </c>
      <c r="H140" s="21">
        <v>400</v>
      </c>
      <c r="I140" s="138">
        <v>17800</v>
      </c>
      <c r="J140" s="17">
        <f t="shared" si="12"/>
        <v>2.39247311827957E-2</v>
      </c>
      <c r="K140" s="16">
        <f t="shared" si="10"/>
        <v>410687.99999999994</v>
      </c>
      <c r="L140" s="17">
        <f t="shared" si="11"/>
        <v>0.55199999999999994</v>
      </c>
      <c r="M140" s="57">
        <f t="shared" si="14"/>
        <v>4.3341904316658884</v>
      </c>
      <c r="N140" s="18">
        <f t="shared" si="13"/>
        <v>0.29607526881720436</v>
      </c>
      <c r="O140" s="11"/>
    </row>
    <row r="141" spans="1:18" ht="30" customHeight="1" x14ac:dyDescent="0.25">
      <c r="A141" s="194">
        <v>98</v>
      </c>
      <c r="B141" s="187" t="s">
        <v>340</v>
      </c>
      <c r="C141" s="75" t="s">
        <v>601</v>
      </c>
      <c r="D141" s="14" t="s">
        <v>12</v>
      </c>
      <c r="E141" s="21" t="s">
        <v>171</v>
      </c>
      <c r="F141" s="48" t="s">
        <v>158</v>
      </c>
      <c r="G141" s="28" t="s">
        <v>31</v>
      </c>
      <c r="H141" s="21">
        <v>400</v>
      </c>
      <c r="I141" s="138">
        <v>88880</v>
      </c>
      <c r="J141" s="17">
        <f t="shared" si="12"/>
        <v>0.11946236559139786</v>
      </c>
      <c r="K141" s="16">
        <f>H141*744*1.38</f>
        <v>410687.99999999994</v>
      </c>
      <c r="L141" s="17">
        <f>K141/744/1000</f>
        <v>0.55199999999999994</v>
      </c>
      <c r="M141" s="57">
        <f t="shared" si="14"/>
        <v>21.641732896992366</v>
      </c>
      <c r="N141" s="18">
        <f>H141/1000*0.8-J141</f>
        <v>0.2005376344086022</v>
      </c>
      <c r="O141" s="11"/>
    </row>
    <row r="142" spans="1:18" ht="30" customHeight="1" x14ac:dyDescent="0.25">
      <c r="A142" s="195"/>
      <c r="B142" s="188"/>
      <c r="C142" s="76" t="s">
        <v>602</v>
      </c>
      <c r="D142" s="14" t="s">
        <v>15</v>
      </c>
      <c r="E142" s="21" t="s">
        <v>171</v>
      </c>
      <c r="F142" s="48" t="s">
        <v>158</v>
      </c>
      <c r="G142" s="28" t="s">
        <v>31</v>
      </c>
      <c r="H142" s="21">
        <v>400</v>
      </c>
      <c r="I142" s="138">
        <v>0</v>
      </c>
      <c r="J142" s="17">
        <f>I142/744/1000</f>
        <v>0</v>
      </c>
      <c r="K142" s="16">
        <f t="shared" si="10"/>
        <v>410687.99999999994</v>
      </c>
      <c r="L142" s="17">
        <f t="shared" si="11"/>
        <v>0.55199999999999994</v>
      </c>
      <c r="M142" s="57">
        <f t="shared" si="14"/>
        <v>0</v>
      </c>
      <c r="N142" s="18">
        <f t="shared" si="13"/>
        <v>0.32000000000000006</v>
      </c>
      <c r="O142" s="11"/>
    </row>
    <row r="143" spans="1:18" ht="30" customHeight="1" x14ac:dyDescent="0.25">
      <c r="A143" s="194">
        <v>99</v>
      </c>
      <c r="B143" s="187" t="s">
        <v>341</v>
      </c>
      <c r="C143" s="75">
        <v>11161585</v>
      </c>
      <c r="D143" s="14" t="s">
        <v>12</v>
      </c>
      <c r="E143" s="21" t="s">
        <v>171</v>
      </c>
      <c r="F143" s="48" t="s">
        <v>158</v>
      </c>
      <c r="G143" s="28" t="s">
        <v>31</v>
      </c>
      <c r="H143" s="21">
        <v>400</v>
      </c>
      <c r="I143" s="138">
        <v>67800</v>
      </c>
      <c r="J143" s="17">
        <f t="shared" si="12"/>
        <v>9.1129032258064513E-2</v>
      </c>
      <c r="K143" s="16">
        <f t="shared" si="10"/>
        <v>410687.99999999994</v>
      </c>
      <c r="L143" s="17">
        <f t="shared" si="11"/>
        <v>0.55199999999999994</v>
      </c>
      <c r="M143" s="57">
        <f t="shared" si="14"/>
        <v>16.50888265544647</v>
      </c>
      <c r="N143" s="18">
        <f t="shared" si="13"/>
        <v>0.22887096774193555</v>
      </c>
      <c r="O143" s="11"/>
    </row>
    <row r="144" spans="1:18" ht="30" customHeight="1" x14ac:dyDescent="0.25">
      <c r="A144" s="195"/>
      <c r="B144" s="188"/>
      <c r="C144" s="76">
        <v>123456</v>
      </c>
      <c r="D144" s="14" t="s">
        <v>15</v>
      </c>
      <c r="E144" s="21" t="s">
        <v>171</v>
      </c>
      <c r="F144" s="48" t="s">
        <v>158</v>
      </c>
      <c r="G144" s="28" t="s">
        <v>31</v>
      </c>
      <c r="H144" s="21">
        <v>400</v>
      </c>
      <c r="I144" s="138">
        <v>0</v>
      </c>
      <c r="J144" s="17">
        <f t="shared" si="12"/>
        <v>0</v>
      </c>
      <c r="K144" s="16">
        <f t="shared" si="10"/>
        <v>410687.99999999994</v>
      </c>
      <c r="L144" s="17">
        <f t="shared" si="11"/>
        <v>0.55199999999999994</v>
      </c>
      <c r="M144" s="57">
        <f t="shared" si="14"/>
        <v>0</v>
      </c>
      <c r="N144" s="18">
        <f t="shared" si="13"/>
        <v>0.32000000000000006</v>
      </c>
      <c r="O144" s="11"/>
    </row>
    <row r="145" spans="1:15" ht="30" customHeight="1" x14ac:dyDescent="0.25">
      <c r="A145" s="194">
        <v>100</v>
      </c>
      <c r="B145" s="187" t="s">
        <v>342</v>
      </c>
      <c r="C145" s="75" t="s">
        <v>603</v>
      </c>
      <c r="D145" s="14" t="s">
        <v>12</v>
      </c>
      <c r="E145" s="21" t="s">
        <v>171</v>
      </c>
      <c r="F145" s="48" t="s">
        <v>158</v>
      </c>
      <c r="G145" s="28" t="s">
        <v>31</v>
      </c>
      <c r="H145" s="21">
        <v>400</v>
      </c>
      <c r="I145" s="138">
        <v>26880</v>
      </c>
      <c r="J145" s="17">
        <f t="shared" si="12"/>
        <v>3.612903225806452E-2</v>
      </c>
      <c r="K145" s="16">
        <f t="shared" si="10"/>
        <v>410687.99999999994</v>
      </c>
      <c r="L145" s="17">
        <f t="shared" si="11"/>
        <v>0.55199999999999994</v>
      </c>
      <c r="M145" s="57">
        <f t="shared" si="14"/>
        <v>6.5451145395044419</v>
      </c>
      <c r="N145" s="18">
        <f t="shared" si="13"/>
        <v>0.28387096774193554</v>
      </c>
      <c r="O145" s="11"/>
    </row>
    <row r="146" spans="1:15" ht="30" customHeight="1" x14ac:dyDescent="0.25">
      <c r="A146" s="195"/>
      <c r="B146" s="188"/>
      <c r="C146" s="76">
        <v>13122339</v>
      </c>
      <c r="D146" s="14" t="s">
        <v>15</v>
      </c>
      <c r="E146" s="21" t="s">
        <v>171</v>
      </c>
      <c r="F146" s="48" t="s">
        <v>158</v>
      </c>
      <c r="G146" s="28" t="s">
        <v>31</v>
      </c>
      <c r="H146" s="21">
        <v>400</v>
      </c>
      <c r="I146" s="138">
        <v>41120</v>
      </c>
      <c r="J146" s="17">
        <f t="shared" si="12"/>
        <v>5.5268817204301074E-2</v>
      </c>
      <c r="K146" s="16">
        <f t="shared" si="10"/>
        <v>410687.99999999994</v>
      </c>
      <c r="L146" s="17">
        <f t="shared" si="11"/>
        <v>0.55199999999999994</v>
      </c>
      <c r="M146" s="57">
        <f t="shared" si="14"/>
        <v>10.012466884837153</v>
      </c>
      <c r="N146" s="18">
        <f t="shared" si="13"/>
        <v>0.26473118279569896</v>
      </c>
      <c r="O146" s="11"/>
    </row>
    <row r="147" spans="1:15" ht="30" customHeight="1" x14ac:dyDescent="0.25">
      <c r="A147" s="194">
        <v>101</v>
      </c>
      <c r="B147" s="187" t="s">
        <v>343</v>
      </c>
      <c r="C147" s="75" t="s">
        <v>604</v>
      </c>
      <c r="D147" s="14" t="s">
        <v>12</v>
      </c>
      <c r="E147" s="21" t="s">
        <v>171</v>
      </c>
      <c r="F147" s="48" t="s">
        <v>158</v>
      </c>
      <c r="G147" s="28" t="s">
        <v>31</v>
      </c>
      <c r="H147" s="21">
        <v>400</v>
      </c>
      <c r="I147" s="138">
        <v>81200</v>
      </c>
      <c r="J147" s="17">
        <f t="shared" si="12"/>
        <v>0.10913978494623656</v>
      </c>
      <c r="K147" s="16">
        <f t="shared" si="10"/>
        <v>410687.99999999994</v>
      </c>
      <c r="L147" s="17">
        <f t="shared" si="11"/>
        <v>0.55199999999999994</v>
      </c>
      <c r="M147" s="57">
        <f t="shared" si="14"/>
        <v>19.771700171419671</v>
      </c>
      <c r="N147" s="18">
        <f t="shared" si="13"/>
        <v>0.21086021505376351</v>
      </c>
      <c r="O147" s="11"/>
    </row>
    <row r="148" spans="1:15" ht="30" customHeight="1" x14ac:dyDescent="0.25">
      <c r="A148" s="195"/>
      <c r="B148" s="188"/>
      <c r="C148" s="76">
        <v>28779207</v>
      </c>
      <c r="D148" s="14" t="s">
        <v>15</v>
      </c>
      <c r="E148" s="21" t="s">
        <v>171</v>
      </c>
      <c r="F148" s="48" t="s">
        <v>158</v>
      </c>
      <c r="G148" s="28" t="s">
        <v>31</v>
      </c>
      <c r="H148" s="21">
        <v>250</v>
      </c>
      <c r="I148" s="138">
        <v>0</v>
      </c>
      <c r="J148" s="17">
        <f t="shared" si="12"/>
        <v>0</v>
      </c>
      <c r="K148" s="16">
        <f t="shared" si="10"/>
        <v>256679.99999999997</v>
      </c>
      <c r="L148" s="17">
        <f t="shared" si="11"/>
        <v>0.34499999999999992</v>
      </c>
      <c r="M148" s="57">
        <f t="shared" si="14"/>
        <v>0</v>
      </c>
      <c r="N148" s="18">
        <f t="shared" si="13"/>
        <v>0.2</v>
      </c>
      <c r="O148" s="11"/>
    </row>
    <row r="149" spans="1:15" ht="30" customHeight="1" x14ac:dyDescent="0.25">
      <c r="A149" s="194">
        <v>102</v>
      </c>
      <c r="B149" s="187" t="s">
        <v>345</v>
      </c>
      <c r="C149" s="75">
        <v>28767109</v>
      </c>
      <c r="D149" s="14" t="s">
        <v>12</v>
      </c>
      <c r="E149" s="21" t="s">
        <v>171</v>
      </c>
      <c r="F149" s="48" t="s">
        <v>158</v>
      </c>
      <c r="G149" s="28" t="s">
        <v>31</v>
      </c>
      <c r="H149" s="21">
        <v>400</v>
      </c>
      <c r="I149" s="138">
        <v>91200</v>
      </c>
      <c r="J149" s="17">
        <f t="shared" si="12"/>
        <v>0.12258064516129032</v>
      </c>
      <c r="K149" s="16">
        <f t="shared" si="10"/>
        <v>410687.99999999994</v>
      </c>
      <c r="L149" s="17">
        <f t="shared" si="11"/>
        <v>0.55199999999999994</v>
      </c>
      <c r="M149" s="57">
        <f t="shared" si="14"/>
        <v>22.206638616175788</v>
      </c>
      <c r="N149" s="18">
        <f t="shared" si="13"/>
        <v>0.19741935483870976</v>
      </c>
      <c r="O149" s="11"/>
    </row>
    <row r="150" spans="1:15" ht="30" customHeight="1" x14ac:dyDescent="0.25">
      <c r="A150" s="195"/>
      <c r="B150" s="188"/>
      <c r="C150" s="76">
        <v>28767106</v>
      </c>
      <c r="D150" s="14" t="s">
        <v>15</v>
      </c>
      <c r="E150" s="21" t="s">
        <v>171</v>
      </c>
      <c r="F150" s="48" t="s">
        <v>158</v>
      </c>
      <c r="G150" s="28" t="s">
        <v>31</v>
      </c>
      <c r="H150" s="21">
        <v>630</v>
      </c>
      <c r="I150" s="138">
        <v>77600</v>
      </c>
      <c r="J150" s="17">
        <f t="shared" si="12"/>
        <v>0.1043010752688172</v>
      </c>
      <c r="K150" s="16">
        <f t="shared" si="10"/>
        <v>646833.6</v>
      </c>
      <c r="L150" s="17">
        <f t="shared" si="11"/>
        <v>0.86939999999999995</v>
      </c>
      <c r="M150" s="57">
        <f t="shared" si="14"/>
        <v>11.996903067496802</v>
      </c>
      <c r="N150" s="18">
        <f t="shared" si="13"/>
        <v>0.39969892473118279</v>
      </c>
      <c r="O150" s="11"/>
    </row>
    <row r="151" spans="1:15" ht="30" customHeight="1" x14ac:dyDescent="0.25">
      <c r="A151" s="194">
        <v>103</v>
      </c>
      <c r="B151" s="187" t="s">
        <v>344</v>
      </c>
      <c r="C151" s="75" t="s">
        <v>605</v>
      </c>
      <c r="D151" s="14" t="s">
        <v>12</v>
      </c>
      <c r="E151" s="21" t="s">
        <v>171</v>
      </c>
      <c r="F151" s="48" t="s">
        <v>158</v>
      </c>
      <c r="G151" s="28" t="s">
        <v>31</v>
      </c>
      <c r="H151" s="21">
        <v>630</v>
      </c>
      <c r="I151" s="138">
        <v>51800</v>
      </c>
      <c r="J151" s="17">
        <f>I151/744/1000</f>
        <v>6.9623655913978497E-2</v>
      </c>
      <c r="K151" s="16">
        <f t="shared" si="10"/>
        <v>646833.6</v>
      </c>
      <c r="L151" s="17">
        <f t="shared" si="11"/>
        <v>0.86939999999999995</v>
      </c>
      <c r="M151" s="57">
        <f t="shared" si="14"/>
        <v>8.0082419960867828</v>
      </c>
      <c r="N151" s="18">
        <f t="shared" si="13"/>
        <v>0.43437634408602149</v>
      </c>
      <c r="O151" s="11"/>
    </row>
    <row r="152" spans="1:15" ht="30" customHeight="1" x14ac:dyDescent="0.25">
      <c r="A152" s="195"/>
      <c r="B152" s="188"/>
      <c r="C152" s="76" t="s">
        <v>605</v>
      </c>
      <c r="D152" s="14" t="s">
        <v>15</v>
      </c>
      <c r="E152" s="21" t="s">
        <v>171</v>
      </c>
      <c r="F152" s="48" t="s">
        <v>158</v>
      </c>
      <c r="G152" s="28" t="s">
        <v>31</v>
      </c>
      <c r="H152" s="21">
        <v>630</v>
      </c>
      <c r="I152" s="138">
        <v>51800</v>
      </c>
      <c r="J152" s="17">
        <f>I152/744/1000</f>
        <v>6.9623655913978497E-2</v>
      </c>
      <c r="K152" s="16">
        <f t="shared" si="10"/>
        <v>646833.6</v>
      </c>
      <c r="L152" s="17">
        <f t="shared" si="11"/>
        <v>0.86939999999999995</v>
      </c>
      <c r="M152" s="57">
        <f t="shared" si="14"/>
        <v>8.0082419960867828</v>
      </c>
      <c r="N152" s="18">
        <f t="shared" si="13"/>
        <v>0.43437634408602149</v>
      </c>
      <c r="O152" s="11"/>
    </row>
    <row r="153" spans="1:15" ht="30" customHeight="1" x14ac:dyDescent="0.25">
      <c r="A153" s="194">
        <v>104</v>
      </c>
      <c r="B153" s="187" t="s">
        <v>346</v>
      </c>
      <c r="C153" s="75">
        <v>3724</v>
      </c>
      <c r="D153" s="14" t="s">
        <v>12</v>
      </c>
      <c r="E153" s="21" t="s">
        <v>177</v>
      </c>
      <c r="F153" s="48" t="s">
        <v>158</v>
      </c>
      <c r="G153" s="28" t="s">
        <v>31</v>
      </c>
      <c r="H153" s="21">
        <v>400</v>
      </c>
      <c r="I153" s="138">
        <v>81000</v>
      </c>
      <c r="J153" s="17">
        <f t="shared" si="12"/>
        <v>0.10887096774193548</v>
      </c>
      <c r="K153" s="16">
        <f t="shared" si="10"/>
        <v>410687.99999999994</v>
      </c>
      <c r="L153" s="17">
        <f t="shared" si="11"/>
        <v>0.55199999999999994</v>
      </c>
      <c r="M153" s="57">
        <f t="shared" si="14"/>
        <v>19.723001402524549</v>
      </c>
      <c r="N153" s="18">
        <f t="shared" si="13"/>
        <v>0.21112903225806456</v>
      </c>
      <c r="O153" s="11"/>
    </row>
    <row r="154" spans="1:15" ht="30" customHeight="1" x14ac:dyDescent="0.25">
      <c r="A154" s="195"/>
      <c r="B154" s="188"/>
      <c r="C154" s="76">
        <v>3836</v>
      </c>
      <c r="D154" s="14" t="s">
        <v>15</v>
      </c>
      <c r="E154" s="21" t="s">
        <v>177</v>
      </c>
      <c r="F154" s="48" t="s">
        <v>158</v>
      </c>
      <c r="G154" s="28" t="s">
        <v>31</v>
      </c>
      <c r="H154" s="21">
        <v>400</v>
      </c>
      <c r="I154" s="138">
        <v>56200</v>
      </c>
      <c r="J154" s="17">
        <f t="shared" si="12"/>
        <v>7.5537634408602145E-2</v>
      </c>
      <c r="K154" s="16">
        <f t="shared" si="10"/>
        <v>410687.99999999994</v>
      </c>
      <c r="L154" s="17">
        <f t="shared" si="11"/>
        <v>0.55199999999999994</v>
      </c>
      <c r="M154" s="57">
        <f t="shared" si="14"/>
        <v>13.684354059529378</v>
      </c>
      <c r="N154" s="18">
        <f t="shared" si="13"/>
        <v>0.24446236559139792</v>
      </c>
      <c r="O154" s="11"/>
    </row>
    <row r="155" spans="1:15" ht="30" customHeight="1" x14ac:dyDescent="0.25">
      <c r="A155" s="194">
        <v>105</v>
      </c>
      <c r="B155" s="187" t="s">
        <v>347</v>
      </c>
      <c r="C155" s="75">
        <v>9230470</v>
      </c>
      <c r="D155" s="14" t="s">
        <v>12</v>
      </c>
      <c r="E155" s="21" t="s">
        <v>177</v>
      </c>
      <c r="F155" s="48" t="s">
        <v>158</v>
      </c>
      <c r="G155" s="28" t="s">
        <v>31</v>
      </c>
      <c r="H155" s="21">
        <v>400</v>
      </c>
      <c r="I155" s="138">
        <v>46387.920000000086</v>
      </c>
      <c r="J155" s="17">
        <f>I155/744/1000</f>
        <v>6.2349354838709792E-2</v>
      </c>
      <c r="K155" s="16">
        <f t="shared" si="10"/>
        <v>410687.99999999994</v>
      </c>
      <c r="L155" s="17">
        <f t="shared" si="11"/>
        <v>0.55199999999999994</v>
      </c>
      <c r="M155" s="57">
        <f t="shared" si="14"/>
        <v>11.295172978027137</v>
      </c>
      <c r="N155" s="18">
        <f>H155/1000*0.8-J155</f>
        <v>0.25765064516129027</v>
      </c>
      <c r="O155" s="11"/>
    </row>
    <row r="156" spans="1:15" ht="30" customHeight="1" x14ac:dyDescent="0.25">
      <c r="A156" s="195"/>
      <c r="B156" s="188"/>
      <c r="C156" s="76">
        <v>9230434</v>
      </c>
      <c r="D156" s="14" t="s">
        <v>15</v>
      </c>
      <c r="E156" s="21" t="s">
        <v>177</v>
      </c>
      <c r="F156" s="48" t="s">
        <v>158</v>
      </c>
      <c r="G156" s="28" t="s">
        <v>31</v>
      </c>
      <c r="H156" s="21">
        <v>250</v>
      </c>
      <c r="I156" s="138">
        <v>60533.51999999999</v>
      </c>
      <c r="J156" s="17">
        <f t="shared" si="12"/>
        <v>8.1362258064516108E-2</v>
      </c>
      <c r="K156" s="16">
        <f t="shared" si="10"/>
        <v>256679.99999999997</v>
      </c>
      <c r="L156" s="17">
        <f t="shared" si="11"/>
        <v>0.34499999999999992</v>
      </c>
      <c r="M156" s="57">
        <f t="shared" si="14"/>
        <v>23.583263207106121</v>
      </c>
      <c r="N156" s="18">
        <f t="shared" si="13"/>
        <v>0.1186377419354839</v>
      </c>
      <c r="O156" s="11"/>
    </row>
    <row r="157" spans="1:15" ht="30" customHeight="1" x14ac:dyDescent="0.25">
      <c r="A157" s="194">
        <v>106</v>
      </c>
      <c r="B157" s="187" t="s">
        <v>348</v>
      </c>
      <c r="C157" s="75" t="s">
        <v>606</v>
      </c>
      <c r="D157" s="14" t="s">
        <v>12</v>
      </c>
      <c r="E157" s="21" t="s">
        <v>202</v>
      </c>
      <c r="F157" s="48" t="s">
        <v>158</v>
      </c>
      <c r="G157" s="28" t="s">
        <v>31</v>
      </c>
      <c r="H157" s="21">
        <v>400</v>
      </c>
      <c r="I157" s="138">
        <v>88080</v>
      </c>
      <c r="J157" s="17">
        <f t="shared" si="12"/>
        <v>0.11838709677419355</v>
      </c>
      <c r="K157" s="16">
        <f t="shared" si="10"/>
        <v>410687.99999999994</v>
      </c>
      <c r="L157" s="17">
        <f t="shared" si="11"/>
        <v>0.55199999999999994</v>
      </c>
      <c r="M157" s="57">
        <f t="shared" si="14"/>
        <v>21.446937821411876</v>
      </c>
      <c r="N157" s="18">
        <f t="shared" si="13"/>
        <v>0.20161290322580649</v>
      </c>
      <c r="O157" s="11"/>
    </row>
    <row r="158" spans="1:15" ht="30" customHeight="1" x14ac:dyDescent="0.25">
      <c r="A158" s="195"/>
      <c r="B158" s="188"/>
      <c r="C158" s="76" t="s">
        <v>607</v>
      </c>
      <c r="D158" s="14" t="s">
        <v>15</v>
      </c>
      <c r="E158" s="21" t="s">
        <v>202</v>
      </c>
      <c r="F158" s="48" t="s">
        <v>158</v>
      </c>
      <c r="G158" s="28" t="s">
        <v>31</v>
      </c>
      <c r="H158" s="21">
        <v>400</v>
      </c>
      <c r="I158" s="138">
        <v>76680</v>
      </c>
      <c r="J158" s="17">
        <f t="shared" si="12"/>
        <v>0.10306451612903225</v>
      </c>
      <c r="K158" s="16">
        <f t="shared" si="10"/>
        <v>410687.99999999994</v>
      </c>
      <c r="L158" s="17">
        <f t="shared" si="11"/>
        <v>0.55199999999999994</v>
      </c>
      <c r="M158" s="57">
        <f t="shared" si="14"/>
        <v>18.671107994389903</v>
      </c>
      <c r="N158" s="18">
        <f t="shared" si="13"/>
        <v>0.21693548387096781</v>
      </c>
      <c r="O158" s="11"/>
    </row>
    <row r="159" spans="1:15" ht="30" customHeight="1" x14ac:dyDescent="0.25">
      <c r="A159" s="14">
        <v>107</v>
      </c>
      <c r="B159" s="30" t="s">
        <v>349</v>
      </c>
      <c r="C159" s="30">
        <v>28759409</v>
      </c>
      <c r="D159" s="14" t="s">
        <v>12</v>
      </c>
      <c r="E159" s="21" t="s">
        <v>202</v>
      </c>
      <c r="F159" s="48" t="s">
        <v>158</v>
      </c>
      <c r="G159" s="28" t="s">
        <v>31</v>
      </c>
      <c r="H159" s="21">
        <v>630</v>
      </c>
      <c r="I159" s="138">
        <v>94200</v>
      </c>
      <c r="J159" s="17">
        <f t="shared" si="12"/>
        <v>0.12661290322580646</v>
      </c>
      <c r="K159" s="16">
        <f t="shared" si="10"/>
        <v>646833.6</v>
      </c>
      <c r="L159" s="17">
        <f t="shared" si="11"/>
        <v>0.86939999999999995</v>
      </c>
      <c r="M159" s="57">
        <f t="shared" si="14"/>
        <v>14.563250888636583</v>
      </c>
      <c r="N159" s="18">
        <f t="shared" si="13"/>
        <v>0.37738709677419358</v>
      </c>
      <c r="O159" s="11"/>
    </row>
    <row r="160" spans="1:15" ht="30" customHeight="1" x14ac:dyDescent="0.25">
      <c r="A160" s="194">
        <v>108</v>
      </c>
      <c r="B160" s="187" t="s">
        <v>350</v>
      </c>
      <c r="C160" s="75">
        <v>35416148</v>
      </c>
      <c r="D160" s="14" t="s">
        <v>12</v>
      </c>
      <c r="E160" s="21" t="s">
        <v>203</v>
      </c>
      <c r="F160" s="48" t="s">
        <v>158</v>
      </c>
      <c r="G160" s="28" t="s">
        <v>31</v>
      </c>
      <c r="H160" s="21">
        <v>250</v>
      </c>
      <c r="I160" s="138">
        <v>42160</v>
      </c>
      <c r="J160" s="17">
        <f t="shared" si="12"/>
        <v>5.6666666666666664E-2</v>
      </c>
      <c r="K160" s="16">
        <f t="shared" si="10"/>
        <v>256679.99999999997</v>
      </c>
      <c r="L160" s="17">
        <f t="shared" si="11"/>
        <v>0.34499999999999992</v>
      </c>
      <c r="M160" s="57">
        <f t="shared" si="14"/>
        <v>16.425120772946862</v>
      </c>
      <c r="N160" s="18">
        <f t="shared" si="13"/>
        <v>0.14333333333333334</v>
      </c>
      <c r="O160" s="11"/>
    </row>
    <row r="161" spans="1:20" ht="30" customHeight="1" x14ac:dyDescent="0.25">
      <c r="A161" s="195"/>
      <c r="B161" s="188"/>
      <c r="C161" s="76">
        <v>38585343</v>
      </c>
      <c r="D161" s="14" t="s">
        <v>15</v>
      </c>
      <c r="E161" s="21" t="s">
        <v>203</v>
      </c>
      <c r="F161" s="48" t="s">
        <v>158</v>
      </c>
      <c r="G161" s="28" t="s">
        <v>31</v>
      </c>
      <c r="H161" s="21">
        <v>320</v>
      </c>
      <c r="I161" s="138">
        <v>64320</v>
      </c>
      <c r="J161" s="17">
        <f t="shared" si="12"/>
        <v>8.6451612903225811E-2</v>
      </c>
      <c r="K161" s="16">
        <f t="shared" si="10"/>
        <v>328550.39999999997</v>
      </c>
      <c r="L161" s="17">
        <f t="shared" si="11"/>
        <v>0.44159999999999999</v>
      </c>
      <c r="M161" s="57">
        <f t="shared" si="14"/>
        <v>19.576905095839177</v>
      </c>
      <c r="N161" s="18">
        <f t="shared" si="13"/>
        <v>0.16954838709677419</v>
      </c>
      <c r="O161" s="11"/>
    </row>
    <row r="162" spans="1:20" ht="30" customHeight="1" x14ac:dyDescent="0.25">
      <c r="A162" s="194">
        <v>109</v>
      </c>
      <c r="B162" s="187" t="s">
        <v>529</v>
      </c>
      <c r="C162" s="75" t="s">
        <v>615</v>
      </c>
      <c r="D162" s="14" t="s">
        <v>12</v>
      </c>
      <c r="E162" s="21" t="s">
        <v>204</v>
      </c>
      <c r="F162" s="48" t="s">
        <v>158</v>
      </c>
      <c r="G162" s="28" t="s">
        <v>31</v>
      </c>
      <c r="H162" s="21">
        <v>250</v>
      </c>
      <c r="I162" s="138">
        <v>7440</v>
      </c>
      <c r="J162" s="17">
        <f t="shared" si="12"/>
        <v>0.01</v>
      </c>
      <c r="K162" s="16">
        <f t="shared" si="10"/>
        <v>256679.99999999997</v>
      </c>
      <c r="L162" s="17">
        <f t="shared" si="11"/>
        <v>0.34499999999999992</v>
      </c>
      <c r="M162" s="57">
        <f t="shared" si="14"/>
        <v>2.8985507246376816</v>
      </c>
      <c r="N162" s="18">
        <f t="shared" si="13"/>
        <v>0.19</v>
      </c>
      <c r="O162" s="11"/>
    </row>
    <row r="163" spans="1:20" ht="30" customHeight="1" x14ac:dyDescent="0.25">
      <c r="A163" s="195"/>
      <c r="B163" s="188"/>
      <c r="C163" s="76" t="s">
        <v>616</v>
      </c>
      <c r="D163" s="14" t="s">
        <v>15</v>
      </c>
      <c r="E163" s="21" t="s">
        <v>204</v>
      </c>
      <c r="F163" s="48" t="s">
        <v>158</v>
      </c>
      <c r="G163" s="28" t="s">
        <v>31</v>
      </c>
      <c r="H163" s="21">
        <v>400</v>
      </c>
      <c r="I163" s="138">
        <v>720</v>
      </c>
      <c r="J163" s="17">
        <f t="shared" si="12"/>
        <v>9.6774193548387097E-4</v>
      </c>
      <c r="K163" s="16">
        <f t="shared" si="10"/>
        <v>410687.99999999994</v>
      </c>
      <c r="L163" s="17">
        <f t="shared" si="11"/>
        <v>0.55199999999999994</v>
      </c>
      <c r="M163" s="57">
        <f t="shared" si="14"/>
        <v>0.17531556802244042</v>
      </c>
      <c r="N163" s="18">
        <f t="shared" si="13"/>
        <v>0.31903225806451618</v>
      </c>
      <c r="O163" s="11"/>
    </row>
    <row r="164" spans="1:20" ht="30" customHeight="1" x14ac:dyDescent="0.25">
      <c r="A164" s="194">
        <v>110</v>
      </c>
      <c r="B164" s="140" t="s">
        <v>351</v>
      </c>
      <c r="C164" s="84">
        <v>3866</v>
      </c>
      <c r="D164" s="14" t="s">
        <v>12</v>
      </c>
      <c r="E164" s="21" t="s">
        <v>204</v>
      </c>
      <c r="F164" s="48" t="s">
        <v>158</v>
      </c>
      <c r="G164" s="28" t="s">
        <v>31</v>
      </c>
      <c r="H164" s="21">
        <v>400</v>
      </c>
      <c r="I164" s="138">
        <v>35160</v>
      </c>
      <c r="J164" s="17">
        <f t="shared" si="12"/>
        <v>4.7258064516129031E-2</v>
      </c>
      <c r="K164" s="16">
        <f t="shared" si="10"/>
        <v>410687.99999999994</v>
      </c>
      <c r="L164" s="17">
        <f t="shared" si="11"/>
        <v>0.55199999999999994</v>
      </c>
      <c r="M164" s="57">
        <f t="shared" si="14"/>
        <v>8.5612435717625068</v>
      </c>
      <c r="N164" s="18">
        <f t="shared" si="13"/>
        <v>0.27274193548387105</v>
      </c>
      <c r="O164" s="11"/>
    </row>
    <row r="165" spans="1:20" ht="30" customHeight="1" x14ac:dyDescent="0.25">
      <c r="A165" s="195"/>
      <c r="B165" s="139" t="s">
        <v>352</v>
      </c>
      <c r="C165" s="84">
        <v>3814</v>
      </c>
      <c r="D165" s="14" t="s">
        <v>15</v>
      </c>
      <c r="E165" s="21" t="s">
        <v>205</v>
      </c>
      <c r="F165" s="48" t="s">
        <v>158</v>
      </c>
      <c r="G165" s="28" t="s">
        <v>31</v>
      </c>
      <c r="H165" s="21">
        <v>400</v>
      </c>
      <c r="I165" s="138">
        <v>0</v>
      </c>
      <c r="J165" s="17">
        <f t="shared" si="12"/>
        <v>0</v>
      </c>
      <c r="K165" s="16">
        <f t="shared" ref="K165:K223" si="15">H165*744*1.38</f>
        <v>410687.99999999994</v>
      </c>
      <c r="L165" s="17">
        <f t="shared" ref="L165:L223" si="16">K165/744/1000</f>
        <v>0.55199999999999994</v>
      </c>
      <c r="M165" s="57">
        <f t="shared" si="14"/>
        <v>0</v>
      </c>
      <c r="N165" s="18">
        <f t="shared" si="13"/>
        <v>0.32000000000000006</v>
      </c>
      <c r="O165" s="11"/>
    </row>
    <row r="166" spans="1:20" ht="30" customHeight="1" x14ac:dyDescent="0.25">
      <c r="A166" s="194">
        <v>111</v>
      </c>
      <c r="B166" s="187" t="s">
        <v>353</v>
      </c>
      <c r="C166" s="75">
        <v>37876530</v>
      </c>
      <c r="D166" s="14" t="s">
        <v>12</v>
      </c>
      <c r="E166" s="21" t="s">
        <v>205</v>
      </c>
      <c r="F166" s="48" t="s">
        <v>158</v>
      </c>
      <c r="G166" s="28" t="s">
        <v>31</v>
      </c>
      <c r="H166" s="21">
        <v>400</v>
      </c>
      <c r="I166" s="138">
        <v>28080</v>
      </c>
      <c r="J166" s="17">
        <f t="shared" si="12"/>
        <v>3.7741935483870968E-2</v>
      </c>
      <c r="K166" s="16">
        <f t="shared" si="15"/>
        <v>410687.99999999994</v>
      </c>
      <c r="L166" s="17">
        <f t="shared" si="16"/>
        <v>0.55199999999999994</v>
      </c>
      <c r="M166" s="57">
        <f t="shared" si="14"/>
        <v>6.8373071528751757</v>
      </c>
      <c r="N166" s="18">
        <f t="shared" si="13"/>
        <v>0.28225806451612911</v>
      </c>
      <c r="O166" s="11"/>
    </row>
    <row r="167" spans="1:20" ht="30" customHeight="1" x14ac:dyDescent="0.25">
      <c r="A167" s="195"/>
      <c r="B167" s="188"/>
      <c r="C167" s="76">
        <v>37876537</v>
      </c>
      <c r="D167" s="14" t="s">
        <v>15</v>
      </c>
      <c r="E167" s="21" t="s">
        <v>205</v>
      </c>
      <c r="F167" s="62" t="s">
        <v>158</v>
      </c>
      <c r="G167" s="28" t="s">
        <v>31</v>
      </c>
      <c r="H167" s="21">
        <v>400</v>
      </c>
      <c r="I167" s="138">
        <v>22800</v>
      </c>
      <c r="J167" s="17">
        <f t="shared" si="12"/>
        <v>3.0645161290322579E-2</v>
      </c>
      <c r="K167" s="16">
        <f t="shared" si="15"/>
        <v>410687.99999999994</v>
      </c>
      <c r="L167" s="17">
        <f t="shared" si="16"/>
        <v>0.55199999999999994</v>
      </c>
      <c r="M167" s="57">
        <f t="shared" si="14"/>
        <v>5.5516596540439469</v>
      </c>
      <c r="N167" s="18">
        <f t="shared" si="13"/>
        <v>0.28935483870967749</v>
      </c>
      <c r="O167" s="11"/>
      <c r="R167" s="4" t="s">
        <v>649</v>
      </c>
      <c r="S167" t="s">
        <v>648</v>
      </c>
      <c r="T167" t="s">
        <v>650</v>
      </c>
    </row>
    <row r="168" spans="1:20" ht="30" customHeight="1" x14ac:dyDescent="0.25">
      <c r="A168" s="134">
        <v>112</v>
      </c>
      <c r="B168" s="132" t="s">
        <v>631</v>
      </c>
      <c r="C168" s="132" t="s">
        <v>630</v>
      </c>
      <c r="D168" s="14" t="s">
        <v>12</v>
      </c>
      <c r="E168" s="21" t="s">
        <v>156</v>
      </c>
      <c r="F168" s="133" t="s">
        <v>158</v>
      </c>
      <c r="G168" s="28" t="s">
        <v>31</v>
      </c>
      <c r="H168" s="21">
        <v>630</v>
      </c>
      <c r="I168" s="138">
        <v>6080</v>
      </c>
      <c r="J168" s="17">
        <f t="shared" si="12"/>
        <v>8.1720430107526873E-3</v>
      </c>
      <c r="K168" s="16">
        <f t="shared" si="15"/>
        <v>646833.6</v>
      </c>
      <c r="L168" s="17">
        <f t="shared" si="16"/>
        <v>0.86939999999999995</v>
      </c>
      <c r="M168" s="57">
        <f t="shared" si="14"/>
        <v>0.93996353930902787</v>
      </c>
      <c r="N168" s="18">
        <f>H168/1000*0.8-J168</f>
        <v>0.49582795698924731</v>
      </c>
      <c r="O168" s="11"/>
      <c r="Q168" s="4">
        <v>110</v>
      </c>
      <c r="S168" s="4">
        <f>SUM(H169:H182)-H179</f>
        <v>306900</v>
      </c>
      <c r="T168">
        <f>S168</f>
        <v>306900</v>
      </c>
    </row>
    <row r="169" spans="1:20" s="12" customFormat="1" ht="30" customHeight="1" x14ac:dyDescent="0.25">
      <c r="A169" s="194">
        <v>113</v>
      </c>
      <c r="B169" s="196" t="s">
        <v>206</v>
      </c>
      <c r="C169" s="79"/>
      <c r="D169" s="31" t="s">
        <v>12</v>
      </c>
      <c r="E169" s="21" t="s">
        <v>207</v>
      </c>
      <c r="F169" s="48" t="s">
        <v>158</v>
      </c>
      <c r="G169" s="29" t="s">
        <v>14</v>
      </c>
      <c r="H169" s="14">
        <v>40500</v>
      </c>
      <c r="I169" s="42">
        <v>2925120</v>
      </c>
      <c r="J169" s="17">
        <f t="shared" ref="J169:J223" si="17">I169/744/1000</f>
        <v>3.9316129032258065</v>
      </c>
      <c r="K169" s="16">
        <f t="shared" si="15"/>
        <v>41582160</v>
      </c>
      <c r="L169" s="17">
        <f t="shared" si="16"/>
        <v>55.89</v>
      </c>
      <c r="M169" s="57">
        <f t="shared" si="14"/>
        <v>7.0345552034814931</v>
      </c>
      <c r="N169" s="18">
        <f t="shared" si="13"/>
        <v>28.468387096774194</v>
      </c>
      <c r="O169" s="11"/>
      <c r="P169" s="11"/>
      <c r="Q169" s="11">
        <v>35</v>
      </c>
      <c r="R169" s="11">
        <f>SUM(H10:H21)</f>
        <v>87200</v>
      </c>
      <c r="S169" s="12">
        <f>SUM(H183:H217)+H179</f>
        <v>203400</v>
      </c>
      <c r="T169" s="12">
        <f>S169+R169</f>
        <v>290600</v>
      </c>
    </row>
    <row r="170" spans="1:20" s="12" customFormat="1" ht="30" customHeight="1" x14ac:dyDescent="0.25">
      <c r="A170" s="195"/>
      <c r="B170" s="196"/>
      <c r="C170" s="79"/>
      <c r="D170" s="31" t="s">
        <v>15</v>
      </c>
      <c r="E170" s="14" t="s">
        <v>207</v>
      </c>
      <c r="F170" s="48" t="s">
        <v>158</v>
      </c>
      <c r="G170" s="29" t="s">
        <v>208</v>
      </c>
      <c r="H170" s="14">
        <v>40500</v>
      </c>
      <c r="I170" s="42">
        <v>4782800</v>
      </c>
      <c r="J170" s="17">
        <f t="shared" si="17"/>
        <v>6.4284946236559133</v>
      </c>
      <c r="K170" s="16">
        <f t="shared" si="15"/>
        <v>41582160</v>
      </c>
      <c r="L170" s="17">
        <f t="shared" si="16"/>
        <v>55.89</v>
      </c>
      <c r="M170" s="57">
        <f t="shared" si="14"/>
        <v>11.502047993658818</v>
      </c>
      <c r="N170" s="18">
        <f t="shared" si="13"/>
        <v>25.971505376344084</v>
      </c>
      <c r="O170" s="11"/>
      <c r="P170" s="11"/>
      <c r="Q170" s="11">
        <v>6</v>
      </c>
      <c r="R170" s="11">
        <f>SUM(H22:H168)</f>
        <v>68770</v>
      </c>
      <c r="S170" s="12">
        <f>SUM(H218:H235)</f>
        <v>4380</v>
      </c>
      <c r="T170" s="12">
        <f>S170+R170</f>
        <v>73150</v>
      </c>
    </row>
    <row r="171" spans="1:20" s="12" customFormat="1" ht="30" customHeight="1" x14ac:dyDescent="0.25">
      <c r="A171" s="194">
        <v>114</v>
      </c>
      <c r="B171" s="196" t="s">
        <v>209</v>
      </c>
      <c r="C171" s="79"/>
      <c r="D171" s="31" t="s">
        <v>12</v>
      </c>
      <c r="E171" s="14" t="s">
        <v>207</v>
      </c>
      <c r="F171" s="48" t="s">
        <v>158</v>
      </c>
      <c r="G171" s="29" t="s">
        <v>208</v>
      </c>
      <c r="H171" s="14">
        <v>40000</v>
      </c>
      <c r="I171" s="42">
        <f>449400+248400</f>
        <v>697800</v>
      </c>
      <c r="J171" s="17">
        <f>I171/744/1000</f>
        <v>0.93790322580645158</v>
      </c>
      <c r="K171" s="16">
        <f t="shared" si="15"/>
        <v>41068800</v>
      </c>
      <c r="L171" s="17">
        <f t="shared" si="16"/>
        <v>55.2</v>
      </c>
      <c r="M171" s="57">
        <f t="shared" si="14"/>
        <v>1.6991000467508182</v>
      </c>
      <c r="N171" s="18">
        <f t="shared" si="13"/>
        <v>31.062096774193549</v>
      </c>
      <c r="O171" s="11"/>
      <c r="P171" s="11"/>
      <c r="Q171" s="11"/>
      <c r="R171" s="11"/>
    </row>
    <row r="172" spans="1:20" s="12" customFormat="1" ht="30" customHeight="1" x14ac:dyDescent="0.25">
      <c r="A172" s="195"/>
      <c r="B172" s="196"/>
      <c r="C172" s="79"/>
      <c r="D172" s="31" t="s">
        <v>15</v>
      </c>
      <c r="E172" s="14" t="s">
        <v>207</v>
      </c>
      <c r="F172" s="48" t="s">
        <v>158</v>
      </c>
      <c r="G172" s="29" t="s">
        <v>208</v>
      </c>
      <c r="H172" s="14">
        <v>40000</v>
      </c>
      <c r="I172" s="42">
        <f>191100+424080</f>
        <v>615180</v>
      </c>
      <c r="J172" s="17">
        <f t="shared" si="17"/>
        <v>0.82685483870967746</v>
      </c>
      <c r="K172" s="16">
        <f t="shared" si="15"/>
        <v>41068800</v>
      </c>
      <c r="L172" s="17">
        <f t="shared" si="16"/>
        <v>55.2</v>
      </c>
      <c r="M172" s="57">
        <f t="shared" si="14"/>
        <v>1.4979254324450677</v>
      </c>
      <c r="N172" s="18">
        <f t="shared" si="13"/>
        <v>31.173145161290321</v>
      </c>
      <c r="O172" s="11"/>
      <c r="P172" s="11"/>
      <c r="Q172" s="11"/>
      <c r="R172" s="11"/>
    </row>
    <row r="173" spans="1:20" s="12" customFormat="1" ht="30" customHeight="1" x14ac:dyDescent="0.25">
      <c r="A173" s="194">
        <v>115</v>
      </c>
      <c r="B173" s="199" t="s">
        <v>210</v>
      </c>
      <c r="C173" s="80"/>
      <c r="D173" s="31" t="s">
        <v>12</v>
      </c>
      <c r="E173" s="14" t="s">
        <v>207</v>
      </c>
      <c r="F173" s="48" t="s">
        <v>158</v>
      </c>
      <c r="G173" s="29" t="s">
        <v>208</v>
      </c>
      <c r="H173" s="14">
        <v>16000</v>
      </c>
      <c r="I173" s="42">
        <v>924228</v>
      </c>
      <c r="J173" s="17">
        <f t="shared" si="17"/>
        <v>1.242241935483871</v>
      </c>
      <c r="K173" s="16">
        <f t="shared" si="15"/>
        <v>16427519.999999998</v>
      </c>
      <c r="L173" s="17">
        <f t="shared" si="16"/>
        <v>22.079999999999995</v>
      </c>
      <c r="M173" s="57">
        <f t="shared" si="14"/>
        <v>5.6260957223001409</v>
      </c>
      <c r="N173" s="18">
        <f t="shared" si="13"/>
        <v>11.557758064516129</v>
      </c>
      <c r="O173" s="11"/>
      <c r="P173" s="11"/>
      <c r="Q173" s="11"/>
      <c r="R173" s="11"/>
    </row>
    <row r="174" spans="1:20" s="12" customFormat="1" ht="30" customHeight="1" x14ac:dyDescent="0.25">
      <c r="A174" s="195"/>
      <c r="B174" s="200"/>
      <c r="C174" s="81"/>
      <c r="D174" s="31" t="s">
        <v>15</v>
      </c>
      <c r="E174" s="14" t="s">
        <v>207</v>
      </c>
      <c r="F174" s="48" t="s">
        <v>158</v>
      </c>
      <c r="G174" s="29" t="s">
        <v>14</v>
      </c>
      <c r="H174" s="14">
        <v>16000</v>
      </c>
      <c r="I174" s="42">
        <v>1345248</v>
      </c>
      <c r="J174" s="17">
        <f t="shared" si="17"/>
        <v>1.8081290322580645</v>
      </c>
      <c r="K174" s="16">
        <f t="shared" si="15"/>
        <v>16427519.999999998</v>
      </c>
      <c r="L174" s="17">
        <f t="shared" si="16"/>
        <v>22.079999999999995</v>
      </c>
      <c r="M174" s="57">
        <f t="shared" si="14"/>
        <v>8.1889901823281921</v>
      </c>
      <c r="N174" s="18">
        <f t="shared" si="13"/>
        <v>10.991870967741937</v>
      </c>
      <c r="O174" s="11"/>
      <c r="P174" s="11"/>
      <c r="Q174" s="11"/>
      <c r="R174" s="11"/>
    </row>
    <row r="175" spans="1:20" s="12" customFormat="1" ht="30" customHeight="1" x14ac:dyDescent="0.25">
      <c r="A175" s="194">
        <v>116</v>
      </c>
      <c r="B175" s="199" t="s">
        <v>211</v>
      </c>
      <c r="C175" s="80"/>
      <c r="D175" s="31" t="s">
        <v>12</v>
      </c>
      <c r="E175" s="14" t="s">
        <v>207</v>
      </c>
      <c r="F175" s="48" t="s">
        <v>158</v>
      </c>
      <c r="G175" s="29" t="s">
        <v>14</v>
      </c>
      <c r="H175" s="67">
        <v>6300</v>
      </c>
      <c r="I175" s="42">
        <v>966680</v>
      </c>
      <c r="J175" s="17">
        <f t="shared" si="17"/>
        <v>1.2993010752688172</v>
      </c>
      <c r="K175" s="16">
        <f t="shared" si="15"/>
        <v>6468335.9999999991</v>
      </c>
      <c r="L175" s="17">
        <f t="shared" si="16"/>
        <v>8.6939999999999991</v>
      </c>
      <c r="M175" s="57">
        <f t="shared" si="14"/>
        <v>14.94480187794821</v>
      </c>
      <c r="N175" s="18">
        <f t="shared" si="13"/>
        <v>3.7406989247311828</v>
      </c>
      <c r="O175" s="11"/>
      <c r="P175" s="11"/>
      <c r="Q175" s="11"/>
      <c r="R175" s="11"/>
    </row>
    <row r="176" spans="1:20" s="12" customFormat="1" ht="30" customHeight="1" x14ac:dyDescent="0.25">
      <c r="A176" s="195"/>
      <c r="B176" s="200"/>
      <c r="C176" s="81"/>
      <c r="D176" s="32" t="s">
        <v>15</v>
      </c>
      <c r="E176" s="14" t="s">
        <v>207</v>
      </c>
      <c r="F176" s="48" t="s">
        <v>158</v>
      </c>
      <c r="G176" s="29" t="s">
        <v>14</v>
      </c>
      <c r="H176" s="67">
        <v>6300</v>
      </c>
      <c r="I176" s="42">
        <v>615120</v>
      </c>
      <c r="J176" s="17">
        <f t="shared" si="17"/>
        <v>0.8267741935483871</v>
      </c>
      <c r="K176" s="16">
        <f t="shared" si="15"/>
        <v>6468335.9999999991</v>
      </c>
      <c r="L176" s="17">
        <f t="shared" si="16"/>
        <v>8.6939999999999991</v>
      </c>
      <c r="M176" s="57">
        <f t="shared" si="14"/>
        <v>9.5097100707198905</v>
      </c>
      <c r="N176" s="18">
        <f t="shared" si="13"/>
        <v>4.2132258064516126</v>
      </c>
      <c r="O176" s="11"/>
      <c r="P176" s="11"/>
      <c r="Q176" s="11"/>
      <c r="R176" s="11"/>
    </row>
    <row r="177" spans="1:18" s="12" customFormat="1" ht="30" customHeight="1" x14ac:dyDescent="0.25">
      <c r="A177" s="194">
        <v>117</v>
      </c>
      <c r="B177" s="197" t="s">
        <v>212</v>
      </c>
      <c r="C177" s="77"/>
      <c r="D177" s="32" t="s">
        <v>12</v>
      </c>
      <c r="E177" s="14" t="s">
        <v>207</v>
      </c>
      <c r="F177" s="48" t="s">
        <v>158</v>
      </c>
      <c r="G177" s="29" t="s">
        <v>14</v>
      </c>
      <c r="H177" s="14">
        <v>31500</v>
      </c>
      <c r="I177" s="42">
        <v>2083840</v>
      </c>
      <c r="J177" s="17">
        <f t="shared" si="17"/>
        <v>2.8008602150537634</v>
      </c>
      <c r="K177" s="16">
        <f t="shared" si="15"/>
        <v>32341679.999999996</v>
      </c>
      <c r="L177" s="17">
        <f t="shared" si="16"/>
        <v>43.469999999999992</v>
      </c>
      <c r="M177" s="57">
        <f t="shared" si="14"/>
        <v>6.4432027031372536</v>
      </c>
      <c r="N177" s="18">
        <f t="shared" si="13"/>
        <v>22.399139784946239</v>
      </c>
      <c r="O177" s="11"/>
      <c r="P177" s="11"/>
      <c r="Q177" s="11"/>
      <c r="R177" s="11"/>
    </row>
    <row r="178" spans="1:18" s="12" customFormat="1" ht="30" customHeight="1" x14ac:dyDescent="0.25">
      <c r="A178" s="195"/>
      <c r="B178" s="198"/>
      <c r="C178" s="78"/>
      <c r="D178" s="32" t="s">
        <v>15</v>
      </c>
      <c r="E178" s="14" t="s">
        <v>207</v>
      </c>
      <c r="F178" s="48" t="s">
        <v>158</v>
      </c>
      <c r="G178" s="29" t="s">
        <v>208</v>
      </c>
      <c r="H178" s="14">
        <v>31500</v>
      </c>
      <c r="I178" s="42">
        <v>1058640</v>
      </c>
      <c r="J178" s="17">
        <f t="shared" si="17"/>
        <v>1.4229032258064518</v>
      </c>
      <c r="K178" s="16">
        <f t="shared" si="15"/>
        <v>32341679.999999996</v>
      </c>
      <c r="L178" s="17">
        <f t="shared" si="16"/>
        <v>43.469999999999992</v>
      </c>
      <c r="M178" s="57">
        <f t="shared" si="14"/>
        <v>3.273299346230623</v>
      </c>
      <c r="N178" s="18">
        <f t="shared" si="13"/>
        <v>23.777096774193552</v>
      </c>
      <c r="O178" s="11"/>
      <c r="P178" s="11"/>
      <c r="Q178" s="11"/>
      <c r="R178" s="11"/>
    </row>
    <row r="179" spans="1:18" s="12" customFormat="1" ht="30" customHeight="1" x14ac:dyDescent="0.25">
      <c r="A179" s="194">
        <v>118</v>
      </c>
      <c r="B179" s="197" t="s">
        <v>213</v>
      </c>
      <c r="C179" s="77"/>
      <c r="D179" s="32" t="s">
        <v>12</v>
      </c>
      <c r="E179" s="14" t="s">
        <v>207</v>
      </c>
      <c r="F179" s="48" t="s">
        <v>158</v>
      </c>
      <c r="G179" s="29" t="s">
        <v>16</v>
      </c>
      <c r="H179" s="14">
        <v>6300</v>
      </c>
      <c r="I179" s="42">
        <v>33408</v>
      </c>
      <c r="J179" s="17">
        <f t="shared" si="17"/>
        <v>4.4903225806451619E-2</v>
      </c>
      <c r="K179" s="16">
        <f>H179*744*1.38</f>
        <v>6468335.9999999991</v>
      </c>
      <c r="L179" s="17">
        <f t="shared" si="16"/>
        <v>8.6939999999999991</v>
      </c>
      <c r="M179" s="57">
        <f>(I179/K179)*100</f>
        <v>0.51648522896769755</v>
      </c>
      <c r="N179" s="18">
        <f t="shared" si="13"/>
        <v>4.9950967741935486</v>
      </c>
      <c r="O179" s="11"/>
      <c r="P179" s="11"/>
      <c r="Q179" s="11"/>
      <c r="R179" s="11"/>
    </row>
    <row r="180" spans="1:18" s="12" customFormat="1" ht="30" customHeight="1" x14ac:dyDescent="0.25">
      <c r="A180" s="195"/>
      <c r="B180" s="198"/>
      <c r="C180" s="78"/>
      <c r="D180" s="32" t="s">
        <v>15</v>
      </c>
      <c r="E180" s="14" t="s">
        <v>207</v>
      </c>
      <c r="F180" s="48" t="s">
        <v>158</v>
      </c>
      <c r="G180" s="29" t="s">
        <v>208</v>
      </c>
      <c r="H180" s="14">
        <v>6300</v>
      </c>
      <c r="I180" s="42">
        <v>996384</v>
      </c>
      <c r="J180" s="17">
        <f t="shared" si="17"/>
        <v>1.3392258064516129</v>
      </c>
      <c r="K180" s="16">
        <f t="shared" si="15"/>
        <v>6468335.9999999991</v>
      </c>
      <c r="L180" s="17">
        <f t="shared" si="16"/>
        <v>8.6939999999999991</v>
      </c>
      <c r="M180" s="57">
        <f t="shared" si="14"/>
        <v>15.404023538665898</v>
      </c>
      <c r="N180" s="18">
        <f t="shared" si="13"/>
        <v>3.7007741935483871</v>
      </c>
      <c r="O180" s="11"/>
      <c r="P180" s="11"/>
      <c r="Q180" s="11"/>
      <c r="R180" s="11"/>
    </row>
    <row r="181" spans="1:18" s="12" customFormat="1" ht="30" customHeight="1" x14ac:dyDescent="0.25">
      <c r="A181" s="194">
        <v>119</v>
      </c>
      <c r="B181" s="197" t="s">
        <v>214</v>
      </c>
      <c r="C181" s="77"/>
      <c r="D181" s="32" t="s">
        <v>12</v>
      </c>
      <c r="E181" s="14" t="s">
        <v>207</v>
      </c>
      <c r="F181" s="48" t="s">
        <v>158</v>
      </c>
      <c r="G181" s="29" t="s">
        <v>208</v>
      </c>
      <c r="H181" s="14">
        <v>16000</v>
      </c>
      <c r="I181" s="42">
        <v>1205760</v>
      </c>
      <c r="J181" s="17">
        <f t="shared" si="17"/>
        <v>1.6206451612903228</v>
      </c>
      <c r="K181" s="16">
        <f t="shared" si="15"/>
        <v>16427519.999999998</v>
      </c>
      <c r="L181" s="17">
        <f t="shared" si="16"/>
        <v>22.079999999999995</v>
      </c>
      <c r="M181" s="57">
        <f t="shared" si="14"/>
        <v>7.3398784478728381</v>
      </c>
      <c r="N181" s="18">
        <f t="shared" si="13"/>
        <v>11.179354838709678</v>
      </c>
      <c r="O181" s="11"/>
      <c r="P181" s="11"/>
      <c r="Q181" s="11"/>
      <c r="R181" s="11"/>
    </row>
    <row r="182" spans="1:18" s="12" customFormat="1" ht="30" customHeight="1" x14ac:dyDescent="0.25">
      <c r="A182" s="195"/>
      <c r="B182" s="198"/>
      <c r="C182" s="78"/>
      <c r="D182" s="14" t="s">
        <v>15</v>
      </c>
      <c r="E182" s="14" t="s">
        <v>207</v>
      </c>
      <c r="F182" s="48" t="s">
        <v>158</v>
      </c>
      <c r="G182" s="29" t="s">
        <v>208</v>
      </c>
      <c r="H182" s="14">
        <v>16000</v>
      </c>
      <c r="I182" s="42">
        <v>1202160</v>
      </c>
      <c r="J182" s="17">
        <f t="shared" si="17"/>
        <v>1.6158064516129031</v>
      </c>
      <c r="K182" s="16">
        <f t="shared" si="15"/>
        <v>16427519.999999998</v>
      </c>
      <c r="L182" s="17">
        <f t="shared" si="16"/>
        <v>22.079999999999995</v>
      </c>
      <c r="M182" s="57">
        <f t="shared" si="14"/>
        <v>7.3179640018700338</v>
      </c>
      <c r="N182" s="18">
        <f>H182/1000*0.8-J182</f>
        <v>11.184193548387098</v>
      </c>
      <c r="O182" s="11"/>
      <c r="P182" s="11"/>
      <c r="Q182" s="11"/>
      <c r="R182" s="11"/>
    </row>
    <row r="183" spans="1:18" s="12" customFormat="1" ht="30" customHeight="1" x14ac:dyDescent="0.25">
      <c r="A183" s="194">
        <v>120</v>
      </c>
      <c r="B183" s="187" t="s">
        <v>215</v>
      </c>
      <c r="C183" s="75"/>
      <c r="D183" s="14" t="s">
        <v>12</v>
      </c>
      <c r="E183" s="14" t="s">
        <v>207</v>
      </c>
      <c r="F183" s="48" t="s">
        <v>158</v>
      </c>
      <c r="G183" s="29" t="s">
        <v>16</v>
      </c>
      <c r="H183" s="14">
        <v>6300</v>
      </c>
      <c r="I183" s="42">
        <v>965700</v>
      </c>
      <c r="J183" s="17">
        <f t="shared" si="17"/>
        <v>1.297983870967742</v>
      </c>
      <c r="K183" s="16">
        <f t="shared" si="15"/>
        <v>6468335.9999999991</v>
      </c>
      <c r="L183" s="17">
        <f t="shared" si="16"/>
        <v>8.6939999999999991</v>
      </c>
      <c r="M183" s="57">
        <f t="shared" si="14"/>
        <v>14.929651149847507</v>
      </c>
      <c r="N183" s="18">
        <f t="shared" si="13"/>
        <v>3.7420161290322582</v>
      </c>
      <c r="O183" s="11"/>
      <c r="P183" s="11"/>
      <c r="Q183" s="11"/>
      <c r="R183" s="11"/>
    </row>
    <row r="184" spans="1:18" s="12" customFormat="1" ht="30" customHeight="1" x14ac:dyDescent="0.25">
      <c r="A184" s="195"/>
      <c r="B184" s="188"/>
      <c r="C184" s="76"/>
      <c r="D184" s="14" t="s">
        <v>15</v>
      </c>
      <c r="E184" s="14" t="s">
        <v>207</v>
      </c>
      <c r="F184" s="48" t="s">
        <v>158</v>
      </c>
      <c r="G184" s="29" t="s">
        <v>16</v>
      </c>
      <c r="H184" s="14">
        <v>10000</v>
      </c>
      <c r="I184" s="42">
        <v>1065480</v>
      </c>
      <c r="J184" s="17">
        <f t="shared" si="17"/>
        <v>1.4320967741935482</v>
      </c>
      <c r="K184" s="16">
        <f t="shared" si="15"/>
        <v>10267200</v>
      </c>
      <c r="L184" s="17">
        <f t="shared" si="16"/>
        <v>13.8</v>
      </c>
      <c r="M184" s="57">
        <f t="shared" si="14"/>
        <v>10.377512856474988</v>
      </c>
      <c r="N184" s="18">
        <f t="shared" si="13"/>
        <v>6.567903225806452</v>
      </c>
      <c r="O184" s="11"/>
      <c r="P184" s="11"/>
      <c r="Q184" s="11"/>
      <c r="R184" s="11"/>
    </row>
    <row r="185" spans="1:18" s="12" customFormat="1" ht="30" customHeight="1" x14ac:dyDescent="0.25">
      <c r="A185" s="194">
        <v>121</v>
      </c>
      <c r="B185" s="187" t="s">
        <v>216</v>
      </c>
      <c r="C185" s="75"/>
      <c r="D185" s="14" t="s">
        <v>12</v>
      </c>
      <c r="E185" s="14" t="s">
        <v>207</v>
      </c>
      <c r="F185" s="48" t="s">
        <v>158</v>
      </c>
      <c r="G185" s="29" t="s">
        <v>16</v>
      </c>
      <c r="H185" s="67">
        <v>1600</v>
      </c>
      <c r="I185" s="42">
        <v>559080</v>
      </c>
      <c r="J185" s="17">
        <f t="shared" si="17"/>
        <v>0.75145161290322582</v>
      </c>
      <c r="K185" s="16">
        <f t="shared" si="15"/>
        <v>1642751.9999999998</v>
      </c>
      <c r="L185" s="17">
        <f t="shared" si="16"/>
        <v>2.2079999999999997</v>
      </c>
      <c r="M185" s="57">
        <f t="shared" si="14"/>
        <v>34.033134642356245</v>
      </c>
      <c r="N185" s="18">
        <f t="shared" si="13"/>
        <v>0.52854838709677443</v>
      </c>
      <c r="O185" s="11"/>
      <c r="P185" s="11"/>
      <c r="Q185" s="11"/>
      <c r="R185" s="11"/>
    </row>
    <row r="186" spans="1:18" s="12" customFormat="1" ht="30" customHeight="1" x14ac:dyDescent="0.25">
      <c r="A186" s="195"/>
      <c r="B186" s="188"/>
      <c r="C186" s="76"/>
      <c r="D186" s="14" t="s">
        <v>15</v>
      </c>
      <c r="E186" s="14" t="s">
        <v>207</v>
      </c>
      <c r="F186" s="48" t="s">
        <v>158</v>
      </c>
      <c r="G186" s="29" t="s">
        <v>16</v>
      </c>
      <c r="H186" s="14">
        <v>4000</v>
      </c>
      <c r="I186" s="42">
        <v>317904</v>
      </c>
      <c r="J186" s="17">
        <f t="shared" si="17"/>
        <v>0.4272903225806452</v>
      </c>
      <c r="K186" s="16">
        <f t="shared" si="15"/>
        <v>4106879.9999999995</v>
      </c>
      <c r="L186" s="17">
        <f t="shared" si="16"/>
        <v>5.5199999999999987</v>
      </c>
      <c r="M186" s="57">
        <f t="shared" si="14"/>
        <v>7.7407667134174849</v>
      </c>
      <c r="N186" s="18">
        <f t="shared" si="13"/>
        <v>2.7727096774193551</v>
      </c>
      <c r="O186" s="11"/>
      <c r="P186" s="11"/>
      <c r="Q186" s="11"/>
      <c r="R186" s="11"/>
    </row>
    <row r="187" spans="1:18" s="12" customFormat="1" ht="30" customHeight="1" x14ac:dyDescent="0.25">
      <c r="A187" s="194">
        <v>122</v>
      </c>
      <c r="B187" s="187" t="s">
        <v>217</v>
      </c>
      <c r="C187" s="75"/>
      <c r="D187" s="14" t="s">
        <v>12</v>
      </c>
      <c r="E187" s="14" t="s">
        <v>207</v>
      </c>
      <c r="F187" s="48" t="s">
        <v>158</v>
      </c>
      <c r="G187" s="29" t="s">
        <v>16</v>
      </c>
      <c r="H187" s="14">
        <v>6300</v>
      </c>
      <c r="I187" s="42">
        <v>566976</v>
      </c>
      <c r="J187" s="17">
        <f t="shared" si="17"/>
        <v>0.76206451612903237</v>
      </c>
      <c r="K187" s="16">
        <f t="shared" si="15"/>
        <v>6468335.9999999991</v>
      </c>
      <c r="L187" s="17">
        <f t="shared" si="16"/>
        <v>8.6939999999999991</v>
      </c>
      <c r="M187" s="57">
        <f t="shared" si="14"/>
        <v>8.7654073628828204</v>
      </c>
      <c r="N187" s="18">
        <f t="shared" si="13"/>
        <v>4.2779354838709676</v>
      </c>
      <c r="O187" s="11"/>
      <c r="P187" s="11"/>
      <c r="Q187" s="11"/>
      <c r="R187" s="11"/>
    </row>
    <row r="188" spans="1:18" s="12" customFormat="1" ht="30" customHeight="1" x14ac:dyDescent="0.25">
      <c r="A188" s="195"/>
      <c r="B188" s="188"/>
      <c r="C188" s="76"/>
      <c r="D188" s="14" t="s">
        <v>15</v>
      </c>
      <c r="E188" s="14" t="s">
        <v>207</v>
      </c>
      <c r="F188" s="48" t="s">
        <v>158</v>
      </c>
      <c r="G188" s="29" t="s">
        <v>16</v>
      </c>
      <c r="H188" s="14">
        <v>6300</v>
      </c>
      <c r="I188" s="42">
        <v>0</v>
      </c>
      <c r="J188" s="17">
        <f t="shared" si="17"/>
        <v>0</v>
      </c>
      <c r="K188" s="16">
        <f t="shared" si="15"/>
        <v>6468335.9999999991</v>
      </c>
      <c r="L188" s="17">
        <f t="shared" si="16"/>
        <v>8.6939999999999991</v>
      </c>
      <c r="M188" s="57">
        <f t="shared" si="14"/>
        <v>0</v>
      </c>
      <c r="N188" s="18">
        <f t="shared" si="13"/>
        <v>5.04</v>
      </c>
      <c r="O188" s="11"/>
      <c r="P188" s="11"/>
      <c r="Q188" s="11"/>
      <c r="R188" s="11"/>
    </row>
    <row r="189" spans="1:18" s="12" customFormat="1" ht="30" customHeight="1" x14ac:dyDescent="0.25">
      <c r="A189" s="194">
        <v>123</v>
      </c>
      <c r="B189" s="187" t="s">
        <v>218</v>
      </c>
      <c r="C189" s="75"/>
      <c r="D189" s="14" t="s">
        <v>12</v>
      </c>
      <c r="E189" s="14" t="s">
        <v>207</v>
      </c>
      <c r="F189" s="48" t="s">
        <v>158</v>
      </c>
      <c r="G189" s="29" t="s">
        <v>16</v>
      </c>
      <c r="H189" s="14">
        <v>6300</v>
      </c>
      <c r="I189" s="42">
        <v>120960</v>
      </c>
      <c r="J189" s="17">
        <f t="shared" si="17"/>
        <v>0.16258064516129034</v>
      </c>
      <c r="K189" s="16">
        <f t="shared" si="15"/>
        <v>6468335.9999999991</v>
      </c>
      <c r="L189" s="17">
        <f t="shared" si="16"/>
        <v>8.6939999999999991</v>
      </c>
      <c r="M189" s="57">
        <f t="shared" si="14"/>
        <v>1.8700327255726976</v>
      </c>
      <c r="N189" s="18">
        <f t="shared" si="13"/>
        <v>4.8774193548387093</v>
      </c>
      <c r="O189" s="11"/>
      <c r="P189" s="11"/>
      <c r="Q189" s="11"/>
      <c r="R189" s="11"/>
    </row>
    <row r="190" spans="1:18" s="12" customFormat="1" ht="30" customHeight="1" x14ac:dyDescent="0.25">
      <c r="A190" s="195"/>
      <c r="B190" s="188"/>
      <c r="C190" s="76"/>
      <c r="D190" s="14" t="s">
        <v>15</v>
      </c>
      <c r="E190" s="14" t="s">
        <v>207</v>
      </c>
      <c r="F190" s="48" t="s">
        <v>158</v>
      </c>
      <c r="G190" s="29" t="s">
        <v>16</v>
      </c>
      <c r="H190" s="14">
        <v>6300</v>
      </c>
      <c r="I190" s="42">
        <v>1324032</v>
      </c>
      <c r="J190" s="17">
        <f t="shared" si="17"/>
        <v>1.7796129032258063</v>
      </c>
      <c r="K190" s="16">
        <f t="shared" si="15"/>
        <v>6468335.9999999991</v>
      </c>
      <c r="L190" s="17">
        <f t="shared" si="16"/>
        <v>8.6939999999999991</v>
      </c>
      <c r="M190" s="57">
        <f t="shared" si="14"/>
        <v>20.46943758023702</v>
      </c>
      <c r="N190" s="18">
        <f t="shared" si="13"/>
        <v>3.2603870967741937</v>
      </c>
      <c r="O190" s="11"/>
      <c r="P190" s="11"/>
      <c r="Q190" s="11"/>
      <c r="R190" s="11"/>
    </row>
    <row r="191" spans="1:18" s="12" customFormat="1" ht="30" customHeight="1" x14ac:dyDescent="0.25">
      <c r="A191" s="194">
        <v>124</v>
      </c>
      <c r="B191" s="187" t="s">
        <v>219</v>
      </c>
      <c r="C191" s="75"/>
      <c r="D191" s="14" t="s">
        <v>12</v>
      </c>
      <c r="E191" s="14" t="s">
        <v>207</v>
      </c>
      <c r="F191" s="48" t="s">
        <v>158</v>
      </c>
      <c r="G191" s="29" t="s">
        <v>16</v>
      </c>
      <c r="H191" s="14">
        <v>10000</v>
      </c>
      <c r="I191" s="42">
        <v>30960</v>
      </c>
      <c r="J191" s="17">
        <f t="shared" si="17"/>
        <v>4.161290322580645E-2</v>
      </c>
      <c r="K191" s="16">
        <f t="shared" si="15"/>
        <v>10267200</v>
      </c>
      <c r="L191" s="17">
        <f t="shared" si="16"/>
        <v>13.8</v>
      </c>
      <c r="M191" s="57">
        <f t="shared" si="14"/>
        <v>0.30154277699859749</v>
      </c>
      <c r="N191" s="18">
        <f t="shared" si="13"/>
        <v>7.9583870967741932</v>
      </c>
      <c r="O191" s="11"/>
      <c r="P191" s="11"/>
      <c r="Q191" s="11"/>
      <c r="R191" s="11"/>
    </row>
    <row r="192" spans="1:18" s="12" customFormat="1" ht="30" customHeight="1" x14ac:dyDescent="0.25">
      <c r="A192" s="195"/>
      <c r="B192" s="188"/>
      <c r="C192" s="76"/>
      <c r="D192" s="14" t="s">
        <v>15</v>
      </c>
      <c r="E192" s="14" t="s">
        <v>207</v>
      </c>
      <c r="F192" s="48" t="s">
        <v>158</v>
      </c>
      <c r="G192" s="29" t="s">
        <v>16</v>
      </c>
      <c r="H192" s="14">
        <v>10000</v>
      </c>
      <c r="I192" s="42">
        <v>214380.00000001374</v>
      </c>
      <c r="J192" s="17">
        <f t="shared" si="17"/>
        <v>0.28814516129034101</v>
      </c>
      <c r="K192" s="16">
        <f t="shared" si="15"/>
        <v>10267200</v>
      </c>
      <c r="L192" s="17">
        <f t="shared" si="16"/>
        <v>13.8</v>
      </c>
      <c r="M192" s="57">
        <f t="shared" si="14"/>
        <v>2.088008415147399</v>
      </c>
      <c r="N192" s="18">
        <f t="shared" si="13"/>
        <v>7.7118548387096588</v>
      </c>
      <c r="O192" s="11"/>
      <c r="P192" s="11"/>
      <c r="Q192" s="11"/>
      <c r="R192" s="11"/>
    </row>
    <row r="193" spans="1:18" s="12" customFormat="1" ht="30" customHeight="1" x14ac:dyDescent="0.25">
      <c r="A193" s="194">
        <v>125</v>
      </c>
      <c r="B193" s="187" t="s">
        <v>220</v>
      </c>
      <c r="C193" s="75"/>
      <c r="D193" s="14" t="s">
        <v>12</v>
      </c>
      <c r="E193" s="14" t="s">
        <v>207</v>
      </c>
      <c r="F193" s="48" t="s">
        <v>158</v>
      </c>
      <c r="G193" s="29" t="s">
        <v>16</v>
      </c>
      <c r="H193" s="14">
        <v>10000</v>
      </c>
      <c r="I193" s="42">
        <v>261900</v>
      </c>
      <c r="J193" s="17">
        <f t="shared" si="17"/>
        <v>0.35201612903225804</v>
      </c>
      <c r="K193" s="16">
        <f t="shared" si="15"/>
        <v>10267200</v>
      </c>
      <c r="L193" s="17">
        <f t="shared" si="16"/>
        <v>13.8</v>
      </c>
      <c r="M193" s="57">
        <f t="shared" si="14"/>
        <v>2.5508415147265078</v>
      </c>
      <c r="N193" s="18">
        <f t="shared" si="13"/>
        <v>7.6479838709677423</v>
      </c>
      <c r="O193" s="11"/>
      <c r="P193" s="11"/>
      <c r="Q193" s="11"/>
      <c r="R193" s="11"/>
    </row>
    <row r="194" spans="1:18" s="12" customFormat="1" ht="30" customHeight="1" x14ac:dyDescent="0.25">
      <c r="A194" s="195"/>
      <c r="B194" s="188"/>
      <c r="C194" s="76"/>
      <c r="D194" s="14" t="s">
        <v>15</v>
      </c>
      <c r="E194" s="14" t="s">
        <v>207</v>
      </c>
      <c r="F194" s="48" t="s">
        <v>158</v>
      </c>
      <c r="G194" s="29" t="s">
        <v>16</v>
      </c>
      <c r="H194" s="14">
        <v>10000</v>
      </c>
      <c r="I194" s="42">
        <v>377820</v>
      </c>
      <c r="J194" s="17">
        <f t="shared" si="17"/>
        <v>0.50782258064516128</v>
      </c>
      <c r="K194" s="16">
        <f t="shared" si="15"/>
        <v>10267200</v>
      </c>
      <c r="L194" s="17">
        <f t="shared" si="16"/>
        <v>13.8</v>
      </c>
      <c r="M194" s="57">
        <f t="shared" si="14"/>
        <v>3.6798737727910238</v>
      </c>
      <c r="N194" s="18">
        <f t="shared" si="13"/>
        <v>7.4921774193548387</v>
      </c>
      <c r="O194" s="11"/>
      <c r="P194" s="11"/>
      <c r="Q194" s="11"/>
      <c r="R194" s="11"/>
    </row>
    <row r="195" spans="1:18" s="12" customFormat="1" ht="30" customHeight="1" x14ac:dyDescent="0.25">
      <c r="A195" s="194">
        <v>126</v>
      </c>
      <c r="B195" s="187" t="s">
        <v>221</v>
      </c>
      <c r="C195" s="75"/>
      <c r="D195" s="14" t="s">
        <v>12</v>
      </c>
      <c r="E195" s="14" t="s">
        <v>207</v>
      </c>
      <c r="F195" s="48" t="s">
        <v>158</v>
      </c>
      <c r="G195" s="29" t="s">
        <v>16</v>
      </c>
      <c r="H195" s="14">
        <v>1800</v>
      </c>
      <c r="I195" s="42">
        <v>0</v>
      </c>
      <c r="J195" s="17">
        <f t="shared" si="17"/>
        <v>0</v>
      </c>
      <c r="K195" s="16">
        <f>H195*744*1.38</f>
        <v>1848095.9999999998</v>
      </c>
      <c r="L195" s="17">
        <f t="shared" si="16"/>
        <v>2.4839999999999995</v>
      </c>
      <c r="M195" s="57">
        <f t="shared" si="14"/>
        <v>0</v>
      </c>
      <c r="N195" s="18">
        <f t="shared" si="13"/>
        <v>1.4400000000000002</v>
      </c>
      <c r="O195" s="11"/>
      <c r="P195" s="11"/>
      <c r="Q195" s="11"/>
      <c r="R195" s="11"/>
    </row>
    <row r="196" spans="1:18" s="12" customFormat="1" ht="30" customHeight="1" x14ac:dyDescent="0.25">
      <c r="A196" s="195"/>
      <c r="B196" s="188"/>
      <c r="C196" s="76"/>
      <c r="D196" s="14" t="s">
        <v>15</v>
      </c>
      <c r="E196" s="14" t="s">
        <v>207</v>
      </c>
      <c r="F196" s="48" t="s">
        <v>158</v>
      </c>
      <c r="G196" s="29" t="s">
        <v>16</v>
      </c>
      <c r="H196" s="14">
        <v>2500</v>
      </c>
      <c r="I196" s="42">
        <v>0</v>
      </c>
      <c r="J196" s="17">
        <f>I196/744/1000</f>
        <v>0</v>
      </c>
      <c r="K196" s="16">
        <f t="shared" si="15"/>
        <v>2566800</v>
      </c>
      <c r="L196" s="17">
        <f t="shared" si="16"/>
        <v>3.45</v>
      </c>
      <c r="M196" s="57">
        <f t="shared" si="14"/>
        <v>0</v>
      </c>
      <c r="N196" s="18">
        <f t="shared" si="13"/>
        <v>2</v>
      </c>
      <c r="O196" s="11"/>
      <c r="P196" s="11"/>
      <c r="Q196" s="11"/>
      <c r="R196" s="11"/>
    </row>
    <row r="197" spans="1:18" s="12" customFormat="1" ht="30" customHeight="1" x14ac:dyDescent="0.25">
      <c r="A197" s="194">
        <v>127</v>
      </c>
      <c r="B197" s="187" t="s">
        <v>222</v>
      </c>
      <c r="C197" s="75"/>
      <c r="D197" s="14" t="s">
        <v>12</v>
      </c>
      <c r="E197" s="14" t="s">
        <v>207</v>
      </c>
      <c r="F197" s="48" t="s">
        <v>158</v>
      </c>
      <c r="G197" s="29" t="s">
        <v>16</v>
      </c>
      <c r="H197" s="29">
        <v>7500</v>
      </c>
      <c r="I197" s="42">
        <v>1303488</v>
      </c>
      <c r="J197" s="17">
        <f t="shared" si="17"/>
        <v>1.752</v>
      </c>
      <c r="K197" s="16">
        <f t="shared" si="15"/>
        <v>7700399.9999999991</v>
      </c>
      <c r="L197" s="17">
        <f t="shared" si="16"/>
        <v>10.349999999999998</v>
      </c>
      <c r="M197" s="57">
        <f t="shared" si="14"/>
        <v>16.927536231884062</v>
      </c>
      <c r="N197" s="18">
        <f t="shared" ref="N197:N235" si="18">H197/1000*0.8-J197</f>
        <v>4.2480000000000002</v>
      </c>
      <c r="O197" s="68"/>
      <c r="P197" s="11"/>
      <c r="Q197" s="11"/>
      <c r="R197" s="11"/>
    </row>
    <row r="198" spans="1:18" s="12" customFormat="1" ht="30" customHeight="1" x14ac:dyDescent="0.25">
      <c r="A198" s="195"/>
      <c r="B198" s="188"/>
      <c r="C198" s="76"/>
      <c r="D198" s="14" t="s">
        <v>15</v>
      </c>
      <c r="E198" s="14" t="s">
        <v>207</v>
      </c>
      <c r="F198" s="48" t="s">
        <v>223</v>
      </c>
      <c r="G198" s="29" t="s">
        <v>16</v>
      </c>
      <c r="H198" s="14">
        <v>5600</v>
      </c>
      <c r="I198" s="42">
        <v>0</v>
      </c>
      <c r="J198" s="17">
        <f t="shared" si="17"/>
        <v>0</v>
      </c>
      <c r="K198" s="16">
        <f t="shared" si="15"/>
        <v>5749632</v>
      </c>
      <c r="L198" s="17">
        <f t="shared" si="16"/>
        <v>7.7279999999999998</v>
      </c>
      <c r="M198" s="57">
        <f t="shared" si="14"/>
        <v>0</v>
      </c>
      <c r="N198" s="18">
        <f t="shared" si="18"/>
        <v>4.4799999999999995</v>
      </c>
      <c r="O198" s="11"/>
      <c r="P198" s="11"/>
      <c r="Q198" s="11"/>
      <c r="R198" s="11"/>
    </row>
    <row r="199" spans="1:18" s="12" customFormat="1" ht="30" customHeight="1" x14ac:dyDescent="0.25">
      <c r="A199" s="15">
        <v>128</v>
      </c>
      <c r="B199" s="19" t="s">
        <v>224</v>
      </c>
      <c r="C199" s="19"/>
      <c r="D199" s="14" t="s">
        <v>12</v>
      </c>
      <c r="E199" s="14" t="s">
        <v>207</v>
      </c>
      <c r="F199" s="29" t="s">
        <v>223</v>
      </c>
      <c r="G199" s="29" t="s">
        <v>16</v>
      </c>
      <c r="H199" s="14">
        <v>4000</v>
      </c>
      <c r="I199" s="42">
        <v>160368</v>
      </c>
      <c r="J199" s="17">
        <f t="shared" si="17"/>
        <v>0.21554838709677421</v>
      </c>
      <c r="K199" s="16">
        <f t="shared" si="15"/>
        <v>4106879.9999999995</v>
      </c>
      <c r="L199" s="17">
        <f t="shared" si="16"/>
        <v>5.5199999999999987</v>
      </c>
      <c r="M199" s="57">
        <f t="shared" si="14"/>
        <v>3.904862085086489</v>
      </c>
      <c r="N199" s="18">
        <f t="shared" si="18"/>
        <v>2.9844516129032259</v>
      </c>
      <c r="O199" s="11"/>
      <c r="P199" s="11"/>
      <c r="Q199" s="11"/>
      <c r="R199" s="11"/>
    </row>
    <row r="200" spans="1:18" s="12" customFormat="1" ht="30" customHeight="1" x14ac:dyDescent="0.25">
      <c r="A200" s="15">
        <v>129</v>
      </c>
      <c r="B200" s="19" t="s">
        <v>225</v>
      </c>
      <c r="C200" s="19"/>
      <c r="D200" s="14" t="s">
        <v>12</v>
      </c>
      <c r="E200" s="14" t="s">
        <v>207</v>
      </c>
      <c r="F200" s="29" t="s">
        <v>223</v>
      </c>
      <c r="G200" s="29" t="s">
        <v>16</v>
      </c>
      <c r="H200" s="14">
        <v>6300</v>
      </c>
      <c r="I200" s="42">
        <v>5193</v>
      </c>
      <c r="J200" s="17">
        <f t="shared" si="17"/>
        <v>6.9798387096774188E-3</v>
      </c>
      <c r="K200" s="16">
        <f t="shared" si="15"/>
        <v>6468335.9999999991</v>
      </c>
      <c r="L200" s="17">
        <f t="shared" si="16"/>
        <v>8.6939999999999991</v>
      </c>
      <c r="M200" s="57">
        <f t="shared" ref="M200:M235" si="19">(I200/K200)*100</f>
        <v>8.0283399007101686E-2</v>
      </c>
      <c r="N200" s="18">
        <f t="shared" si="18"/>
        <v>5.0330201612903229</v>
      </c>
      <c r="O200" s="11"/>
      <c r="P200" s="11"/>
      <c r="Q200" s="11"/>
      <c r="R200" s="11"/>
    </row>
    <row r="201" spans="1:18" s="12" customFormat="1" ht="30" customHeight="1" x14ac:dyDescent="0.25">
      <c r="A201" s="179">
        <v>130</v>
      </c>
      <c r="B201" s="58" t="s">
        <v>275</v>
      </c>
      <c r="C201" s="58"/>
      <c r="D201" s="29" t="s">
        <v>12</v>
      </c>
      <c r="E201" s="14" t="s">
        <v>207</v>
      </c>
      <c r="F201" s="29" t="s">
        <v>223</v>
      </c>
      <c r="G201" s="29" t="s">
        <v>16</v>
      </c>
      <c r="H201" s="14">
        <v>6300</v>
      </c>
      <c r="I201" s="42">
        <v>557688</v>
      </c>
      <c r="J201" s="17">
        <f t="shared" si="17"/>
        <v>0.74958064516129042</v>
      </c>
      <c r="K201" s="16">
        <f t="shared" si="15"/>
        <v>6468335.9999999991</v>
      </c>
      <c r="L201" s="17">
        <f t="shared" si="16"/>
        <v>8.6939999999999991</v>
      </c>
      <c r="M201" s="57">
        <f t="shared" si="19"/>
        <v>8.6218155643120582</v>
      </c>
      <c r="N201" s="18">
        <f t="shared" si="18"/>
        <v>4.2904193548387095</v>
      </c>
      <c r="O201" s="11"/>
      <c r="P201" s="11"/>
      <c r="Q201" s="11"/>
      <c r="R201" s="11"/>
    </row>
    <row r="202" spans="1:18" s="12" customFormat="1" ht="30" customHeight="1" x14ac:dyDescent="0.25">
      <c r="A202" s="180"/>
      <c r="B202" s="58" t="s">
        <v>275</v>
      </c>
      <c r="C202" s="58"/>
      <c r="D202" s="29" t="s">
        <v>15</v>
      </c>
      <c r="E202" s="14" t="s">
        <v>207</v>
      </c>
      <c r="F202" s="29" t="s">
        <v>223</v>
      </c>
      <c r="G202" s="29" t="s">
        <v>16</v>
      </c>
      <c r="H202" s="14">
        <v>6300</v>
      </c>
      <c r="I202" s="42">
        <v>477466</v>
      </c>
      <c r="J202" s="17">
        <f t="shared" si="17"/>
        <v>0.64175537634408597</v>
      </c>
      <c r="K202" s="16">
        <f t="shared" si="15"/>
        <v>6468335.9999999991</v>
      </c>
      <c r="L202" s="17">
        <f t="shared" si="16"/>
        <v>8.6939999999999991</v>
      </c>
      <c r="M202" s="57">
        <f t="shared" si="19"/>
        <v>7.3815893299296773</v>
      </c>
      <c r="N202" s="18">
        <f t="shared" si="18"/>
        <v>4.3982446236559145</v>
      </c>
      <c r="O202" s="11"/>
      <c r="P202" s="11"/>
      <c r="Q202" s="11"/>
      <c r="R202" s="11"/>
    </row>
    <row r="203" spans="1:18" s="12" customFormat="1" ht="30" customHeight="1" x14ac:dyDescent="0.25">
      <c r="A203" s="179">
        <v>131</v>
      </c>
      <c r="B203" s="187" t="s">
        <v>226</v>
      </c>
      <c r="C203" s="75"/>
      <c r="D203" s="14" t="s">
        <v>12</v>
      </c>
      <c r="E203" s="14" t="s">
        <v>207</v>
      </c>
      <c r="F203" s="29" t="s">
        <v>223</v>
      </c>
      <c r="G203" s="29" t="s">
        <v>16</v>
      </c>
      <c r="H203" s="14">
        <v>4000</v>
      </c>
      <c r="I203" s="42">
        <v>19968</v>
      </c>
      <c r="J203" s="17">
        <f t="shared" si="17"/>
        <v>2.6838709677419356E-2</v>
      </c>
      <c r="K203" s="16">
        <f t="shared" si="15"/>
        <v>4106879.9999999995</v>
      </c>
      <c r="L203" s="17">
        <f t="shared" si="16"/>
        <v>5.5199999999999987</v>
      </c>
      <c r="M203" s="57">
        <f t="shared" si="19"/>
        <v>0.48620850864890142</v>
      </c>
      <c r="N203" s="18">
        <f t="shared" si="18"/>
        <v>3.173161290322581</v>
      </c>
      <c r="O203" s="11"/>
      <c r="P203" s="11"/>
      <c r="Q203" s="11"/>
      <c r="R203" s="11"/>
    </row>
    <row r="204" spans="1:18" s="12" customFormat="1" ht="30" customHeight="1" x14ac:dyDescent="0.25">
      <c r="A204" s="180"/>
      <c r="B204" s="188"/>
      <c r="C204" s="76"/>
      <c r="D204" s="14" t="s">
        <v>15</v>
      </c>
      <c r="E204" s="14" t="s">
        <v>207</v>
      </c>
      <c r="F204" s="29" t="s">
        <v>223</v>
      </c>
      <c r="G204" s="29" t="s">
        <v>16</v>
      </c>
      <c r="H204" s="14">
        <v>4000</v>
      </c>
      <c r="I204" s="42">
        <v>552576</v>
      </c>
      <c r="J204" s="17">
        <f t="shared" si="17"/>
        <v>0.7427096774193549</v>
      </c>
      <c r="K204" s="16">
        <f>H204*744*1.38</f>
        <v>4106879.9999999995</v>
      </c>
      <c r="L204" s="17">
        <f t="shared" si="16"/>
        <v>5.5199999999999987</v>
      </c>
      <c r="M204" s="57">
        <f t="shared" si="19"/>
        <v>13.454885460495561</v>
      </c>
      <c r="N204" s="18">
        <f t="shared" si="18"/>
        <v>2.4572903225806453</v>
      </c>
      <c r="O204" s="11"/>
      <c r="P204" s="11"/>
      <c r="Q204" s="11"/>
      <c r="R204" s="11"/>
    </row>
    <row r="205" spans="1:18" s="12" customFormat="1" ht="30" customHeight="1" x14ac:dyDescent="0.25">
      <c r="A205" s="179">
        <v>132</v>
      </c>
      <c r="B205" s="187" t="s">
        <v>227</v>
      </c>
      <c r="C205" s="75"/>
      <c r="D205" s="14" t="s">
        <v>12</v>
      </c>
      <c r="E205" s="14" t="s">
        <v>207</v>
      </c>
      <c r="F205" s="29" t="s">
        <v>223</v>
      </c>
      <c r="G205" s="29" t="s">
        <v>16</v>
      </c>
      <c r="H205" s="14">
        <v>4000</v>
      </c>
      <c r="I205" s="42">
        <v>36864</v>
      </c>
      <c r="J205" s="17">
        <f t="shared" si="17"/>
        <v>4.9548387096774192E-2</v>
      </c>
      <c r="K205" s="16">
        <f t="shared" si="15"/>
        <v>4106879.9999999995</v>
      </c>
      <c r="L205" s="17">
        <f t="shared" si="16"/>
        <v>5.5199999999999987</v>
      </c>
      <c r="M205" s="57">
        <f t="shared" si="19"/>
        <v>0.8976157082748949</v>
      </c>
      <c r="N205" s="18">
        <f t="shared" si="18"/>
        <v>3.1504516129032258</v>
      </c>
      <c r="O205" s="11"/>
      <c r="P205" s="11"/>
      <c r="Q205" s="11"/>
      <c r="R205" s="11"/>
    </row>
    <row r="206" spans="1:18" s="12" customFormat="1" ht="30" customHeight="1" x14ac:dyDescent="0.25">
      <c r="A206" s="180"/>
      <c r="B206" s="188"/>
      <c r="C206" s="76"/>
      <c r="D206" s="14" t="s">
        <v>15</v>
      </c>
      <c r="E206" s="14" t="s">
        <v>207</v>
      </c>
      <c r="F206" s="29" t="s">
        <v>223</v>
      </c>
      <c r="G206" s="29" t="s">
        <v>16</v>
      </c>
      <c r="H206" s="14">
        <v>4000</v>
      </c>
      <c r="I206" s="42">
        <v>676224</v>
      </c>
      <c r="J206" s="17">
        <f t="shared" si="17"/>
        <v>0.90890322580645155</v>
      </c>
      <c r="K206" s="16">
        <f t="shared" si="15"/>
        <v>4106879.9999999995</v>
      </c>
      <c r="L206" s="17">
        <f t="shared" si="16"/>
        <v>5.5199999999999987</v>
      </c>
      <c r="M206" s="57">
        <f t="shared" si="19"/>
        <v>16.465638148667601</v>
      </c>
      <c r="N206" s="18">
        <f t="shared" si="18"/>
        <v>2.2910967741935488</v>
      </c>
      <c r="O206" s="11"/>
      <c r="P206" s="11"/>
      <c r="Q206" s="11"/>
      <c r="R206" s="11"/>
    </row>
    <row r="207" spans="1:18" s="12" customFormat="1" ht="30" customHeight="1" x14ac:dyDescent="0.25">
      <c r="A207" s="15">
        <v>133</v>
      </c>
      <c r="B207" s="19" t="s">
        <v>228</v>
      </c>
      <c r="C207" s="19"/>
      <c r="D207" s="14" t="s">
        <v>12</v>
      </c>
      <c r="E207" s="14" t="s">
        <v>207</v>
      </c>
      <c r="F207" s="29" t="s">
        <v>223</v>
      </c>
      <c r="G207" s="29" t="s">
        <v>16</v>
      </c>
      <c r="H207" s="14">
        <v>4000</v>
      </c>
      <c r="I207" s="42">
        <v>417072</v>
      </c>
      <c r="J207" s="17">
        <f t="shared" si="17"/>
        <v>0.56058064516129036</v>
      </c>
      <c r="K207" s="16">
        <f t="shared" si="15"/>
        <v>4106879.9999999995</v>
      </c>
      <c r="L207" s="17">
        <f t="shared" si="16"/>
        <v>5.5199999999999987</v>
      </c>
      <c r="M207" s="57">
        <f t="shared" si="19"/>
        <v>10.155446470313231</v>
      </c>
      <c r="N207" s="18">
        <f t="shared" si="18"/>
        <v>2.6394193548387097</v>
      </c>
      <c r="O207" s="11"/>
      <c r="P207" s="11"/>
      <c r="Q207" s="11"/>
      <c r="R207" s="11"/>
    </row>
    <row r="208" spans="1:18" s="12" customFormat="1" ht="30" customHeight="1" x14ac:dyDescent="0.25">
      <c r="A208" s="15">
        <v>134</v>
      </c>
      <c r="B208" s="19" t="s">
        <v>229</v>
      </c>
      <c r="C208" s="19"/>
      <c r="D208" s="14" t="s">
        <v>12</v>
      </c>
      <c r="E208" s="14" t="s">
        <v>207</v>
      </c>
      <c r="F208" s="29" t="s">
        <v>223</v>
      </c>
      <c r="G208" s="29" t="s">
        <v>16</v>
      </c>
      <c r="H208" s="14">
        <v>4000</v>
      </c>
      <c r="I208" s="42">
        <v>135842</v>
      </c>
      <c r="J208" s="17">
        <f t="shared" si="17"/>
        <v>0.18258333333333335</v>
      </c>
      <c r="K208" s="16">
        <f t="shared" si="15"/>
        <v>4106879.9999999995</v>
      </c>
      <c r="L208" s="17">
        <f t="shared" si="16"/>
        <v>5.5199999999999987</v>
      </c>
      <c r="M208" s="57">
        <f t="shared" si="19"/>
        <v>3.3076690821256043</v>
      </c>
      <c r="N208" s="18">
        <f t="shared" si="18"/>
        <v>3.0174166666666666</v>
      </c>
      <c r="O208" s="11"/>
      <c r="P208" s="11"/>
      <c r="Q208" s="11"/>
      <c r="R208" s="11"/>
    </row>
    <row r="209" spans="1:18" s="12" customFormat="1" ht="30" customHeight="1" x14ac:dyDescent="0.25">
      <c r="A209" s="15">
        <v>135</v>
      </c>
      <c r="B209" s="19" t="s">
        <v>230</v>
      </c>
      <c r="C209" s="19"/>
      <c r="D209" s="14" t="s">
        <v>12</v>
      </c>
      <c r="E209" s="14" t="s">
        <v>207</v>
      </c>
      <c r="F209" s="29" t="s">
        <v>223</v>
      </c>
      <c r="G209" s="29" t="s">
        <v>16</v>
      </c>
      <c r="H209" s="14">
        <v>1600</v>
      </c>
      <c r="I209" s="42">
        <v>0</v>
      </c>
      <c r="J209" s="17">
        <f t="shared" si="17"/>
        <v>0</v>
      </c>
      <c r="K209" s="16">
        <f t="shared" si="15"/>
        <v>1642751.9999999998</v>
      </c>
      <c r="L209" s="17">
        <f t="shared" si="16"/>
        <v>2.2079999999999997</v>
      </c>
      <c r="M209" s="57">
        <f t="shared" si="19"/>
        <v>0</v>
      </c>
      <c r="N209" s="18">
        <f t="shared" si="18"/>
        <v>1.2800000000000002</v>
      </c>
      <c r="O209" s="11"/>
      <c r="P209" s="11"/>
      <c r="Q209" s="11"/>
      <c r="R209" s="11"/>
    </row>
    <row r="210" spans="1:18" s="12" customFormat="1" ht="30" customHeight="1" x14ac:dyDescent="0.25">
      <c r="A210" s="15">
        <v>136</v>
      </c>
      <c r="B210" s="19" t="s">
        <v>231</v>
      </c>
      <c r="C210" s="19"/>
      <c r="D210" s="14" t="s">
        <v>12</v>
      </c>
      <c r="E210" s="14" t="s">
        <v>207</v>
      </c>
      <c r="F210" s="29" t="s">
        <v>223</v>
      </c>
      <c r="G210" s="29" t="s">
        <v>16</v>
      </c>
      <c r="H210" s="14">
        <v>2500</v>
      </c>
      <c r="I210" s="42">
        <v>36624</v>
      </c>
      <c r="J210" s="17">
        <f t="shared" si="17"/>
        <v>4.9225806451612904E-2</v>
      </c>
      <c r="K210" s="16">
        <f t="shared" si="15"/>
        <v>2566800</v>
      </c>
      <c r="L210" s="17">
        <f t="shared" si="16"/>
        <v>3.45</v>
      </c>
      <c r="M210" s="57">
        <f t="shared" si="19"/>
        <v>1.4268349696119682</v>
      </c>
      <c r="N210" s="18">
        <f t="shared" si="18"/>
        <v>1.9507741935483871</v>
      </c>
      <c r="O210" s="11"/>
      <c r="P210" s="11"/>
      <c r="Q210" s="11"/>
      <c r="R210" s="11"/>
    </row>
    <row r="211" spans="1:18" s="12" customFormat="1" ht="30" customHeight="1" x14ac:dyDescent="0.25">
      <c r="A211" s="15">
        <v>137</v>
      </c>
      <c r="B211" s="19" t="s">
        <v>232</v>
      </c>
      <c r="C211" s="19"/>
      <c r="D211" s="14" t="s">
        <v>12</v>
      </c>
      <c r="E211" s="14" t="s">
        <v>207</v>
      </c>
      <c r="F211" s="29" t="s">
        <v>223</v>
      </c>
      <c r="G211" s="29" t="s">
        <v>16</v>
      </c>
      <c r="H211" s="14">
        <v>4000</v>
      </c>
      <c r="I211" s="42">
        <v>48024</v>
      </c>
      <c r="J211" s="17">
        <f t="shared" si="17"/>
        <v>6.4548387096774199E-2</v>
      </c>
      <c r="K211" s="16">
        <f t="shared" si="15"/>
        <v>4106879.9999999995</v>
      </c>
      <c r="L211" s="17">
        <f t="shared" si="16"/>
        <v>5.5199999999999987</v>
      </c>
      <c r="M211" s="57">
        <f t="shared" si="19"/>
        <v>1.1693548387096777</v>
      </c>
      <c r="N211" s="18">
        <f t="shared" si="18"/>
        <v>3.1354516129032262</v>
      </c>
      <c r="O211" s="11"/>
      <c r="P211" s="11"/>
      <c r="Q211" s="11"/>
      <c r="R211" s="11"/>
    </row>
    <row r="212" spans="1:18" s="12" customFormat="1" ht="30" customHeight="1" x14ac:dyDescent="0.25">
      <c r="A212" s="15">
        <v>138</v>
      </c>
      <c r="B212" s="19" t="s">
        <v>233</v>
      </c>
      <c r="C212" s="19"/>
      <c r="D212" s="14" t="s">
        <v>12</v>
      </c>
      <c r="E212" s="14" t="s">
        <v>207</v>
      </c>
      <c r="F212" s="29" t="s">
        <v>223</v>
      </c>
      <c r="G212" s="29" t="s">
        <v>16</v>
      </c>
      <c r="H212" s="14">
        <v>1800</v>
      </c>
      <c r="I212" s="42">
        <v>2040</v>
      </c>
      <c r="J212" s="17">
        <f t="shared" si="17"/>
        <v>2.7419354838709676E-3</v>
      </c>
      <c r="K212" s="16">
        <f t="shared" si="15"/>
        <v>1848095.9999999998</v>
      </c>
      <c r="L212" s="17">
        <f t="shared" si="16"/>
        <v>2.4839999999999995</v>
      </c>
      <c r="M212" s="57">
        <f t="shared" si="19"/>
        <v>0.11038387616227729</v>
      </c>
      <c r="N212" s="18">
        <f t="shared" si="18"/>
        <v>1.4372580645161293</v>
      </c>
      <c r="O212" s="11"/>
      <c r="P212" s="11"/>
      <c r="Q212" s="11"/>
      <c r="R212" s="11"/>
    </row>
    <row r="213" spans="1:18" s="12" customFormat="1" ht="30" customHeight="1" x14ac:dyDescent="0.25">
      <c r="A213" s="15">
        <v>139</v>
      </c>
      <c r="B213" s="19" t="s">
        <v>234</v>
      </c>
      <c r="C213" s="19"/>
      <c r="D213" s="14" t="s">
        <v>12</v>
      </c>
      <c r="E213" s="14" t="s">
        <v>207</v>
      </c>
      <c r="F213" s="29" t="s">
        <v>223</v>
      </c>
      <c r="G213" s="29" t="s">
        <v>16</v>
      </c>
      <c r="H213" s="14">
        <f>4000</f>
        <v>4000</v>
      </c>
      <c r="I213" s="42">
        <v>210960</v>
      </c>
      <c r="J213" s="17">
        <f t="shared" si="17"/>
        <v>0.28354838709677421</v>
      </c>
      <c r="K213" s="16">
        <f t="shared" si="15"/>
        <v>4106879.9999999995</v>
      </c>
      <c r="L213" s="17">
        <f t="shared" si="16"/>
        <v>5.5199999999999987</v>
      </c>
      <c r="M213" s="57">
        <f t="shared" si="19"/>
        <v>5.1367461430575041</v>
      </c>
      <c r="N213" s="18">
        <f t="shared" si="18"/>
        <v>2.9164516129032259</v>
      </c>
      <c r="O213" s="11"/>
      <c r="P213" s="11"/>
      <c r="Q213" s="11"/>
      <c r="R213" s="11"/>
    </row>
    <row r="214" spans="1:18" s="12" customFormat="1" ht="30" customHeight="1" x14ac:dyDescent="0.25">
      <c r="A214" s="15">
        <v>140</v>
      </c>
      <c r="B214" s="19" t="s">
        <v>234</v>
      </c>
      <c r="C214" s="19"/>
      <c r="D214" s="14" t="s">
        <v>15</v>
      </c>
      <c r="E214" s="14" t="s">
        <v>207</v>
      </c>
      <c r="F214" s="29" t="s">
        <v>223</v>
      </c>
      <c r="G214" s="29" t="s">
        <v>16</v>
      </c>
      <c r="H214" s="14">
        <v>1800</v>
      </c>
      <c r="I214" s="42">
        <v>0</v>
      </c>
      <c r="J214" s="17">
        <f t="shared" si="17"/>
        <v>0</v>
      </c>
      <c r="K214" s="16"/>
      <c r="L214" s="17"/>
      <c r="M214" s="57"/>
      <c r="N214" s="18">
        <f t="shared" si="18"/>
        <v>1.4400000000000002</v>
      </c>
      <c r="O214" s="11"/>
      <c r="P214" s="11"/>
      <c r="Q214" s="11"/>
      <c r="R214" s="11"/>
    </row>
    <row r="215" spans="1:18" s="12" customFormat="1" ht="30" customHeight="1" x14ac:dyDescent="0.25">
      <c r="A215" s="15">
        <v>141</v>
      </c>
      <c r="B215" s="19" t="s">
        <v>546</v>
      </c>
      <c r="C215" s="19"/>
      <c r="D215" s="14" t="s">
        <v>12</v>
      </c>
      <c r="E215" s="14" t="s">
        <v>207</v>
      </c>
      <c r="F215" s="29" t="s">
        <v>223</v>
      </c>
      <c r="G215" s="29" t="s">
        <v>16</v>
      </c>
      <c r="H215" s="14">
        <v>10000</v>
      </c>
      <c r="I215" s="42">
        <v>6816</v>
      </c>
      <c r="J215" s="17">
        <f t="shared" si="17"/>
        <v>9.1612903225806452E-3</v>
      </c>
      <c r="K215" s="16">
        <f t="shared" si="15"/>
        <v>10267200</v>
      </c>
      <c r="L215" s="17">
        <f t="shared" si="16"/>
        <v>13.8</v>
      </c>
      <c r="M215" s="57">
        <f t="shared" si="19"/>
        <v>6.6386161757830756E-2</v>
      </c>
      <c r="N215" s="18">
        <f t="shared" si="18"/>
        <v>7.9908387096774192</v>
      </c>
      <c r="O215" s="11"/>
      <c r="P215" s="11"/>
      <c r="Q215" s="11"/>
      <c r="R215" s="11"/>
    </row>
    <row r="216" spans="1:18" s="12" customFormat="1" ht="30" customHeight="1" x14ac:dyDescent="0.25">
      <c r="A216" s="15">
        <v>142</v>
      </c>
      <c r="B216" s="19" t="s">
        <v>643</v>
      </c>
      <c r="C216" s="19"/>
      <c r="D216" s="29" t="s">
        <v>12</v>
      </c>
      <c r="E216" s="14" t="s">
        <v>207</v>
      </c>
      <c r="F216" s="29" t="s">
        <v>223</v>
      </c>
      <c r="G216" s="29" t="s">
        <v>16</v>
      </c>
      <c r="H216" s="14">
        <v>10000</v>
      </c>
      <c r="I216" s="42">
        <v>179399.9999999869</v>
      </c>
      <c r="J216" s="17">
        <f t="shared" si="17"/>
        <v>0.24112903225804691</v>
      </c>
      <c r="K216" s="16"/>
      <c r="L216" s="17"/>
      <c r="M216" s="57"/>
      <c r="N216" s="18">
        <f>H216/1000*0.8-J216</f>
        <v>7.7588709677419532</v>
      </c>
      <c r="O216" s="11"/>
      <c r="P216" s="11"/>
      <c r="Q216" s="11"/>
      <c r="R216" s="11"/>
    </row>
    <row r="217" spans="1:18" s="12" customFormat="1" ht="30" customHeight="1" x14ac:dyDescent="0.25">
      <c r="A217" s="15">
        <v>143</v>
      </c>
      <c r="B217" s="19" t="s">
        <v>643</v>
      </c>
      <c r="C217" s="19"/>
      <c r="D217" s="29" t="s">
        <v>15</v>
      </c>
      <c r="E217" s="14" t="s">
        <v>207</v>
      </c>
      <c r="F217" s="29" t="s">
        <v>223</v>
      </c>
      <c r="G217" s="29" t="s">
        <v>16</v>
      </c>
      <c r="H217" s="14">
        <v>10000</v>
      </c>
      <c r="I217" s="42">
        <v>286560.00000000128</v>
      </c>
      <c r="J217" s="17">
        <f t="shared" si="17"/>
        <v>0.38516129032258239</v>
      </c>
      <c r="K217" s="16"/>
      <c r="L217" s="17"/>
      <c r="M217" s="57"/>
      <c r="N217" s="18">
        <f t="shared" si="18"/>
        <v>7.6148387096774179</v>
      </c>
      <c r="O217" s="11"/>
      <c r="P217" s="11"/>
      <c r="Q217" s="11"/>
      <c r="R217" s="11"/>
    </row>
    <row r="218" spans="1:18" ht="30" customHeight="1" x14ac:dyDescent="0.25">
      <c r="A218" s="15">
        <v>144</v>
      </c>
      <c r="B218" s="23" t="s">
        <v>235</v>
      </c>
      <c r="C218" s="23"/>
      <c r="D218" s="14" t="s">
        <v>12</v>
      </c>
      <c r="E218" s="14" t="s">
        <v>236</v>
      </c>
      <c r="F218" s="29" t="s">
        <v>223</v>
      </c>
      <c r="G218" s="28" t="s">
        <v>31</v>
      </c>
      <c r="H218" s="21">
        <v>630</v>
      </c>
      <c r="I218" s="138">
        <v>0</v>
      </c>
      <c r="J218" s="17">
        <f t="shared" si="17"/>
        <v>0</v>
      </c>
      <c r="K218" s="16">
        <f t="shared" si="15"/>
        <v>646833.6</v>
      </c>
      <c r="L218" s="17">
        <f t="shared" si="16"/>
        <v>0.86939999999999995</v>
      </c>
      <c r="M218" s="57">
        <f t="shared" si="19"/>
        <v>0</v>
      </c>
      <c r="N218" s="18">
        <f t="shared" si="18"/>
        <v>0.504</v>
      </c>
      <c r="O218" s="11"/>
    </row>
    <row r="219" spans="1:18" ht="30" customHeight="1" x14ac:dyDescent="0.25">
      <c r="A219" s="15">
        <v>145</v>
      </c>
      <c r="B219" s="23" t="s">
        <v>238</v>
      </c>
      <c r="C219" s="23"/>
      <c r="D219" s="14" t="s">
        <v>12</v>
      </c>
      <c r="E219" s="14" t="s">
        <v>236</v>
      </c>
      <c r="F219" s="29" t="s">
        <v>223</v>
      </c>
      <c r="G219" s="28" t="s">
        <v>31</v>
      </c>
      <c r="H219" s="21">
        <v>560</v>
      </c>
      <c r="I219" s="138">
        <v>0</v>
      </c>
      <c r="J219" s="17">
        <f t="shared" si="17"/>
        <v>0</v>
      </c>
      <c r="K219" s="16">
        <f t="shared" si="15"/>
        <v>574963.19999999995</v>
      </c>
      <c r="L219" s="17">
        <f t="shared" si="16"/>
        <v>0.77279999999999993</v>
      </c>
      <c r="M219" s="57">
        <f t="shared" si="19"/>
        <v>0</v>
      </c>
      <c r="N219" s="18">
        <f t="shared" si="18"/>
        <v>0.44800000000000006</v>
      </c>
      <c r="O219" s="11"/>
    </row>
    <row r="220" spans="1:18" ht="30" customHeight="1" x14ac:dyDescent="0.25">
      <c r="A220" s="15">
        <v>146</v>
      </c>
      <c r="B220" s="28" t="s">
        <v>239</v>
      </c>
      <c r="C220" s="28"/>
      <c r="D220" s="14" t="s">
        <v>12</v>
      </c>
      <c r="E220" s="14" t="s">
        <v>236</v>
      </c>
      <c r="F220" s="29" t="s">
        <v>223</v>
      </c>
      <c r="G220" s="28" t="s">
        <v>31</v>
      </c>
      <c r="H220" s="21" t="s">
        <v>106</v>
      </c>
      <c r="I220" s="138">
        <v>103200</v>
      </c>
      <c r="J220" s="17">
        <f t="shared" si="17"/>
        <v>0.13870967741935486</v>
      </c>
      <c r="K220" s="16">
        <f t="shared" si="15"/>
        <v>574963.19999999995</v>
      </c>
      <c r="L220" s="17">
        <f t="shared" si="16"/>
        <v>0.77279999999999993</v>
      </c>
      <c r="M220" s="57">
        <f t="shared" si="19"/>
        <v>17.948974821345089</v>
      </c>
      <c r="N220" s="18">
        <f t="shared" si="18"/>
        <v>0.3092903225806452</v>
      </c>
      <c r="O220" s="11"/>
    </row>
    <row r="221" spans="1:18" ht="30" customHeight="1" x14ac:dyDescent="0.25">
      <c r="A221" s="15">
        <v>147</v>
      </c>
      <c r="B221" s="23" t="s">
        <v>240</v>
      </c>
      <c r="C221" s="38"/>
      <c r="D221" s="14" t="s">
        <v>12</v>
      </c>
      <c r="E221" s="14" t="s">
        <v>236</v>
      </c>
      <c r="F221" s="29" t="s">
        <v>223</v>
      </c>
      <c r="G221" s="28" t="s">
        <v>31</v>
      </c>
      <c r="H221" s="21" t="s">
        <v>106</v>
      </c>
      <c r="I221" s="138">
        <v>12600</v>
      </c>
      <c r="J221" s="17">
        <f t="shared" si="17"/>
        <v>1.693548387096774E-2</v>
      </c>
      <c r="K221" s="16">
        <f t="shared" si="15"/>
        <v>574963.19999999995</v>
      </c>
      <c r="L221" s="17">
        <f t="shared" si="16"/>
        <v>0.77279999999999993</v>
      </c>
      <c r="M221" s="57">
        <f t="shared" si="19"/>
        <v>2.191444600280505</v>
      </c>
      <c r="N221" s="18">
        <f t="shared" si="18"/>
        <v>0.43106451612903235</v>
      </c>
      <c r="O221" s="11"/>
    </row>
    <row r="222" spans="1:18" ht="30" customHeight="1" x14ac:dyDescent="0.25">
      <c r="A222" s="15">
        <v>148</v>
      </c>
      <c r="B222" s="135" t="s">
        <v>241</v>
      </c>
      <c r="C222" s="23"/>
      <c r="D222" s="14" t="s">
        <v>12</v>
      </c>
      <c r="E222" s="14" t="s">
        <v>236</v>
      </c>
      <c r="F222" s="29" t="s">
        <v>223</v>
      </c>
      <c r="G222" s="28" t="s">
        <v>31</v>
      </c>
      <c r="H222" s="21" t="s">
        <v>106</v>
      </c>
      <c r="I222" s="138">
        <v>16200</v>
      </c>
      <c r="J222" s="17">
        <f t="shared" si="17"/>
        <v>2.1774193548387097E-2</v>
      </c>
      <c r="K222" s="16">
        <f t="shared" si="15"/>
        <v>574963.19999999995</v>
      </c>
      <c r="L222" s="17">
        <f t="shared" si="16"/>
        <v>0.77279999999999993</v>
      </c>
      <c r="M222" s="57">
        <f t="shared" si="19"/>
        <v>2.817571628932078</v>
      </c>
      <c r="N222" s="18">
        <f t="shared" si="18"/>
        <v>0.42622580645161295</v>
      </c>
      <c r="O222" s="11"/>
    </row>
    <row r="223" spans="1:18" ht="30" customHeight="1" x14ac:dyDescent="0.25">
      <c r="A223" s="15">
        <v>149</v>
      </c>
      <c r="B223" s="23" t="s">
        <v>242</v>
      </c>
      <c r="C223" s="23"/>
      <c r="D223" s="14" t="s">
        <v>12</v>
      </c>
      <c r="E223" s="14" t="s">
        <v>237</v>
      </c>
      <c r="F223" s="29" t="s">
        <v>223</v>
      </c>
      <c r="G223" s="28" t="s">
        <v>31</v>
      </c>
      <c r="H223" s="21">
        <v>160</v>
      </c>
      <c r="I223" s="138">
        <v>2760</v>
      </c>
      <c r="J223" s="17">
        <f t="shared" si="17"/>
        <v>3.7096774193548384E-3</v>
      </c>
      <c r="K223" s="16">
        <f t="shared" si="15"/>
        <v>164275.19999999998</v>
      </c>
      <c r="L223" s="17">
        <f t="shared" si="16"/>
        <v>0.2208</v>
      </c>
      <c r="M223" s="57">
        <f t="shared" si="19"/>
        <v>1.6801075268817207</v>
      </c>
      <c r="N223" s="18">
        <f t="shared" si="18"/>
        <v>0.12429032258064517</v>
      </c>
      <c r="O223" s="11"/>
    </row>
    <row r="224" spans="1:18" ht="30" customHeight="1" x14ac:dyDescent="0.25">
      <c r="A224" s="15">
        <v>150</v>
      </c>
      <c r="B224" s="23" t="s">
        <v>243</v>
      </c>
      <c r="C224" s="23"/>
      <c r="D224" s="14" t="s">
        <v>12</v>
      </c>
      <c r="E224" s="14" t="s">
        <v>236</v>
      </c>
      <c r="F224" s="29" t="s">
        <v>223</v>
      </c>
      <c r="G224" s="28" t="s">
        <v>31</v>
      </c>
      <c r="H224" s="21">
        <v>400</v>
      </c>
      <c r="I224" s="170">
        <v>0</v>
      </c>
      <c r="J224" s="17">
        <f t="shared" ref="J224:J235" si="20">I224/744/1000</f>
        <v>0</v>
      </c>
      <c r="K224" s="16">
        <f t="shared" ref="K224:K235" si="21">H224*744*1.38</f>
        <v>410687.99999999994</v>
      </c>
      <c r="L224" s="17">
        <f t="shared" ref="L224:L234" si="22">K224/744/1000</f>
        <v>0.55199999999999994</v>
      </c>
      <c r="M224" s="57">
        <f t="shared" si="19"/>
        <v>0</v>
      </c>
      <c r="N224" s="18">
        <f t="shared" si="18"/>
        <v>0.32000000000000006</v>
      </c>
      <c r="O224" s="11"/>
    </row>
    <row r="225" spans="1:15" ht="30" customHeight="1" x14ac:dyDescent="0.25">
      <c r="A225" s="15">
        <v>151</v>
      </c>
      <c r="B225" s="23" t="s">
        <v>244</v>
      </c>
      <c r="C225" s="23"/>
      <c r="D225" s="14" t="s">
        <v>12</v>
      </c>
      <c r="E225" s="14" t="s">
        <v>236</v>
      </c>
      <c r="F225" s="29" t="s">
        <v>223</v>
      </c>
      <c r="G225" s="28" t="s">
        <v>31</v>
      </c>
      <c r="H225" s="21">
        <v>400</v>
      </c>
      <c r="I225" s="171">
        <v>360</v>
      </c>
      <c r="J225" s="17">
        <f t="shared" si="20"/>
        <v>4.8387096774193548E-4</v>
      </c>
      <c r="K225" s="16">
        <f t="shared" si="21"/>
        <v>410687.99999999994</v>
      </c>
      <c r="L225" s="17">
        <f t="shared" si="22"/>
        <v>0.55199999999999994</v>
      </c>
      <c r="M225" s="57">
        <f t="shared" si="19"/>
        <v>8.7657784011220208E-2</v>
      </c>
      <c r="N225" s="18">
        <f t="shared" si="18"/>
        <v>0.31951612903225812</v>
      </c>
      <c r="O225" s="11"/>
    </row>
    <row r="226" spans="1:15" ht="30" customHeight="1" x14ac:dyDescent="0.25">
      <c r="A226" s="15">
        <v>152</v>
      </c>
      <c r="B226" s="23" t="s">
        <v>245</v>
      </c>
      <c r="C226" s="23"/>
      <c r="D226" s="14" t="s">
        <v>12</v>
      </c>
      <c r="E226" s="14" t="s">
        <v>236</v>
      </c>
      <c r="F226" s="29" t="s">
        <v>223</v>
      </c>
      <c r="G226" s="28" t="s">
        <v>31</v>
      </c>
      <c r="H226" s="21">
        <v>250</v>
      </c>
      <c r="I226" s="138">
        <v>0</v>
      </c>
      <c r="J226" s="17">
        <f t="shared" si="20"/>
        <v>0</v>
      </c>
      <c r="K226" s="16">
        <f t="shared" si="21"/>
        <v>256679.99999999997</v>
      </c>
      <c r="L226" s="17">
        <f t="shared" si="22"/>
        <v>0.34499999999999992</v>
      </c>
      <c r="M226" s="57">
        <f t="shared" si="19"/>
        <v>0</v>
      </c>
      <c r="N226" s="18">
        <f t="shared" si="18"/>
        <v>0.2</v>
      </c>
      <c r="O226" s="11"/>
    </row>
    <row r="227" spans="1:15" ht="30" customHeight="1" x14ac:dyDescent="0.25">
      <c r="A227" s="15">
        <v>153</v>
      </c>
      <c r="B227" s="23" t="s">
        <v>267</v>
      </c>
      <c r="C227" s="23"/>
      <c r="D227" s="14" t="s">
        <v>12</v>
      </c>
      <c r="E227" s="14" t="s">
        <v>237</v>
      </c>
      <c r="F227" s="29" t="s">
        <v>223</v>
      </c>
      <c r="G227" s="28" t="s">
        <v>31</v>
      </c>
      <c r="H227" s="21">
        <v>400</v>
      </c>
      <c r="I227" s="138">
        <v>0</v>
      </c>
      <c r="J227" s="17">
        <f t="shared" si="20"/>
        <v>0</v>
      </c>
      <c r="K227" s="16">
        <f t="shared" si="21"/>
        <v>410687.99999999994</v>
      </c>
      <c r="L227" s="17">
        <f t="shared" si="22"/>
        <v>0.55199999999999994</v>
      </c>
      <c r="M227" s="57">
        <f t="shared" si="19"/>
        <v>0</v>
      </c>
      <c r="N227" s="18">
        <f t="shared" si="18"/>
        <v>0.32000000000000006</v>
      </c>
      <c r="O227" s="11"/>
    </row>
    <row r="228" spans="1:15" ht="30" customHeight="1" x14ac:dyDescent="0.25">
      <c r="A228" s="15">
        <v>154</v>
      </c>
      <c r="B228" s="23" t="s">
        <v>265</v>
      </c>
      <c r="C228" s="23"/>
      <c r="D228" s="14" t="s">
        <v>12</v>
      </c>
      <c r="E228" s="14" t="s">
        <v>237</v>
      </c>
      <c r="F228" s="29" t="s">
        <v>223</v>
      </c>
      <c r="G228" s="28" t="s">
        <v>31</v>
      </c>
      <c r="H228" s="21">
        <v>160</v>
      </c>
      <c r="I228" s="138">
        <v>17160</v>
      </c>
      <c r="J228" s="17">
        <f t="shared" si="20"/>
        <v>2.3064516129032261E-2</v>
      </c>
      <c r="K228" s="16">
        <f t="shared" si="21"/>
        <v>164275.19999999998</v>
      </c>
      <c r="L228" s="17">
        <f t="shared" si="22"/>
        <v>0.2208</v>
      </c>
      <c r="M228" s="57">
        <f t="shared" si="19"/>
        <v>10.445885928003742</v>
      </c>
      <c r="N228" s="18">
        <f t="shared" si="18"/>
        <v>0.10493548387096774</v>
      </c>
      <c r="O228" s="11"/>
    </row>
    <row r="229" spans="1:15" ht="30" customHeight="1" x14ac:dyDescent="0.25">
      <c r="A229" s="15">
        <v>155</v>
      </c>
      <c r="B229" s="23" t="s">
        <v>246</v>
      </c>
      <c r="C229" s="23"/>
      <c r="D229" s="14" t="s">
        <v>12</v>
      </c>
      <c r="E229" s="14" t="s">
        <v>247</v>
      </c>
      <c r="F229" s="29" t="s">
        <v>223</v>
      </c>
      <c r="G229" s="28" t="s">
        <v>31</v>
      </c>
      <c r="H229" s="21" t="s">
        <v>248</v>
      </c>
      <c r="I229" s="138">
        <v>1206</v>
      </c>
      <c r="J229" s="17">
        <f t="shared" si="20"/>
        <v>1.6209677419354838E-3</v>
      </c>
      <c r="K229" s="16">
        <f t="shared" si="21"/>
        <v>102671.99999999999</v>
      </c>
      <c r="L229" s="17">
        <f t="shared" si="22"/>
        <v>0.13799999999999998</v>
      </c>
      <c r="M229" s="57">
        <f t="shared" si="19"/>
        <v>1.1746143057503509</v>
      </c>
      <c r="N229" s="18">
        <f t="shared" si="18"/>
        <v>7.8379032258064529E-2</v>
      </c>
      <c r="O229" s="11"/>
    </row>
    <row r="230" spans="1:15" ht="30" customHeight="1" x14ac:dyDescent="0.25">
      <c r="A230" s="15">
        <v>156</v>
      </c>
      <c r="B230" s="23" t="s">
        <v>249</v>
      </c>
      <c r="C230" s="23"/>
      <c r="D230" s="14" t="s">
        <v>12</v>
      </c>
      <c r="E230" s="15" t="s">
        <v>250</v>
      </c>
      <c r="F230" s="29" t="s">
        <v>223</v>
      </c>
      <c r="G230" s="28" t="s">
        <v>42</v>
      </c>
      <c r="H230" s="21">
        <v>400</v>
      </c>
      <c r="I230" s="138">
        <v>1560</v>
      </c>
      <c r="J230" s="17">
        <f t="shared" si="20"/>
        <v>2.096774193548387E-3</v>
      </c>
      <c r="K230" s="16">
        <f t="shared" si="21"/>
        <v>410687.99999999994</v>
      </c>
      <c r="L230" s="17">
        <f t="shared" si="22"/>
        <v>0.55199999999999994</v>
      </c>
      <c r="M230" s="57">
        <f t="shared" si="19"/>
        <v>0.37985039738195425</v>
      </c>
      <c r="N230" s="18">
        <f t="shared" si="18"/>
        <v>0.31790322580645169</v>
      </c>
      <c r="O230" s="11"/>
    </row>
    <row r="231" spans="1:15" ht="30" customHeight="1" x14ac:dyDescent="0.25">
      <c r="A231" s="15">
        <v>157</v>
      </c>
      <c r="B231" s="23" t="s">
        <v>251</v>
      </c>
      <c r="C231" s="23"/>
      <c r="D231" s="14" t="s">
        <v>12</v>
      </c>
      <c r="E231" s="15" t="s">
        <v>252</v>
      </c>
      <c r="F231" s="29" t="s">
        <v>223</v>
      </c>
      <c r="G231" s="28" t="s">
        <v>31</v>
      </c>
      <c r="H231" s="21">
        <v>100</v>
      </c>
      <c r="I231" s="138">
        <v>1052</v>
      </c>
      <c r="J231" s="17">
        <f t="shared" si="20"/>
        <v>1.413978494623656E-3</v>
      </c>
      <c r="K231" s="16">
        <f t="shared" si="21"/>
        <v>102671.99999999999</v>
      </c>
      <c r="L231" s="17">
        <f t="shared" si="22"/>
        <v>0.13799999999999998</v>
      </c>
      <c r="M231" s="57">
        <f t="shared" si="19"/>
        <v>1.024622097553374</v>
      </c>
      <c r="N231" s="18">
        <f t="shared" si="18"/>
        <v>7.8586021505376358E-2</v>
      </c>
      <c r="O231" s="11"/>
    </row>
    <row r="232" spans="1:15" ht="30" customHeight="1" x14ac:dyDescent="0.25">
      <c r="A232" s="15">
        <v>158</v>
      </c>
      <c r="B232" s="23" t="s">
        <v>253</v>
      </c>
      <c r="C232" s="23"/>
      <c r="D232" s="14" t="s">
        <v>12</v>
      </c>
      <c r="E232" s="14" t="s">
        <v>254</v>
      </c>
      <c r="F232" s="29" t="s">
        <v>223</v>
      </c>
      <c r="G232" s="28" t="s">
        <v>42</v>
      </c>
      <c r="H232" s="21">
        <v>320</v>
      </c>
      <c r="I232" s="138">
        <v>2049</v>
      </c>
      <c r="J232" s="17">
        <f t="shared" si="20"/>
        <v>2.7540322580645159E-3</v>
      </c>
      <c r="K232" s="16">
        <f t="shared" si="21"/>
        <v>328550.39999999997</v>
      </c>
      <c r="L232" s="17">
        <f t="shared" si="22"/>
        <v>0.44159999999999999</v>
      </c>
      <c r="M232" s="57">
        <f t="shared" si="19"/>
        <v>0.62364860916316045</v>
      </c>
      <c r="N232" s="18">
        <f t="shared" si="18"/>
        <v>0.25324596774193547</v>
      </c>
      <c r="O232" s="11"/>
    </row>
    <row r="233" spans="1:15" ht="30" customHeight="1" x14ac:dyDescent="0.25">
      <c r="A233" s="15">
        <v>159</v>
      </c>
      <c r="B233" s="23" t="s">
        <v>255</v>
      </c>
      <c r="C233" s="23"/>
      <c r="D233" s="14" t="s">
        <v>12</v>
      </c>
      <c r="E233" s="14" t="s">
        <v>256</v>
      </c>
      <c r="F233" s="29" t="s">
        <v>223</v>
      </c>
      <c r="G233" s="28" t="s">
        <v>42</v>
      </c>
      <c r="H233" s="21">
        <v>100</v>
      </c>
      <c r="I233" s="138">
        <v>68448</v>
      </c>
      <c r="J233" s="17">
        <f t="shared" si="20"/>
        <v>9.1999999999999998E-2</v>
      </c>
      <c r="K233" s="16">
        <f>H233*744*1.38</f>
        <v>102671.99999999999</v>
      </c>
      <c r="L233" s="17">
        <f t="shared" si="22"/>
        <v>0.13799999999999998</v>
      </c>
      <c r="M233" s="57">
        <f t="shared" si="19"/>
        <v>66.666666666666671</v>
      </c>
      <c r="N233" s="18">
        <f>H233/1000*0.8-J233</f>
        <v>-1.1999999999999983E-2</v>
      </c>
      <c r="O233" s="11"/>
    </row>
    <row r="234" spans="1:15" ht="30" customHeight="1" x14ac:dyDescent="0.25">
      <c r="A234" s="15">
        <v>160</v>
      </c>
      <c r="B234" s="23" t="s">
        <v>255</v>
      </c>
      <c r="C234" s="23"/>
      <c r="D234" s="14" t="s">
        <v>12</v>
      </c>
      <c r="E234" s="14" t="s">
        <v>256</v>
      </c>
      <c r="F234" s="29" t="s">
        <v>223</v>
      </c>
      <c r="G234" s="28" t="s">
        <v>42</v>
      </c>
      <c r="H234" s="21">
        <v>400</v>
      </c>
      <c r="I234" s="138">
        <v>12300</v>
      </c>
      <c r="J234" s="17">
        <f t="shared" si="20"/>
        <v>1.653225806451613E-2</v>
      </c>
      <c r="K234" s="16">
        <f t="shared" si="21"/>
        <v>410687.99999999994</v>
      </c>
      <c r="L234" s="17">
        <f t="shared" si="22"/>
        <v>0.55199999999999994</v>
      </c>
      <c r="M234" s="57">
        <f>(I234/K234)*100</f>
        <v>2.9949742870500238</v>
      </c>
      <c r="N234" s="18">
        <f>H234/1000*0.8-J234</f>
        <v>0.30346774193548393</v>
      </c>
      <c r="O234" s="11"/>
    </row>
    <row r="235" spans="1:15" ht="19.5" customHeight="1" x14ac:dyDescent="0.25">
      <c r="A235" s="15">
        <v>161</v>
      </c>
      <c r="B235" s="23" t="s">
        <v>257</v>
      </c>
      <c r="C235" s="23"/>
      <c r="D235" s="14" t="s">
        <v>12</v>
      </c>
      <c r="E235" s="14" t="s">
        <v>256</v>
      </c>
      <c r="F235" s="29" t="s">
        <v>223</v>
      </c>
      <c r="G235" s="28" t="s">
        <v>42</v>
      </c>
      <c r="H235" s="21">
        <v>100</v>
      </c>
      <c r="I235" s="138">
        <v>2100</v>
      </c>
      <c r="J235" s="17">
        <f t="shared" si="20"/>
        <v>2.8225806451612906E-3</v>
      </c>
      <c r="K235" s="16">
        <f t="shared" si="21"/>
        <v>102671.99999999999</v>
      </c>
      <c r="L235" s="17">
        <f>K235/744/1000</f>
        <v>0.13799999999999998</v>
      </c>
      <c r="M235" s="57">
        <f t="shared" si="19"/>
        <v>2.0453482935951381</v>
      </c>
      <c r="N235" s="18">
        <f t="shared" si="18"/>
        <v>7.7177419354838725E-2</v>
      </c>
      <c r="O235" s="11"/>
    </row>
    <row r="236" spans="1:15" x14ac:dyDescent="0.25">
      <c r="H236" s="3">
        <f>SUM(H10:H235)</f>
        <v>670650</v>
      </c>
      <c r="O236" s="11"/>
    </row>
    <row r="238" spans="1:15" s="34" customFormat="1" ht="15.75" x14ac:dyDescent="0.25">
      <c r="A238" s="35"/>
      <c r="B238" s="36" t="s">
        <v>258</v>
      </c>
      <c r="C238" s="36"/>
      <c r="D238" s="35"/>
      <c r="E238" s="37"/>
      <c r="F238" s="49" t="s">
        <v>272</v>
      </c>
      <c r="G238" s="49"/>
      <c r="H238" s="33"/>
      <c r="I238" s="41"/>
      <c r="J238" s="33"/>
      <c r="K238" s="33"/>
      <c r="L238" s="33"/>
      <c r="M238" s="41"/>
      <c r="N238" s="33"/>
      <c r="O238" s="33"/>
    </row>
    <row r="239" spans="1:15" s="34" customFormat="1" ht="15.75" x14ac:dyDescent="0.25">
      <c r="A239" s="35"/>
      <c r="B239" s="36"/>
      <c r="C239" s="36"/>
      <c r="D239" s="35"/>
      <c r="E239" s="37"/>
      <c r="F239" s="49"/>
      <c r="G239" s="49"/>
      <c r="H239" s="33"/>
      <c r="I239" s="41"/>
      <c r="J239" s="33"/>
      <c r="K239" s="33"/>
      <c r="L239" s="33"/>
      <c r="M239" s="41"/>
      <c r="N239" s="33"/>
      <c r="O239" s="33"/>
    </row>
    <row r="240" spans="1:15" s="34" customFormat="1" ht="15.75" x14ac:dyDescent="0.25">
      <c r="A240" s="35"/>
      <c r="B240" s="36" t="s">
        <v>259</v>
      </c>
      <c r="C240" s="36"/>
      <c r="D240" s="35"/>
      <c r="E240" s="37"/>
      <c r="F240" s="49" t="s">
        <v>266</v>
      </c>
      <c r="G240" s="49"/>
      <c r="H240" s="33"/>
      <c r="I240" s="41"/>
      <c r="J240" s="33"/>
      <c r="K240" s="33"/>
      <c r="L240" s="33"/>
      <c r="M240" s="41"/>
      <c r="N240" s="33"/>
      <c r="O240" s="33"/>
    </row>
    <row r="241" spans="1:18" s="34" customFormat="1" ht="15.75" x14ac:dyDescent="0.25">
      <c r="A241" s="1"/>
      <c r="B241" s="2"/>
      <c r="C241" s="2"/>
      <c r="D241" s="1"/>
      <c r="E241" s="3"/>
      <c r="F241" s="43"/>
      <c r="G241" s="43"/>
      <c r="H241" s="4"/>
      <c r="I241" s="40"/>
      <c r="J241" s="4"/>
      <c r="K241" s="4"/>
      <c r="L241" s="4"/>
      <c r="M241" s="40"/>
      <c r="N241" s="4"/>
      <c r="O241" s="33"/>
      <c r="P241" s="33"/>
      <c r="Q241" s="33"/>
      <c r="R241" s="33"/>
    </row>
    <row r="242" spans="1:18" s="34" customFormat="1" ht="15.75" x14ac:dyDescent="0.25">
      <c r="A242" s="1"/>
      <c r="B242" s="2"/>
      <c r="C242" s="2"/>
      <c r="D242" s="1"/>
      <c r="E242" s="3"/>
      <c r="F242" s="43"/>
      <c r="G242" s="43"/>
      <c r="H242" s="4"/>
      <c r="I242" s="40"/>
      <c r="J242" s="4"/>
      <c r="K242" s="4"/>
      <c r="L242" s="4"/>
      <c r="M242" s="40"/>
      <c r="N242" s="4"/>
      <c r="O242" s="33"/>
      <c r="P242" s="33"/>
      <c r="Q242" s="33"/>
      <c r="R242" s="33"/>
    </row>
    <row r="243" spans="1:18" x14ac:dyDescent="0.25">
      <c r="B243" s="55" t="s">
        <v>273</v>
      </c>
      <c r="C243" s="55"/>
    </row>
  </sheetData>
  <autoFilter ref="A7:O236" xr:uid="{00000000-0001-0000-0000-000000000000}"/>
  <mergeCells count="155">
    <mergeCell ref="A203:A204"/>
    <mergeCell ref="B203:B204"/>
    <mergeCell ref="A205:A206"/>
    <mergeCell ref="B205:B206"/>
    <mergeCell ref="A193:A194"/>
    <mergeCell ref="B193:B194"/>
    <mergeCell ref="A195:A196"/>
    <mergeCell ref="B195:B196"/>
    <mergeCell ref="A197:A198"/>
    <mergeCell ref="B197:B198"/>
    <mergeCell ref="A201:A202"/>
    <mergeCell ref="A189:A190"/>
    <mergeCell ref="B189:B190"/>
    <mergeCell ref="A191:A192"/>
    <mergeCell ref="B191:B192"/>
    <mergeCell ref="A183:A184"/>
    <mergeCell ref="B183:B184"/>
    <mergeCell ref="A185:A186"/>
    <mergeCell ref="B185:B186"/>
    <mergeCell ref="A187:A188"/>
    <mergeCell ref="B187:B188"/>
    <mergeCell ref="A177:A178"/>
    <mergeCell ref="B177:B178"/>
    <mergeCell ref="A179:A180"/>
    <mergeCell ref="B179:B180"/>
    <mergeCell ref="A181:A182"/>
    <mergeCell ref="B181:B182"/>
    <mergeCell ref="A171:A172"/>
    <mergeCell ref="B171:B172"/>
    <mergeCell ref="A173:A174"/>
    <mergeCell ref="B173:B174"/>
    <mergeCell ref="A175:A176"/>
    <mergeCell ref="B175:B176"/>
    <mergeCell ref="A162:A163"/>
    <mergeCell ref="B162:B163"/>
    <mergeCell ref="A164:A165"/>
    <mergeCell ref="A169:A170"/>
    <mergeCell ref="B169:B170"/>
    <mergeCell ref="A155:A156"/>
    <mergeCell ref="B155:B156"/>
    <mergeCell ref="A157:A158"/>
    <mergeCell ref="B157:B158"/>
    <mergeCell ref="A160:A161"/>
    <mergeCell ref="B160:B161"/>
    <mergeCell ref="A166:A167"/>
    <mergeCell ref="B166:B167"/>
    <mergeCell ref="A151:A152"/>
    <mergeCell ref="B151:B152"/>
    <mergeCell ref="A153:A154"/>
    <mergeCell ref="B153:B154"/>
    <mergeCell ref="A143:A144"/>
    <mergeCell ref="B143:B144"/>
    <mergeCell ref="A145:A146"/>
    <mergeCell ref="B145:B146"/>
    <mergeCell ref="A147:A148"/>
    <mergeCell ref="B147:B148"/>
    <mergeCell ref="A139:A140"/>
    <mergeCell ref="B139:B140"/>
    <mergeCell ref="A141:A142"/>
    <mergeCell ref="B141:B142"/>
    <mergeCell ref="A133:A134"/>
    <mergeCell ref="B133:B134"/>
    <mergeCell ref="A135:A136"/>
    <mergeCell ref="B135:B136"/>
    <mergeCell ref="A149:A150"/>
    <mergeCell ref="B149:B150"/>
    <mergeCell ref="A129:A130"/>
    <mergeCell ref="B129:B130"/>
    <mergeCell ref="A131:A132"/>
    <mergeCell ref="B131:B132"/>
    <mergeCell ref="A125:A126"/>
    <mergeCell ref="B125:B126"/>
    <mergeCell ref="A127:A128"/>
    <mergeCell ref="B127:B128"/>
    <mergeCell ref="A137:A138"/>
    <mergeCell ref="B137:B138"/>
    <mergeCell ref="A119:A120"/>
    <mergeCell ref="B119:B120"/>
    <mergeCell ref="A121:A122"/>
    <mergeCell ref="B121:B122"/>
    <mergeCell ref="A123:A124"/>
    <mergeCell ref="B123:B124"/>
    <mergeCell ref="A113:A114"/>
    <mergeCell ref="B113:B114"/>
    <mergeCell ref="A115:A116"/>
    <mergeCell ref="B115:B116"/>
    <mergeCell ref="A117:A118"/>
    <mergeCell ref="B117:B118"/>
    <mergeCell ref="A88:A89"/>
    <mergeCell ref="B88:B89"/>
    <mergeCell ref="E88:E89"/>
    <mergeCell ref="F88:F89"/>
    <mergeCell ref="A110:A111"/>
    <mergeCell ref="B110:B111"/>
    <mergeCell ref="A44:A45"/>
    <mergeCell ref="B44:B45"/>
    <mergeCell ref="F44:F45"/>
    <mergeCell ref="A46:A47"/>
    <mergeCell ref="B46:B47"/>
    <mergeCell ref="F46:F47"/>
    <mergeCell ref="A40:A41"/>
    <mergeCell ref="B40:B41"/>
    <mergeCell ref="F40:F41"/>
    <mergeCell ref="A42:A43"/>
    <mergeCell ref="B42:B43"/>
    <mergeCell ref="F42:F43"/>
    <mergeCell ref="A36:A37"/>
    <mergeCell ref="B36:B37"/>
    <mergeCell ref="F36:F37"/>
    <mergeCell ref="A38:A39"/>
    <mergeCell ref="B38:B39"/>
    <mergeCell ref="F38:F39"/>
    <mergeCell ref="A31:A32"/>
    <mergeCell ref="B31:B32"/>
    <mergeCell ref="F31:F32"/>
    <mergeCell ref="A34:A35"/>
    <mergeCell ref="B34:B35"/>
    <mergeCell ref="F34:F35"/>
    <mergeCell ref="A18:A19"/>
    <mergeCell ref="B18:B19"/>
    <mergeCell ref="F18:F19"/>
    <mergeCell ref="A29:A30"/>
    <mergeCell ref="B29:B30"/>
    <mergeCell ref="F29:F30"/>
    <mergeCell ref="A20:A21"/>
    <mergeCell ref="A22:A23"/>
    <mergeCell ref="A24:A25"/>
    <mergeCell ref="A26:A27"/>
    <mergeCell ref="B20:B21"/>
    <mergeCell ref="A14:A15"/>
    <mergeCell ref="B14:B15"/>
    <mergeCell ref="F14:F15"/>
    <mergeCell ref="A16:A17"/>
    <mergeCell ref="B16:B17"/>
    <mergeCell ref="F16:F17"/>
    <mergeCell ref="B9:N9"/>
    <mergeCell ref="A10:A11"/>
    <mergeCell ref="B10:B11"/>
    <mergeCell ref="F10:F11"/>
    <mergeCell ref="A12:A13"/>
    <mergeCell ref="B12:B13"/>
    <mergeCell ref="F12:F13"/>
    <mergeCell ref="N7:N8"/>
    <mergeCell ref="H7:H8"/>
    <mergeCell ref="I7:I8"/>
    <mergeCell ref="J7:J8"/>
    <mergeCell ref="K7:K8"/>
    <mergeCell ref="L7:L8"/>
    <mergeCell ref="M7:M8"/>
    <mergeCell ref="A7:A8"/>
    <mergeCell ref="B7:B8"/>
    <mergeCell ref="D7:D8"/>
    <mergeCell ref="E7:E8"/>
    <mergeCell ref="F7:F8"/>
    <mergeCell ref="G7:G8"/>
  </mergeCells>
  <phoneticPr fontId="25" type="noConversion"/>
  <pageMargins left="0.7" right="0.7" top="0.75" bottom="0.75" header="0.3" footer="0.3"/>
  <pageSetup paperSize="9" scale="53" orientation="landscape" r:id="rId1"/>
  <rowBreaks count="3" manualBreakCount="3">
    <brk id="163" max="12" man="1"/>
    <brk id="190" max="16383" man="1"/>
    <brk id="218" max="1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V312"/>
  <sheetViews>
    <sheetView zoomScale="95" zoomScaleNormal="95" zoomScaleSheetLayoutView="91" workbookViewId="0">
      <pane ySplit="8" topLeftCell="A294" activePane="bottomLeft" state="frozen"/>
      <selection pane="bottomLeft" activeCell="I139" sqref="I139"/>
    </sheetView>
  </sheetViews>
  <sheetFormatPr defaultRowHeight="15" x14ac:dyDescent="0.25"/>
  <cols>
    <col min="1" max="1" width="7" style="1" customWidth="1"/>
    <col min="2" max="2" width="39.28515625" style="2" customWidth="1"/>
    <col min="3" max="3" width="37.28515625" style="86" hidden="1" customWidth="1"/>
    <col min="4" max="4" width="13.42578125" style="1" customWidth="1"/>
    <col min="5" max="5" width="26.140625" style="43" customWidth="1"/>
    <col min="6" max="6" width="12.42578125" style="43" customWidth="1"/>
    <col min="7" max="7" width="14" style="43" customWidth="1"/>
    <col min="8" max="8" width="17.85546875" style="40" customWidth="1"/>
    <col min="9" max="9" width="17.85546875" style="163" customWidth="1"/>
    <col min="10" max="10" width="17.85546875" style="40" customWidth="1"/>
    <col min="11" max="12" width="17.85546875" style="40" hidden="1" customWidth="1"/>
    <col min="13" max="13" width="17.85546875" style="4" hidden="1" customWidth="1"/>
    <col min="14" max="14" width="20.140625" style="40" customWidth="1"/>
    <col min="17" max="17" width="9.140625" customWidth="1"/>
    <col min="18" max="22" width="9.140625" hidden="1" customWidth="1"/>
    <col min="23" max="23" width="0" hidden="1" customWidth="1"/>
  </cols>
  <sheetData>
    <row r="1" spans="1:22" ht="18.75" customHeight="1" x14ac:dyDescent="0.25"/>
    <row r="3" spans="1:22" s="10" customFormat="1" ht="15.75" x14ac:dyDescent="0.25">
      <c r="A3" s="1"/>
      <c r="B3" s="5" t="str">
        <f>'г.Сатпаев '!B3</f>
        <v xml:space="preserve">                         Реестр  данных  по  загрузке  подстанции  ПЭС  ТОО  "Казахмыс  Дистрибьюшн" за сентябрь   2026 года</v>
      </c>
      <c r="C3" s="87"/>
      <c r="D3" s="6"/>
      <c r="E3" s="47"/>
      <c r="F3" s="47"/>
      <c r="G3" s="43"/>
      <c r="H3" s="40"/>
      <c r="I3" s="163"/>
      <c r="J3" s="40"/>
      <c r="K3" s="40"/>
      <c r="L3" s="40"/>
      <c r="M3" s="4"/>
      <c r="N3" s="50"/>
    </row>
    <row r="7" spans="1:22" s="12" customFormat="1" ht="15" customHeight="1" x14ac:dyDescent="0.25">
      <c r="A7" s="179" t="s">
        <v>0</v>
      </c>
      <c r="B7" s="181" t="s">
        <v>260</v>
      </c>
      <c r="C7" s="88"/>
      <c r="D7" s="183" t="s">
        <v>261</v>
      </c>
      <c r="E7" s="203" t="s">
        <v>1</v>
      </c>
      <c r="F7" s="181" t="s">
        <v>2</v>
      </c>
      <c r="G7" s="186" t="s">
        <v>3</v>
      </c>
      <c r="H7" s="186" t="s">
        <v>4</v>
      </c>
      <c r="I7" s="201" t="s">
        <v>5</v>
      </c>
      <c r="J7" s="177" t="s">
        <v>6</v>
      </c>
      <c r="K7" s="177" t="s">
        <v>7</v>
      </c>
      <c r="L7" s="177" t="s">
        <v>8</v>
      </c>
      <c r="M7" s="174" t="s">
        <v>262</v>
      </c>
      <c r="N7" s="186" t="s">
        <v>9</v>
      </c>
    </row>
    <row r="8" spans="1:22" s="12" customFormat="1" ht="39" customHeight="1" x14ac:dyDescent="0.25">
      <c r="A8" s="180"/>
      <c r="B8" s="182"/>
      <c r="C8" s="89" t="s">
        <v>555</v>
      </c>
      <c r="D8" s="184"/>
      <c r="E8" s="203"/>
      <c r="F8" s="182"/>
      <c r="G8" s="186"/>
      <c r="H8" s="186"/>
      <c r="I8" s="202"/>
      <c r="J8" s="178"/>
      <c r="K8" s="178"/>
      <c r="L8" s="178"/>
      <c r="M8" s="175"/>
      <c r="N8" s="186"/>
      <c r="V8" s="12" t="s">
        <v>651</v>
      </c>
    </row>
    <row r="9" spans="1:22" s="12" customFormat="1" ht="39" customHeight="1" x14ac:dyDescent="0.25">
      <c r="A9" s="13"/>
      <c r="B9" s="63" t="s">
        <v>10</v>
      </c>
      <c r="C9" s="90"/>
      <c r="D9" s="64"/>
      <c r="E9" s="64"/>
      <c r="F9" s="64"/>
      <c r="G9" s="64"/>
      <c r="H9" s="64"/>
      <c r="I9" s="164"/>
      <c r="J9" s="64"/>
      <c r="K9" s="64"/>
      <c r="L9" s="64"/>
      <c r="M9" s="64"/>
      <c r="N9" s="65"/>
      <c r="S9" s="12" t="s">
        <v>620</v>
      </c>
      <c r="T9" s="12" t="s">
        <v>621</v>
      </c>
      <c r="U9" s="12" t="s">
        <v>650</v>
      </c>
    </row>
    <row r="10" spans="1:22" s="12" customFormat="1" ht="30" customHeight="1" x14ac:dyDescent="0.25">
      <c r="A10" s="179">
        <v>1</v>
      </c>
      <c r="B10" s="187" t="s">
        <v>11</v>
      </c>
      <c r="C10" s="91"/>
      <c r="D10" s="14" t="s">
        <v>12</v>
      </c>
      <c r="E10" s="51" t="s">
        <v>13</v>
      </c>
      <c r="F10" s="51" t="s">
        <v>620</v>
      </c>
      <c r="G10" s="29" t="s">
        <v>14</v>
      </c>
      <c r="H10" s="29">
        <v>16000</v>
      </c>
      <c r="I10" s="172">
        <v>2488702</v>
      </c>
      <c r="J10" s="44">
        <f>I10/744/1000</f>
        <v>3.3450295698924735</v>
      </c>
      <c r="K10" s="42">
        <f>H10*744*1.38</f>
        <v>16427519.999999998</v>
      </c>
      <c r="L10" s="44">
        <f>K10/744/1000</f>
        <v>22.079999999999995</v>
      </c>
      <c r="M10" s="59">
        <f>(I10/K10)*100</f>
        <v>15.149590443353594</v>
      </c>
      <c r="N10" s="52">
        <f>H10/1000*0.8-J10</f>
        <v>9.4549704301075277</v>
      </c>
      <c r="R10" s="12">
        <v>110</v>
      </c>
      <c r="S10" s="12">
        <f>SUM(H10:H11)</f>
        <v>32000</v>
      </c>
      <c r="U10" s="12">
        <f>T10+S10</f>
        <v>32000</v>
      </c>
      <c r="V10" s="12">
        <f>U10+'г.Сатпаев '!T168</f>
        <v>338900</v>
      </c>
    </row>
    <row r="11" spans="1:22" s="12" customFormat="1" ht="30" customHeight="1" x14ac:dyDescent="0.25">
      <c r="A11" s="180"/>
      <c r="B11" s="188"/>
      <c r="C11" s="92"/>
      <c r="D11" s="14" t="s">
        <v>15</v>
      </c>
      <c r="E11" s="51" t="s">
        <v>13</v>
      </c>
      <c r="F11" s="51" t="s">
        <v>620</v>
      </c>
      <c r="G11" s="29" t="s">
        <v>14</v>
      </c>
      <c r="H11" s="29">
        <v>16000</v>
      </c>
      <c r="I11" s="172">
        <v>3313130</v>
      </c>
      <c r="J11" s="44">
        <f>I11/744/1000</f>
        <v>4.4531317204301075</v>
      </c>
      <c r="K11" s="42">
        <f t="shared" ref="K11:K83" si="0">H11*744*1.38</f>
        <v>16427519.999999998</v>
      </c>
      <c r="L11" s="44">
        <f t="shared" ref="L11:L83" si="1">K11/744/1000</f>
        <v>22.079999999999995</v>
      </c>
      <c r="M11" s="59">
        <f t="shared" ref="M11:M83" si="2">(I11/K11)*100</f>
        <v>20.168169023687081</v>
      </c>
      <c r="N11" s="52">
        <f t="shared" ref="N11:N82" si="3">H11/1000*0.8-J11</f>
        <v>8.3468682795698932</v>
      </c>
      <c r="R11" s="12">
        <v>35</v>
      </c>
      <c r="S11" s="12">
        <f>SUM(H12:H22)</f>
        <v>45200</v>
      </c>
      <c r="T11" s="12">
        <f>SUM(H56:H76)</f>
        <v>116600</v>
      </c>
      <c r="U11" s="12">
        <f t="shared" ref="U11:U12" si="4">T11+S11</f>
        <v>161800</v>
      </c>
      <c r="V11" s="12">
        <f>U11+'г.Сатпаев '!T169</f>
        <v>452400</v>
      </c>
    </row>
    <row r="12" spans="1:22" s="12" customFormat="1" ht="30" customHeight="1" x14ac:dyDescent="0.25">
      <c r="A12" s="179">
        <v>2</v>
      </c>
      <c r="B12" s="187" t="s">
        <v>17</v>
      </c>
      <c r="C12" s="91"/>
      <c r="D12" s="14" t="s">
        <v>12</v>
      </c>
      <c r="E12" s="51" t="s">
        <v>18</v>
      </c>
      <c r="F12" s="51" t="s">
        <v>620</v>
      </c>
      <c r="G12" s="29" t="s">
        <v>16</v>
      </c>
      <c r="H12" s="29">
        <v>3200</v>
      </c>
      <c r="I12" s="172">
        <v>12960</v>
      </c>
      <c r="J12" s="44">
        <f t="shared" ref="J12:J85" si="5">I12/744/1000</f>
        <v>1.7419354838709676E-2</v>
      </c>
      <c r="K12" s="42">
        <f t="shared" si="0"/>
        <v>3285503.9999999995</v>
      </c>
      <c r="L12" s="44">
        <f t="shared" si="1"/>
        <v>4.4159999999999995</v>
      </c>
      <c r="M12" s="59">
        <f t="shared" si="2"/>
        <v>0.39446002805049096</v>
      </c>
      <c r="N12" s="52">
        <f t="shared" si="3"/>
        <v>2.5425806451612907</v>
      </c>
      <c r="R12" s="12">
        <v>6</v>
      </c>
      <c r="S12" s="12">
        <f>SUM(H23:H55)</f>
        <v>12776</v>
      </c>
      <c r="T12" s="12">
        <f>SUM(H77:H304)</f>
        <v>90920</v>
      </c>
      <c r="U12" s="12">
        <f t="shared" si="4"/>
        <v>103696</v>
      </c>
      <c r="V12" s="12">
        <f>U12+'г.Сатпаев '!T170</f>
        <v>176846</v>
      </c>
    </row>
    <row r="13" spans="1:22" s="12" customFormat="1" ht="30" customHeight="1" x14ac:dyDescent="0.25">
      <c r="A13" s="180"/>
      <c r="B13" s="188"/>
      <c r="C13" s="92"/>
      <c r="D13" s="14" t="s">
        <v>15</v>
      </c>
      <c r="E13" s="51" t="s">
        <v>18</v>
      </c>
      <c r="F13" s="51" t="s">
        <v>620</v>
      </c>
      <c r="G13" s="29" t="s">
        <v>16</v>
      </c>
      <c r="H13" s="29">
        <v>3200</v>
      </c>
      <c r="I13" s="172">
        <v>580800</v>
      </c>
      <c r="J13" s="44">
        <f t="shared" si="5"/>
        <v>0.78064516129032258</v>
      </c>
      <c r="K13" s="42">
        <f t="shared" si="0"/>
        <v>3285503.9999999995</v>
      </c>
      <c r="L13" s="44">
        <f t="shared" si="1"/>
        <v>4.4159999999999995</v>
      </c>
      <c r="M13" s="59">
        <f t="shared" si="2"/>
        <v>17.677653108929409</v>
      </c>
      <c r="N13" s="52">
        <f t="shared" si="3"/>
        <v>1.7793548387096778</v>
      </c>
      <c r="V13" s="12">
        <f>V10+V11+V12</f>
        <v>968146</v>
      </c>
    </row>
    <row r="14" spans="1:22" s="12" customFormat="1" ht="30" customHeight="1" x14ac:dyDescent="0.25">
      <c r="A14" s="15">
        <v>3</v>
      </c>
      <c r="B14" s="19" t="s">
        <v>19</v>
      </c>
      <c r="C14" s="93"/>
      <c r="D14" s="14" t="s">
        <v>12</v>
      </c>
      <c r="E14" s="51" t="s">
        <v>20</v>
      </c>
      <c r="F14" s="51" t="s">
        <v>620</v>
      </c>
      <c r="G14" s="29" t="s">
        <v>16</v>
      </c>
      <c r="H14" s="29">
        <v>3200</v>
      </c>
      <c r="I14" s="172">
        <v>332400</v>
      </c>
      <c r="J14" s="44">
        <f t="shared" si="5"/>
        <v>0.4467741935483871</v>
      </c>
      <c r="K14" s="42">
        <f t="shared" si="0"/>
        <v>3285503.9999999995</v>
      </c>
      <c r="L14" s="44">
        <f t="shared" si="1"/>
        <v>4.4159999999999995</v>
      </c>
      <c r="M14" s="59">
        <f t="shared" si="2"/>
        <v>10.117169237961665</v>
      </c>
      <c r="N14" s="52">
        <f t="shared" si="3"/>
        <v>2.1132258064516134</v>
      </c>
    </row>
    <row r="15" spans="1:22" s="12" customFormat="1" ht="30" customHeight="1" x14ac:dyDescent="0.25">
      <c r="A15" s="179">
        <v>4</v>
      </c>
      <c r="B15" s="187" t="s">
        <v>21</v>
      </c>
      <c r="C15" s="91"/>
      <c r="D15" s="14" t="s">
        <v>12</v>
      </c>
      <c r="E15" s="29" t="s">
        <v>22</v>
      </c>
      <c r="F15" s="51" t="s">
        <v>620</v>
      </c>
      <c r="G15" s="29" t="s">
        <v>16</v>
      </c>
      <c r="H15" s="29">
        <v>10000</v>
      </c>
      <c r="I15" s="172">
        <v>316920</v>
      </c>
      <c r="J15" s="44">
        <f t="shared" si="5"/>
        <v>0.42596774193548387</v>
      </c>
      <c r="K15" s="42">
        <f t="shared" si="0"/>
        <v>10267200</v>
      </c>
      <c r="L15" s="44">
        <f t="shared" si="1"/>
        <v>13.8</v>
      </c>
      <c r="M15" s="59">
        <f t="shared" si="2"/>
        <v>3.0867227676484337</v>
      </c>
      <c r="N15" s="52">
        <f t="shared" si="3"/>
        <v>7.5740322580645163</v>
      </c>
    </row>
    <row r="16" spans="1:22" s="12" customFormat="1" ht="30" customHeight="1" x14ac:dyDescent="0.25">
      <c r="A16" s="180"/>
      <c r="B16" s="188"/>
      <c r="C16" s="92"/>
      <c r="D16" s="14" t="s">
        <v>15</v>
      </c>
      <c r="E16" s="29" t="s">
        <v>22</v>
      </c>
      <c r="F16" s="51" t="s">
        <v>620</v>
      </c>
      <c r="G16" s="29" t="s">
        <v>16</v>
      </c>
      <c r="H16" s="29">
        <v>10000</v>
      </c>
      <c r="I16" s="172">
        <v>482160</v>
      </c>
      <c r="J16" s="44">
        <f t="shared" si="5"/>
        <v>0.64806451612903226</v>
      </c>
      <c r="K16" s="42">
        <f t="shared" si="0"/>
        <v>10267200</v>
      </c>
      <c r="L16" s="44">
        <f t="shared" si="1"/>
        <v>13.8</v>
      </c>
      <c r="M16" s="59">
        <f t="shared" si="2"/>
        <v>4.6961196820944364</v>
      </c>
      <c r="N16" s="52">
        <f t="shared" si="3"/>
        <v>7.3519354838709674</v>
      </c>
    </row>
    <row r="17" spans="1:14" s="12" customFormat="1" ht="30" customHeight="1" x14ac:dyDescent="0.25">
      <c r="A17" s="179">
        <v>5</v>
      </c>
      <c r="B17" s="187" t="s">
        <v>23</v>
      </c>
      <c r="C17" s="91"/>
      <c r="D17" s="14" t="s">
        <v>269</v>
      </c>
      <c r="E17" s="51" t="s">
        <v>24</v>
      </c>
      <c r="F17" s="51" t="s">
        <v>620</v>
      </c>
      <c r="G17" s="29" t="s">
        <v>16</v>
      </c>
      <c r="H17" s="29">
        <v>4000</v>
      </c>
      <c r="I17" s="172">
        <v>711060</v>
      </c>
      <c r="J17" s="44">
        <f t="shared" si="5"/>
        <v>0.95572580645161298</v>
      </c>
      <c r="K17" s="42">
        <f t="shared" si="0"/>
        <v>4106879.9999999995</v>
      </c>
      <c r="L17" s="44">
        <f>K17/744/1000</f>
        <v>5.5199999999999987</v>
      </c>
      <c r="M17" s="59">
        <f t="shared" si="2"/>
        <v>17.313873305282847</v>
      </c>
      <c r="N17" s="52">
        <f>H17/1000*0.8-J17</f>
        <v>2.244274193548387</v>
      </c>
    </row>
    <row r="18" spans="1:14" s="12" customFormat="1" ht="30" customHeight="1" x14ac:dyDescent="0.25">
      <c r="A18" s="180"/>
      <c r="B18" s="188"/>
      <c r="C18" s="92"/>
      <c r="D18" s="14" t="s">
        <v>270</v>
      </c>
      <c r="E18" s="51" t="s">
        <v>24</v>
      </c>
      <c r="F18" s="51" t="s">
        <v>620</v>
      </c>
      <c r="G18" s="29" t="s">
        <v>16</v>
      </c>
      <c r="H18" s="29">
        <v>4000</v>
      </c>
      <c r="I18" s="172">
        <v>766500</v>
      </c>
      <c r="J18" s="44">
        <f t="shared" si="5"/>
        <v>1.030241935483871</v>
      </c>
      <c r="K18" s="42">
        <f t="shared" si="0"/>
        <v>4106879.9999999995</v>
      </c>
      <c r="L18" s="44">
        <f>K18/744/1000</f>
        <v>5.5199999999999987</v>
      </c>
      <c r="M18" s="59">
        <f t="shared" si="2"/>
        <v>18.663803179055634</v>
      </c>
      <c r="N18" s="52">
        <f t="shared" si="3"/>
        <v>2.1697580645161292</v>
      </c>
    </row>
    <row r="19" spans="1:14" s="12" customFormat="1" ht="30" customHeight="1" x14ac:dyDescent="0.25">
      <c r="A19" s="179">
        <v>6</v>
      </c>
      <c r="B19" s="187" t="s">
        <v>25</v>
      </c>
      <c r="C19" s="91"/>
      <c r="D19" s="14" t="s">
        <v>12</v>
      </c>
      <c r="E19" s="51" t="s">
        <v>26</v>
      </c>
      <c r="F19" s="51" t="s">
        <v>620</v>
      </c>
      <c r="G19" s="29" t="s">
        <v>16</v>
      </c>
      <c r="H19" s="45">
        <v>1600</v>
      </c>
      <c r="I19" s="172">
        <v>153672</v>
      </c>
      <c r="J19" s="44">
        <f t="shared" si="5"/>
        <v>0.2065483870967742</v>
      </c>
      <c r="K19" s="42">
        <f t="shared" si="0"/>
        <v>1642751.9999999998</v>
      </c>
      <c r="L19" s="44">
        <f t="shared" si="1"/>
        <v>2.2079999999999997</v>
      </c>
      <c r="M19" s="59">
        <f t="shared" si="2"/>
        <v>9.3545465170640494</v>
      </c>
      <c r="N19" s="52">
        <f t="shared" si="3"/>
        <v>1.0734516129032261</v>
      </c>
    </row>
    <row r="20" spans="1:14" s="12" customFormat="1" ht="30" customHeight="1" x14ac:dyDescent="0.25">
      <c r="A20" s="180"/>
      <c r="B20" s="188"/>
      <c r="C20" s="92"/>
      <c r="D20" s="14" t="s">
        <v>15</v>
      </c>
      <c r="E20" s="51" t="s">
        <v>26</v>
      </c>
      <c r="F20" s="51" t="s">
        <v>620</v>
      </c>
      <c r="G20" s="29" t="s">
        <v>16</v>
      </c>
      <c r="H20" s="45">
        <v>1000</v>
      </c>
      <c r="I20" s="172">
        <v>51768</v>
      </c>
      <c r="J20" s="44">
        <f t="shared" si="5"/>
        <v>6.9580645161290325E-2</v>
      </c>
      <c r="K20" s="42">
        <f t="shared" si="0"/>
        <v>1026719.9999999999</v>
      </c>
      <c r="L20" s="44">
        <f>K20/744/1000</f>
        <v>1.3799999999999997</v>
      </c>
      <c r="M20" s="59">
        <f t="shared" si="2"/>
        <v>5.0420757363253861</v>
      </c>
      <c r="N20" s="52">
        <f t="shared" si="3"/>
        <v>0.73041935483870968</v>
      </c>
    </row>
    <row r="21" spans="1:14" s="12" customFormat="1" ht="30" customHeight="1" x14ac:dyDescent="0.25">
      <c r="A21" s="179">
        <v>7</v>
      </c>
      <c r="B21" s="187" t="s">
        <v>27</v>
      </c>
      <c r="C21" s="91"/>
      <c r="D21" s="14" t="s">
        <v>12</v>
      </c>
      <c r="E21" s="51" t="s">
        <v>28</v>
      </c>
      <c r="F21" s="51" t="s">
        <v>620</v>
      </c>
      <c r="G21" s="29" t="s">
        <v>16</v>
      </c>
      <c r="H21" s="29">
        <v>2500</v>
      </c>
      <c r="I21" s="172">
        <v>11088</v>
      </c>
      <c r="J21" s="44">
        <f t="shared" si="5"/>
        <v>1.4903225806451613E-2</v>
      </c>
      <c r="K21" s="42">
        <f t="shared" si="0"/>
        <v>2566800</v>
      </c>
      <c r="L21" s="44">
        <f t="shared" si="1"/>
        <v>3.45</v>
      </c>
      <c r="M21" s="59">
        <f t="shared" si="2"/>
        <v>0.43197755960729312</v>
      </c>
      <c r="N21" s="52">
        <f t="shared" si="3"/>
        <v>1.9850967741935484</v>
      </c>
    </row>
    <row r="22" spans="1:14" s="12" customFormat="1" ht="30" customHeight="1" x14ac:dyDescent="0.25">
      <c r="A22" s="180"/>
      <c r="B22" s="188"/>
      <c r="C22" s="92"/>
      <c r="D22" s="14" t="s">
        <v>15</v>
      </c>
      <c r="E22" s="51" t="s">
        <v>28</v>
      </c>
      <c r="F22" s="51" t="s">
        <v>620</v>
      </c>
      <c r="G22" s="29" t="s">
        <v>16</v>
      </c>
      <c r="H22" s="29">
        <v>2500</v>
      </c>
      <c r="I22" s="172">
        <v>175176</v>
      </c>
      <c r="J22" s="44">
        <f t="shared" si="5"/>
        <v>0.2354516129032258</v>
      </c>
      <c r="K22" s="42">
        <f t="shared" si="0"/>
        <v>2566800</v>
      </c>
      <c r="L22" s="44">
        <f t="shared" si="1"/>
        <v>3.45</v>
      </c>
      <c r="M22" s="59">
        <f t="shared" si="2"/>
        <v>6.8246844319775599</v>
      </c>
      <c r="N22" s="52">
        <f t="shared" si="3"/>
        <v>1.7645483870967742</v>
      </c>
    </row>
    <row r="23" spans="1:14" s="12" customFormat="1" ht="30" customHeight="1" x14ac:dyDescent="0.25">
      <c r="A23" s="13">
        <v>8</v>
      </c>
      <c r="B23" s="70" t="s">
        <v>552</v>
      </c>
      <c r="C23" s="92"/>
      <c r="D23" s="14" t="s">
        <v>549</v>
      </c>
      <c r="E23" s="51" t="s">
        <v>28</v>
      </c>
      <c r="F23" s="51" t="s">
        <v>620</v>
      </c>
      <c r="G23" s="29">
        <v>6</v>
      </c>
      <c r="H23" s="29">
        <v>630</v>
      </c>
      <c r="I23" s="172">
        <v>189900</v>
      </c>
      <c r="J23" s="44">
        <f t="shared" si="5"/>
        <v>0.25524193548387097</v>
      </c>
      <c r="K23" s="42">
        <f t="shared" si="0"/>
        <v>646833.6</v>
      </c>
      <c r="L23" s="44">
        <f t="shared" si="1"/>
        <v>0.86939999999999995</v>
      </c>
      <c r="M23" s="59">
        <f t="shared" si="2"/>
        <v>29.358400676773748</v>
      </c>
      <c r="N23" s="52">
        <f t="shared" si="3"/>
        <v>0.24875806451612903</v>
      </c>
    </row>
    <row r="24" spans="1:14" s="12" customFormat="1" ht="30" customHeight="1" x14ac:dyDescent="0.25">
      <c r="A24" s="13">
        <v>9</v>
      </c>
      <c r="B24" s="141" t="s">
        <v>644</v>
      </c>
      <c r="C24" s="92"/>
      <c r="D24" s="14" t="s">
        <v>549</v>
      </c>
      <c r="E24" s="51" t="s">
        <v>28</v>
      </c>
      <c r="F24" s="51" t="s">
        <v>620</v>
      </c>
      <c r="G24" s="29">
        <v>6</v>
      </c>
      <c r="H24" s="29">
        <v>560</v>
      </c>
      <c r="I24" s="172">
        <v>86420</v>
      </c>
      <c r="J24" s="44">
        <f t="shared" si="5"/>
        <v>0.11615591397849462</v>
      </c>
      <c r="K24" s="42">
        <f t="shared" si="0"/>
        <v>574963.19999999995</v>
      </c>
      <c r="L24" s="44">
        <f t="shared" si="1"/>
        <v>0.77279999999999993</v>
      </c>
      <c r="M24" s="59">
        <f t="shared" si="2"/>
        <v>15.030527171130259</v>
      </c>
      <c r="N24" s="52">
        <f t="shared" si="3"/>
        <v>0.33184408602150545</v>
      </c>
    </row>
    <row r="25" spans="1:14" s="12" customFormat="1" ht="30" customHeight="1" x14ac:dyDescent="0.25">
      <c r="A25" s="13">
        <v>10</v>
      </c>
      <c r="B25" s="70" t="s">
        <v>553</v>
      </c>
      <c r="C25" s="92"/>
      <c r="D25" s="14" t="s">
        <v>550</v>
      </c>
      <c r="E25" s="51" t="s">
        <v>28</v>
      </c>
      <c r="F25" s="51" t="s">
        <v>620</v>
      </c>
      <c r="G25" s="29">
        <v>6</v>
      </c>
      <c r="H25" s="29">
        <f>560</f>
        <v>560</v>
      </c>
      <c r="I25" s="172">
        <v>0</v>
      </c>
      <c r="J25" s="44">
        <f t="shared" si="5"/>
        <v>0</v>
      </c>
      <c r="K25" s="42">
        <f>H25*744*1.38</f>
        <v>574963.19999999995</v>
      </c>
      <c r="L25" s="44">
        <f t="shared" si="1"/>
        <v>0.77279999999999993</v>
      </c>
      <c r="M25" s="59">
        <f t="shared" si="2"/>
        <v>0</v>
      </c>
      <c r="N25" s="52">
        <f t="shared" si="3"/>
        <v>0.44800000000000006</v>
      </c>
    </row>
    <row r="26" spans="1:14" s="12" customFormat="1" ht="30" customHeight="1" x14ac:dyDescent="0.25">
      <c r="A26" s="13">
        <v>11</v>
      </c>
      <c r="B26" s="70" t="s">
        <v>548</v>
      </c>
      <c r="C26" s="92"/>
      <c r="D26" s="14" t="s">
        <v>549</v>
      </c>
      <c r="E26" s="51" t="s">
        <v>28</v>
      </c>
      <c r="F26" s="51" t="s">
        <v>620</v>
      </c>
      <c r="G26" s="29">
        <v>6</v>
      </c>
      <c r="H26" s="29">
        <v>1000</v>
      </c>
      <c r="I26" s="172">
        <v>0</v>
      </c>
      <c r="J26" s="44">
        <f t="shared" si="5"/>
        <v>0</v>
      </c>
      <c r="K26" s="42">
        <f t="shared" si="0"/>
        <v>1026719.9999999999</v>
      </c>
      <c r="L26" s="44">
        <f t="shared" si="1"/>
        <v>1.3799999999999997</v>
      </c>
      <c r="M26" s="59">
        <f t="shared" si="2"/>
        <v>0</v>
      </c>
      <c r="N26" s="52">
        <f t="shared" si="3"/>
        <v>0.8</v>
      </c>
    </row>
    <row r="27" spans="1:14" ht="30" customHeight="1" x14ac:dyDescent="0.25">
      <c r="A27" s="194">
        <v>12</v>
      </c>
      <c r="B27" s="204" t="s">
        <v>29</v>
      </c>
      <c r="C27" s="94"/>
      <c r="D27" s="15" t="s">
        <v>12</v>
      </c>
      <c r="E27" s="28" t="s">
        <v>30</v>
      </c>
      <c r="F27" s="51" t="s">
        <v>620</v>
      </c>
      <c r="G27" s="28" t="s">
        <v>31</v>
      </c>
      <c r="H27" s="28">
        <v>1000</v>
      </c>
      <c r="I27" s="165">
        <v>27720</v>
      </c>
      <c r="J27" s="44">
        <f t="shared" si="5"/>
        <v>3.7258064516129029E-2</v>
      </c>
      <c r="K27" s="42">
        <f t="shared" si="0"/>
        <v>1026719.9999999999</v>
      </c>
      <c r="L27" s="44">
        <f t="shared" si="1"/>
        <v>1.3799999999999997</v>
      </c>
      <c r="M27" s="59">
        <f t="shared" si="2"/>
        <v>2.6998597475455823</v>
      </c>
      <c r="N27" s="52">
        <f t="shared" si="3"/>
        <v>0.76274193548387104</v>
      </c>
    </row>
    <row r="28" spans="1:14" ht="30" customHeight="1" x14ac:dyDescent="0.25">
      <c r="A28" s="195"/>
      <c r="B28" s="205"/>
      <c r="C28" s="95"/>
      <c r="D28" s="15" t="s">
        <v>15</v>
      </c>
      <c r="E28" s="28" t="s">
        <v>30</v>
      </c>
      <c r="F28" s="51" t="s">
        <v>620</v>
      </c>
      <c r="G28" s="28" t="s">
        <v>31</v>
      </c>
      <c r="H28" s="28">
        <v>1000</v>
      </c>
      <c r="I28" s="165">
        <v>12943</v>
      </c>
      <c r="J28" s="44">
        <f t="shared" si="5"/>
        <v>1.7396505376344087E-2</v>
      </c>
      <c r="K28" s="42">
        <f t="shared" si="0"/>
        <v>1026719.9999999999</v>
      </c>
      <c r="L28" s="44">
        <f t="shared" si="1"/>
        <v>1.3799999999999997</v>
      </c>
      <c r="M28" s="59">
        <f t="shared" si="2"/>
        <v>1.2606163316191368</v>
      </c>
      <c r="N28" s="52">
        <f t="shared" si="3"/>
        <v>0.78260349462365597</v>
      </c>
    </row>
    <row r="29" spans="1:14" ht="30" customHeight="1" x14ac:dyDescent="0.25">
      <c r="A29" s="194">
        <v>13</v>
      </c>
      <c r="B29" s="187" t="s">
        <v>263</v>
      </c>
      <c r="C29" s="91"/>
      <c r="D29" s="14" t="s">
        <v>12</v>
      </c>
      <c r="E29" s="53" t="s">
        <v>32</v>
      </c>
      <c r="F29" s="51" t="s">
        <v>620</v>
      </c>
      <c r="G29" s="28" t="s">
        <v>31</v>
      </c>
      <c r="H29" s="28">
        <v>630</v>
      </c>
      <c r="I29" s="173">
        <v>0</v>
      </c>
      <c r="J29" s="44">
        <f t="shared" si="5"/>
        <v>0</v>
      </c>
      <c r="K29" s="42">
        <f t="shared" si="0"/>
        <v>646833.6</v>
      </c>
      <c r="L29" s="44">
        <f t="shared" si="1"/>
        <v>0.86939999999999995</v>
      </c>
      <c r="M29" s="59">
        <f t="shared" si="2"/>
        <v>0</v>
      </c>
      <c r="N29" s="52">
        <f t="shared" si="3"/>
        <v>0.504</v>
      </c>
    </row>
    <row r="30" spans="1:14" ht="30" customHeight="1" x14ac:dyDescent="0.25">
      <c r="A30" s="195"/>
      <c r="B30" s="188"/>
      <c r="C30" s="92"/>
      <c r="D30" s="14" t="s">
        <v>15</v>
      </c>
      <c r="E30" s="53" t="s">
        <v>32</v>
      </c>
      <c r="F30" s="51" t="s">
        <v>620</v>
      </c>
      <c r="G30" s="28" t="s">
        <v>31</v>
      </c>
      <c r="H30" s="28">
        <v>400</v>
      </c>
      <c r="I30" s="173">
        <v>9816</v>
      </c>
      <c r="J30" s="44">
        <f t="shared" si="5"/>
        <v>1.3193548387096774E-2</v>
      </c>
      <c r="K30" s="42">
        <f t="shared" si="0"/>
        <v>410687.99999999994</v>
      </c>
      <c r="L30" s="44">
        <f t="shared" si="1"/>
        <v>0.55199999999999994</v>
      </c>
      <c r="M30" s="59">
        <f t="shared" si="2"/>
        <v>2.3901355773726043</v>
      </c>
      <c r="N30" s="52">
        <f t="shared" si="3"/>
        <v>0.30680645161290326</v>
      </c>
    </row>
    <row r="31" spans="1:14" ht="30" customHeight="1" x14ac:dyDescent="0.25">
      <c r="A31" s="194">
        <v>14</v>
      </c>
      <c r="B31" s="187" t="s">
        <v>264</v>
      </c>
      <c r="C31" s="91"/>
      <c r="D31" s="14" t="s">
        <v>12</v>
      </c>
      <c r="E31" s="53" t="s">
        <v>32</v>
      </c>
      <c r="F31" s="51" t="s">
        <v>620</v>
      </c>
      <c r="G31" s="28" t="s">
        <v>31</v>
      </c>
      <c r="H31" s="28">
        <v>630</v>
      </c>
      <c r="I31" s="165">
        <v>2664.0000000000327</v>
      </c>
      <c r="J31" s="44">
        <f t="shared" si="5"/>
        <v>3.5806451612903664E-3</v>
      </c>
      <c r="K31" s="42">
        <f t="shared" si="0"/>
        <v>646833.6</v>
      </c>
      <c r="L31" s="44">
        <f t="shared" si="1"/>
        <v>0.86939999999999995</v>
      </c>
      <c r="M31" s="59">
        <f t="shared" si="2"/>
        <v>0.41185244551303962</v>
      </c>
      <c r="N31" s="52">
        <f t="shared" si="3"/>
        <v>0.50041935483870958</v>
      </c>
    </row>
    <row r="32" spans="1:14" ht="30" customHeight="1" x14ac:dyDescent="0.25">
      <c r="A32" s="195"/>
      <c r="B32" s="188"/>
      <c r="C32" s="92"/>
      <c r="D32" s="14" t="s">
        <v>15</v>
      </c>
      <c r="E32" s="53" t="s">
        <v>32</v>
      </c>
      <c r="F32" s="51" t="s">
        <v>620</v>
      </c>
      <c r="G32" s="28" t="s">
        <v>31</v>
      </c>
      <c r="H32" s="28">
        <v>400</v>
      </c>
      <c r="I32" s="165">
        <v>23400</v>
      </c>
      <c r="J32" s="44">
        <f t="shared" si="5"/>
        <v>3.145161290322581E-2</v>
      </c>
      <c r="K32" s="42">
        <f t="shared" si="0"/>
        <v>410687.99999999994</v>
      </c>
      <c r="L32" s="44">
        <f t="shared" si="1"/>
        <v>0.55199999999999994</v>
      </c>
      <c r="M32" s="59">
        <f t="shared" si="2"/>
        <v>5.6977559607293138</v>
      </c>
      <c r="N32" s="52">
        <f t="shared" si="3"/>
        <v>0.28854838709677427</v>
      </c>
    </row>
    <row r="33" spans="1:14" ht="30" customHeight="1" x14ac:dyDescent="0.25">
      <c r="A33" s="194">
        <v>15</v>
      </c>
      <c r="B33" s="187" t="s">
        <v>33</v>
      </c>
      <c r="C33" s="91"/>
      <c r="D33" s="14" t="s">
        <v>12</v>
      </c>
      <c r="E33" s="28" t="s">
        <v>34</v>
      </c>
      <c r="F33" s="51" t="s">
        <v>620</v>
      </c>
      <c r="G33" s="28" t="s">
        <v>31</v>
      </c>
      <c r="H33" s="28">
        <v>250</v>
      </c>
      <c r="I33" s="165">
        <v>0</v>
      </c>
      <c r="J33" s="44">
        <f t="shared" si="5"/>
        <v>0</v>
      </c>
      <c r="K33" s="42">
        <f t="shared" si="0"/>
        <v>256679.99999999997</v>
      </c>
      <c r="L33" s="44">
        <f t="shared" si="1"/>
        <v>0.34499999999999992</v>
      </c>
      <c r="M33" s="59">
        <f t="shared" si="2"/>
        <v>0</v>
      </c>
      <c r="N33" s="52">
        <f t="shared" si="3"/>
        <v>0.2</v>
      </c>
    </row>
    <row r="34" spans="1:14" ht="30" customHeight="1" x14ac:dyDescent="0.25">
      <c r="A34" s="195"/>
      <c r="B34" s="188"/>
      <c r="C34" s="92"/>
      <c r="D34" s="14" t="s">
        <v>15</v>
      </c>
      <c r="E34" s="28" t="s">
        <v>34</v>
      </c>
      <c r="F34" s="51" t="s">
        <v>620</v>
      </c>
      <c r="G34" s="28" t="s">
        <v>31</v>
      </c>
      <c r="H34" s="28">
        <v>250</v>
      </c>
      <c r="I34" s="165">
        <v>3392</v>
      </c>
      <c r="J34" s="44">
        <f t="shared" si="5"/>
        <v>4.5591397849462367E-3</v>
      </c>
      <c r="K34" s="42">
        <f t="shared" si="0"/>
        <v>256679.99999999997</v>
      </c>
      <c r="L34" s="44">
        <f t="shared" si="1"/>
        <v>0.34499999999999992</v>
      </c>
      <c r="M34" s="59">
        <f t="shared" si="2"/>
        <v>1.3214897927380398</v>
      </c>
      <c r="N34" s="52">
        <f t="shared" si="3"/>
        <v>0.19544086021505377</v>
      </c>
    </row>
    <row r="35" spans="1:14" ht="30" customHeight="1" x14ac:dyDescent="0.25">
      <c r="A35" s="14">
        <v>16</v>
      </c>
      <c r="B35" s="23" t="s">
        <v>35</v>
      </c>
      <c r="C35" s="96"/>
      <c r="D35" s="14" t="s">
        <v>12</v>
      </c>
      <c r="E35" s="28" t="s">
        <v>36</v>
      </c>
      <c r="F35" s="51" t="s">
        <v>620</v>
      </c>
      <c r="G35" s="28" t="s">
        <v>31</v>
      </c>
      <c r="H35" s="28">
        <v>250</v>
      </c>
      <c r="I35" s="165">
        <v>3370</v>
      </c>
      <c r="J35" s="44">
        <f t="shared" si="5"/>
        <v>4.5295698924731178E-3</v>
      </c>
      <c r="K35" s="42">
        <f t="shared" si="0"/>
        <v>256679.99999999997</v>
      </c>
      <c r="L35" s="44">
        <f t="shared" si="1"/>
        <v>0.34499999999999992</v>
      </c>
      <c r="M35" s="59">
        <f t="shared" si="2"/>
        <v>1.3129188094124982</v>
      </c>
      <c r="N35" s="52">
        <f t="shared" si="3"/>
        <v>0.1954704301075269</v>
      </c>
    </row>
    <row r="36" spans="1:14" ht="30" customHeight="1" x14ac:dyDescent="0.25">
      <c r="A36" s="14">
        <v>17</v>
      </c>
      <c r="B36" s="23" t="s">
        <v>37</v>
      </c>
      <c r="C36" s="96"/>
      <c r="D36" s="14" t="s">
        <v>12</v>
      </c>
      <c r="E36" s="28" t="s">
        <v>36</v>
      </c>
      <c r="F36" s="51" t="s">
        <v>620</v>
      </c>
      <c r="G36" s="28" t="s">
        <v>31</v>
      </c>
      <c r="H36" s="28">
        <v>250</v>
      </c>
      <c r="I36" s="165">
        <v>40840</v>
      </c>
      <c r="J36" s="44">
        <f t="shared" si="5"/>
        <v>5.4892473118279571E-2</v>
      </c>
      <c r="K36" s="42">
        <f t="shared" si="0"/>
        <v>256679.99999999997</v>
      </c>
      <c r="L36" s="44">
        <f t="shared" si="1"/>
        <v>0.34499999999999992</v>
      </c>
      <c r="M36" s="59">
        <f t="shared" si="2"/>
        <v>15.91086177341437</v>
      </c>
      <c r="N36" s="52">
        <f t="shared" si="3"/>
        <v>0.14510752688172043</v>
      </c>
    </row>
    <row r="37" spans="1:14" ht="30" customHeight="1" x14ac:dyDescent="0.25">
      <c r="A37" s="14">
        <v>18</v>
      </c>
      <c r="B37" s="23" t="s">
        <v>38</v>
      </c>
      <c r="C37" s="96"/>
      <c r="D37" s="14" t="s">
        <v>12</v>
      </c>
      <c r="E37" s="28" t="s">
        <v>30</v>
      </c>
      <c r="F37" s="51" t="s">
        <v>620</v>
      </c>
      <c r="G37" s="28" t="s">
        <v>31</v>
      </c>
      <c r="H37" s="28">
        <v>160</v>
      </c>
      <c r="I37" s="165">
        <v>1120</v>
      </c>
      <c r="J37" s="44">
        <f>I37/744/1000</f>
        <v>1.5053763440860215E-3</v>
      </c>
      <c r="K37" s="42">
        <f t="shared" si="0"/>
        <v>164275.19999999998</v>
      </c>
      <c r="L37" s="44">
        <f t="shared" si="1"/>
        <v>0.2208</v>
      </c>
      <c r="M37" s="59">
        <f t="shared" si="2"/>
        <v>0.68178276453171271</v>
      </c>
      <c r="N37" s="52">
        <f t="shared" si="3"/>
        <v>0.12649462365591399</v>
      </c>
    </row>
    <row r="38" spans="1:14" ht="30" customHeight="1" x14ac:dyDescent="0.25">
      <c r="A38" s="14">
        <v>19</v>
      </c>
      <c r="B38" s="23" t="s">
        <v>39</v>
      </c>
      <c r="C38" s="96"/>
      <c r="D38" s="14" t="s">
        <v>12</v>
      </c>
      <c r="E38" s="28" t="s">
        <v>40</v>
      </c>
      <c r="F38" s="51" t="s">
        <v>620</v>
      </c>
      <c r="G38" s="28" t="s">
        <v>31</v>
      </c>
      <c r="H38" s="28">
        <v>63</v>
      </c>
      <c r="I38" s="165">
        <v>766</v>
      </c>
      <c r="J38" s="44">
        <f t="shared" si="5"/>
        <v>1.0295698924731183E-3</v>
      </c>
      <c r="K38" s="42">
        <f t="shared" si="0"/>
        <v>64683.359999999993</v>
      </c>
      <c r="L38" s="44">
        <f t="shared" si="1"/>
        <v>8.6940000000000003E-2</v>
      </c>
      <c r="M38" s="59">
        <f t="shared" si="2"/>
        <v>1.1842303801163083</v>
      </c>
      <c r="N38" s="52">
        <f t="shared" si="3"/>
        <v>4.9370430107526883E-2</v>
      </c>
    </row>
    <row r="39" spans="1:14" ht="30" customHeight="1" x14ac:dyDescent="0.25">
      <c r="A39" s="14">
        <v>20</v>
      </c>
      <c r="B39" s="23" t="s">
        <v>41</v>
      </c>
      <c r="C39" s="96"/>
      <c r="D39" s="14" t="s">
        <v>12</v>
      </c>
      <c r="E39" s="28" t="s">
        <v>40</v>
      </c>
      <c r="F39" s="51" t="s">
        <v>620</v>
      </c>
      <c r="G39" s="28" t="s">
        <v>42</v>
      </c>
      <c r="H39" s="28">
        <v>160</v>
      </c>
      <c r="I39" s="165">
        <v>1181</v>
      </c>
      <c r="J39" s="44">
        <f t="shared" si="5"/>
        <v>1.5873655913978494E-3</v>
      </c>
      <c r="K39" s="42">
        <f t="shared" si="0"/>
        <v>164275.19999999998</v>
      </c>
      <c r="L39" s="44">
        <f t="shared" si="1"/>
        <v>0.2208</v>
      </c>
      <c r="M39" s="59">
        <f t="shared" si="2"/>
        <v>0.71891557581424348</v>
      </c>
      <c r="N39" s="52">
        <f t="shared" si="3"/>
        <v>0.12641263440860215</v>
      </c>
    </row>
    <row r="40" spans="1:14" ht="30" customHeight="1" x14ac:dyDescent="0.25">
      <c r="A40" s="14">
        <v>21</v>
      </c>
      <c r="B40" s="23" t="s">
        <v>43</v>
      </c>
      <c r="C40" s="96"/>
      <c r="D40" s="14" t="s">
        <v>12</v>
      </c>
      <c r="E40" s="53" t="s">
        <v>44</v>
      </c>
      <c r="F40" s="51" t="s">
        <v>620</v>
      </c>
      <c r="G40" s="28" t="s">
        <v>31</v>
      </c>
      <c r="H40" s="28">
        <v>63</v>
      </c>
      <c r="I40" s="165">
        <v>10238</v>
      </c>
      <c r="J40" s="44">
        <f t="shared" si="5"/>
        <v>1.3760752688172045E-2</v>
      </c>
      <c r="K40" s="42">
        <f t="shared" si="0"/>
        <v>64683.359999999993</v>
      </c>
      <c r="L40" s="44">
        <f t="shared" si="1"/>
        <v>8.6940000000000003E-2</v>
      </c>
      <c r="M40" s="59">
        <f t="shared" si="2"/>
        <v>15.827872887246427</v>
      </c>
      <c r="N40" s="52">
        <f t="shared" si="3"/>
        <v>3.6639247311827952E-2</v>
      </c>
    </row>
    <row r="41" spans="1:14" ht="30" customHeight="1" x14ac:dyDescent="0.25">
      <c r="A41" s="14">
        <v>22</v>
      </c>
      <c r="B41" s="23" t="s">
        <v>45</v>
      </c>
      <c r="C41" s="96"/>
      <c r="D41" s="14" t="s">
        <v>12</v>
      </c>
      <c r="E41" s="28" t="s">
        <v>46</v>
      </c>
      <c r="F41" s="51" t="s">
        <v>620</v>
      </c>
      <c r="G41" s="28" t="s">
        <v>31</v>
      </c>
      <c r="H41" s="28">
        <v>40</v>
      </c>
      <c r="I41" s="165">
        <v>11376</v>
      </c>
      <c r="J41" s="44">
        <f t="shared" si="5"/>
        <v>1.5290322580645162E-2</v>
      </c>
      <c r="K41" s="42">
        <f t="shared" si="0"/>
        <v>41068.799999999996</v>
      </c>
      <c r="L41" s="44">
        <f t="shared" si="1"/>
        <v>5.5199999999999999E-2</v>
      </c>
      <c r="M41" s="59">
        <f t="shared" si="2"/>
        <v>27.699859747545585</v>
      </c>
      <c r="N41" s="52">
        <f t="shared" si="3"/>
        <v>1.6709677419354838E-2</v>
      </c>
    </row>
    <row r="42" spans="1:14" ht="30" customHeight="1" x14ac:dyDescent="0.25">
      <c r="A42" s="14">
        <v>23</v>
      </c>
      <c r="B42" s="23" t="s">
        <v>47</v>
      </c>
      <c r="C42" s="96"/>
      <c r="D42" s="14" t="s">
        <v>12</v>
      </c>
      <c r="E42" s="28" t="s">
        <v>46</v>
      </c>
      <c r="F42" s="51" t="s">
        <v>620</v>
      </c>
      <c r="G42" s="28" t="s">
        <v>31</v>
      </c>
      <c r="H42" s="28">
        <v>100</v>
      </c>
      <c r="I42" s="165">
        <v>0</v>
      </c>
      <c r="J42" s="44">
        <f t="shared" si="5"/>
        <v>0</v>
      </c>
      <c r="K42" s="42">
        <f t="shared" si="0"/>
        <v>102671.99999999999</v>
      </c>
      <c r="L42" s="44">
        <f t="shared" si="1"/>
        <v>0.13799999999999998</v>
      </c>
      <c r="M42" s="59">
        <f t="shared" si="2"/>
        <v>0</v>
      </c>
      <c r="N42" s="52">
        <f t="shared" si="3"/>
        <v>8.0000000000000016E-2</v>
      </c>
    </row>
    <row r="43" spans="1:14" ht="30" customHeight="1" x14ac:dyDescent="0.25">
      <c r="A43" s="14">
        <v>24</v>
      </c>
      <c r="B43" s="23" t="s">
        <v>48</v>
      </c>
      <c r="C43" s="96"/>
      <c r="D43" s="14" t="s">
        <v>12</v>
      </c>
      <c r="E43" s="28" t="s">
        <v>49</v>
      </c>
      <c r="F43" s="51" t="s">
        <v>620</v>
      </c>
      <c r="G43" s="28" t="s">
        <v>31</v>
      </c>
      <c r="H43" s="28">
        <v>400</v>
      </c>
      <c r="I43" s="165">
        <v>5330</v>
      </c>
      <c r="J43" s="44">
        <f t="shared" si="5"/>
        <v>7.1639784946236559E-3</v>
      </c>
      <c r="K43" s="42">
        <f t="shared" si="0"/>
        <v>410687.99999999994</v>
      </c>
      <c r="L43" s="44">
        <f t="shared" si="1"/>
        <v>0.55199999999999994</v>
      </c>
      <c r="M43" s="59">
        <f t="shared" si="2"/>
        <v>1.2978221910550103</v>
      </c>
      <c r="N43" s="52">
        <f t="shared" si="3"/>
        <v>0.31283602150537643</v>
      </c>
    </row>
    <row r="44" spans="1:14" ht="30" customHeight="1" x14ac:dyDescent="0.25">
      <c r="A44" s="194">
        <v>25</v>
      </c>
      <c r="B44" s="204" t="s">
        <v>50</v>
      </c>
      <c r="C44" s="94"/>
      <c r="D44" s="14" t="s">
        <v>12</v>
      </c>
      <c r="E44" s="28" t="s">
        <v>49</v>
      </c>
      <c r="F44" s="51" t="s">
        <v>620</v>
      </c>
      <c r="G44" s="28" t="s">
        <v>31</v>
      </c>
      <c r="H44" s="28">
        <v>100</v>
      </c>
      <c r="I44" s="165">
        <v>0</v>
      </c>
      <c r="J44" s="44">
        <f t="shared" si="5"/>
        <v>0</v>
      </c>
      <c r="K44" s="42">
        <f t="shared" si="0"/>
        <v>102671.99999999999</v>
      </c>
      <c r="L44" s="44">
        <f t="shared" si="1"/>
        <v>0.13799999999999998</v>
      </c>
      <c r="M44" s="59">
        <f t="shared" si="2"/>
        <v>0</v>
      </c>
      <c r="N44" s="52">
        <f t="shared" si="3"/>
        <v>8.0000000000000016E-2</v>
      </c>
    </row>
    <row r="45" spans="1:14" ht="30" customHeight="1" x14ac:dyDescent="0.25">
      <c r="A45" s="195"/>
      <c r="B45" s="205"/>
      <c r="C45" s="95"/>
      <c r="D45" s="14" t="s">
        <v>15</v>
      </c>
      <c r="E45" s="28" t="s">
        <v>49</v>
      </c>
      <c r="F45" s="51" t="s">
        <v>620</v>
      </c>
      <c r="G45" s="28" t="s">
        <v>31</v>
      </c>
      <c r="H45" s="28">
        <v>630</v>
      </c>
      <c r="I45" s="165">
        <v>0</v>
      </c>
      <c r="J45" s="44">
        <f t="shared" si="5"/>
        <v>0</v>
      </c>
      <c r="K45" s="42">
        <f t="shared" si="0"/>
        <v>646833.6</v>
      </c>
      <c r="L45" s="44">
        <f t="shared" si="1"/>
        <v>0.86939999999999995</v>
      </c>
      <c r="M45" s="59">
        <f t="shared" si="2"/>
        <v>0</v>
      </c>
      <c r="N45" s="52">
        <f t="shared" si="3"/>
        <v>0.504</v>
      </c>
    </row>
    <row r="46" spans="1:14" ht="30" customHeight="1" x14ac:dyDescent="0.25">
      <c r="A46" s="14">
        <v>26</v>
      </c>
      <c r="B46" s="23" t="s">
        <v>51</v>
      </c>
      <c r="C46" s="96"/>
      <c r="D46" s="14" t="s">
        <v>12</v>
      </c>
      <c r="E46" s="53" t="s">
        <v>52</v>
      </c>
      <c r="F46" s="51" t="s">
        <v>620</v>
      </c>
      <c r="G46" s="28" t="s">
        <v>31</v>
      </c>
      <c r="H46" s="28">
        <v>250</v>
      </c>
      <c r="I46" s="165">
        <v>12280</v>
      </c>
      <c r="J46" s="44">
        <f t="shared" si="5"/>
        <v>1.6505376344086019E-2</v>
      </c>
      <c r="K46" s="42">
        <f t="shared" si="0"/>
        <v>256679.99999999997</v>
      </c>
      <c r="L46" s="44">
        <f t="shared" si="1"/>
        <v>0.34499999999999992</v>
      </c>
      <c r="M46" s="59">
        <f t="shared" si="2"/>
        <v>4.7841670562568179</v>
      </c>
      <c r="N46" s="52">
        <f t="shared" si="3"/>
        <v>0.18349462365591399</v>
      </c>
    </row>
    <row r="47" spans="1:14" ht="30" customHeight="1" x14ac:dyDescent="0.25">
      <c r="A47" s="14">
        <v>27</v>
      </c>
      <c r="B47" s="23" t="s">
        <v>53</v>
      </c>
      <c r="C47" s="96"/>
      <c r="D47" s="14" t="s">
        <v>12</v>
      </c>
      <c r="E47" s="53" t="s">
        <v>54</v>
      </c>
      <c r="F47" s="51" t="s">
        <v>620</v>
      </c>
      <c r="G47" s="28" t="s">
        <v>31</v>
      </c>
      <c r="H47" s="28">
        <v>630</v>
      </c>
      <c r="I47" s="165">
        <v>23147.119999999995</v>
      </c>
      <c r="J47" s="44">
        <f>I47/744/1000</f>
        <v>3.1111720430107521E-2</v>
      </c>
      <c r="K47" s="42">
        <f t="shared" si="0"/>
        <v>646833.6</v>
      </c>
      <c r="L47" s="44">
        <f t="shared" si="1"/>
        <v>0.86939999999999995</v>
      </c>
      <c r="M47" s="59">
        <f>(I47/K47)*100</f>
        <v>3.5785277697386153</v>
      </c>
      <c r="N47" s="52">
        <f t="shared" si="3"/>
        <v>0.47288827956989249</v>
      </c>
    </row>
    <row r="48" spans="1:14" ht="30" customHeight="1" x14ac:dyDescent="0.25">
      <c r="A48" s="14">
        <v>28</v>
      </c>
      <c r="B48" s="23" t="s">
        <v>55</v>
      </c>
      <c r="C48" s="96"/>
      <c r="D48" s="14" t="s">
        <v>12</v>
      </c>
      <c r="E48" s="53" t="s">
        <v>44</v>
      </c>
      <c r="F48" s="51" t="s">
        <v>620</v>
      </c>
      <c r="G48" s="28" t="s">
        <v>31</v>
      </c>
      <c r="H48" s="28">
        <v>320</v>
      </c>
      <c r="I48" s="165">
        <v>2100</v>
      </c>
      <c r="J48" s="44">
        <f t="shared" si="5"/>
        <v>2.8225806451612906E-3</v>
      </c>
      <c r="K48" s="42">
        <f t="shared" si="0"/>
        <v>328550.39999999997</v>
      </c>
      <c r="L48" s="44">
        <f t="shared" si="1"/>
        <v>0.44159999999999999</v>
      </c>
      <c r="M48" s="59">
        <f t="shared" si="2"/>
        <v>0.63917134174848067</v>
      </c>
      <c r="N48" s="52">
        <f t="shared" si="3"/>
        <v>0.25317741935483873</v>
      </c>
    </row>
    <row r="49" spans="1:14" ht="30" customHeight="1" x14ac:dyDescent="0.25">
      <c r="A49" s="14">
        <v>29</v>
      </c>
      <c r="B49" s="23" t="s">
        <v>56</v>
      </c>
      <c r="C49" s="96"/>
      <c r="D49" s="14" t="s">
        <v>12</v>
      </c>
      <c r="E49" s="28" t="s">
        <v>57</v>
      </c>
      <c r="F49" s="51" t="s">
        <v>620</v>
      </c>
      <c r="G49" s="28" t="s">
        <v>31</v>
      </c>
      <c r="H49" s="28">
        <v>250</v>
      </c>
      <c r="I49" s="165">
        <v>7110</v>
      </c>
      <c r="J49" s="44">
        <f t="shared" si="5"/>
        <v>9.5564516129032252E-3</v>
      </c>
      <c r="K49" s="42">
        <f t="shared" si="0"/>
        <v>256679.99999999997</v>
      </c>
      <c r="L49" s="44">
        <f t="shared" si="1"/>
        <v>0.34499999999999992</v>
      </c>
      <c r="M49" s="59">
        <f t="shared" si="2"/>
        <v>2.7699859747545585</v>
      </c>
      <c r="N49" s="52">
        <f t="shared" si="3"/>
        <v>0.19044354838709679</v>
      </c>
    </row>
    <row r="50" spans="1:14" ht="30" customHeight="1" x14ac:dyDescent="0.25">
      <c r="A50" s="14">
        <v>30</v>
      </c>
      <c r="B50" s="23" t="s">
        <v>58</v>
      </c>
      <c r="C50" s="96"/>
      <c r="D50" s="14" t="s">
        <v>12</v>
      </c>
      <c r="E50" s="53" t="s">
        <v>59</v>
      </c>
      <c r="F50" s="51" t="s">
        <v>620</v>
      </c>
      <c r="G50" s="28" t="s">
        <v>31</v>
      </c>
      <c r="H50" s="28">
        <v>100</v>
      </c>
      <c r="I50" s="165">
        <v>200</v>
      </c>
      <c r="J50" s="44">
        <f t="shared" si="5"/>
        <v>2.6881720430107527E-4</v>
      </c>
      <c r="K50" s="42">
        <f t="shared" si="0"/>
        <v>102671.99999999999</v>
      </c>
      <c r="L50" s="44">
        <f t="shared" si="1"/>
        <v>0.13799999999999998</v>
      </c>
      <c r="M50" s="59">
        <f t="shared" si="2"/>
        <v>0.19479507558048934</v>
      </c>
      <c r="N50" s="52">
        <f t="shared" si="3"/>
        <v>7.9731182795698935E-2</v>
      </c>
    </row>
    <row r="51" spans="1:14" ht="30" customHeight="1" x14ac:dyDescent="0.25">
      <c r="A51" s="14">
        <v>31</v>
      </c>
      <c r="B51" s="23" t="s">
        <v>271</v>
      </c>
      <c r="C51" s="96"/>
      <c r="D51" s="14" t="s">
        <v>12</v>
      </c>
      <c r="E51" s="53" t="s">
        <v>28</v>
      </c>
      <c r="F51" s="51" t="s">
        <v>620</v>
      </c>
      <c r="G51" s="28" t="s">
        <v>31</v>
      </c>
      <c r="H51" s="28">
        <v>250</v>
      </c>
      <c r="I51" s="165">
        <v>3780</v>
      </c>
      <c r="J51" s="44">
        <f t="shared" si="5"/>
        <v>5.0806451612903231E-3</v>
      </c>
      <c r="K51" s="42">
        <f t="shared" si="0"/>
        <v>256679.99999999997</v>
      </c>
      <c r="L51" s="44">
        <f t="shared" si="1"/>
        <v>0.34499999999999992</v>
      </c>
      <c r="M51" s="59">
        <f t="shared" si="2"/>
        <v>1.4726507713884995</v>
      </c>
      <c r="N51" s="52">
        <f t="shared" si="3"/>
        <v>0.1949193548387097</v>
      </c>
    </row>
    <row r="52" spans="1:14" ht="30" customHeight="1" x14ac:dyDescent="0.25">
      <c r="A52" s="14">
        <v>32</v>
      </c>
      <c r="B52" s="23" t="s">
        <v>60</v>
      </c>
      <c r="C52" s="96"/>
      <c r="D52" s="14" t="s">
        <v>12</v>
      </c>
      <c r="E52" s="53" t="s">
        <v>61</v>
      </c>
      <c r="F52" s="51" t="s">
        <v>620</v>
      </c>
      <c r="G52" s="28" t="s">
        <v>31</v>
      </c>
      <c r="H52" s="28">
        <v>630</v>
      </c>
      <c r="I52" s="165">
        <v>21247.199999999939</v>
      </c>
      <c r="J52" s="44">
        <f t="shared" si="5"/>
        <v>2.855806451612895E-2</v>
      </c>
      <c r="K52" s="42">
        <f t="shared" si="0"/>
        <v>646833.6</v>
      </c>
      <c r="L52" s="44">
        <f t="shared" si="1"/>
        <v>0.86939999999999995</v>
      </c>
      <c r="M52" s="59">
        <f t="shared" si="2"/>
        <v>3.2848015316458423</v>
      </c>
      <c r="N52" s="52">
        <f t="shared" si="3"/>
        <v>0.47544193548387104</v>
      </c>
    </row>
    <row r="53" spans="1:14" ht="30" customHeight="1" x14ac:dyDescent="0.25">
      <c r="A53" s="14">
        <v>33</v>
      </c>
      <c r="B53" s="23" t="s">
        <v>62</v>
      </c>
      <c r="C53" s="96"/>
      <c r="D53" s="14" t="s">
        <v>12</v>
      </c>
      <c r="E53" s="53" t="s">
        <v>63</v>
      </c>
      <c r="F53" s="51" t="s">
        <v>620</v>
      </c>
      <c r="G53" s="28" t="s">
        <v>31</v>
      </c>
      <c r="H53" s="28">
        <v>250</v>
      </c>
      <c r="I53" s="165">
        <v>870</v>
      </c>
      <c r="J53" s="44">
        <f t="shared" si="5"/>
        <v>1.1693548387096775E-3</v>
      </c>
      <c r="K53" s="42">
        <f t="shared" si="0"/>
        <v>256679.99999999997</v>
      </c>
      <c r="L53" s="44">
        <f t="shared" si="1"/>
        <v>0.34499999999999992</v>
      </c>
      <c r="M53" s="59">
        <f t="shared" si="2"/>
        <v>0.33894343151005146</v>
      </c>
      <c r="N53" s="52">
        <f t="shared" si="3"/>
        <v>0.19883064516129034</v>
      </c>
    </row>
    <row r="54" spans="1:14" ht="30" customHeight="1" x14ac:dyDescent="0.25">
      <c r="A54" s="14">
        <v>34</v>
      </c>
      <c r="B54" s="131" t="s">
        <v>622</v>
      </c>
      <c r="C54" s="97"/>
      <c r="D54" s="14" t="s">
        <v>12</v>
      </c>
      <c r="E54" s="53" t="s">
        <v>28</v>
      </c>
      <c r="F54" s="51" t="s">
        <v>620</v>
      </c>
      <c r="G54" s="28" t="s">
        <v>31</v>
      </c>
      <c r="H54" s="28">
        <v>250</v>
      </c>
      <c r="I54" s="165">
        <v>8759</v>
      </c>
      <c r="J54" s="44">
        <f t="shared" si="5"/>
        <v>1.1772849462365592E-2</v>
      </c>
      <c r="K54" s="42">
        <f t="shared" si="0"/>
        <v>256679.99999999997</v>
      </c>
      <c r="L54" s="44">
        <f t="shared" si="1"/>
        <v>0.34499999999999992</v>
      </c>
      <c r="M54" s="59">
        <f t="shared" si="2"/>
        <v>3.4124201340190128</v>
      </c>
      <c r="N54" s="52">
        <f t="shared" si="3"/>
        <v>0.18822715053763442</v>
      </c>
    </row>
    <row r="55" spans="1:14" ht="30" customHeight="1" x14ac:dyDescent="0.25">
      <c r="A55" s="14">
        <v>35</v>
      </c>
      <c r="B55" s="131" t="s">
        <v>623</v>
      </c>
      <c r="C55" s="97"/>
      <c r="D55" s="14" t="s">
        <v>12</v>
      </c>
      <c r="E55" s="53" t="s">
        <v>624</v>
      </c>
      <c r="F55" s="51" t="s">
        <v>620</v>
      </c>
      <c r="G55" s="28" t="s">
        <v>31</v>
      </c>
      <c r="H55" s="28">
        <v>320</v>
      </c>
      <c r="I55" s="165">
        <v>20666.399999999976</v>
      </c>
      <c r="J55" s="44">
        <f t="shared" si="5"/>
        <v>2.7777419354838677E-2</v>
      </c>
      <c r="K55" s="42">
        <f t="shared" si="0"/>
        <v>328550.39999999997</v>
      </c>
      <c r="L55" s="44">
        <f t="shared" si="1"/>
        <v>0.44159999999999999</v>
      </c>
      <c r="M55" s="59"/>
      <c r="N55" s="52">
        <f t="shared" si="3"/>
        <v>0.22822258064516132</v>
      </c>
    </row>
    <row r="56" spans="1:14" ht="30" customHeight="1" x14ac:dyDescent="0.25">
      <c r="A56" s="194">
        <v>36</v>
      </c>
      <c r="B56" s="187" t="s">
        <v>159</v>
      </c>
      <c r="C56" s="97"/>
      <c r="D56" s="14" t="s">
        <v>12</v>
      </c>
      <c r="E56" s="53" t="s">
        <v>545</v>
      </c>
      <c r="F56" s="53" t="s">
        <v>621</v>
      </c>
      <c r="G56" s="28" t="s">
        <v>16</v>
      </c>
      <c r="H56" s="28">
        <v>6300</v>
      </c>
      <c r="I56" s="165">
        <v>558000</v>
      </c>
      <c r="J56" s="44">
        <f t="shared" si="5"/>
        <v>0.75</v>
      </c>
      <c r="K56" s="42">
        <f t="shared" si="0"/>
        <v>6468335.9999999991</v>
      </c>
      <c r="L56" s="44">
        <f t="shared" si="1"/>
        <v>8.6939999999999991</v>
      </c>
      <c r="M56" s="59">
        <f t="shared" si="2"/>
        <v>8.6266390614216721</v>
      </c>
      <c r="N56" s="52">
        <f t="shared" si="3"/>
        <v>4.29</v>
      </c>
    </row>
    <row r="57" spans="1:14" ht="30" customHeight="1" x14ac:dyDescent="0.25">
      <c r="A57" s="195"/>
      <c r="B57" s="188"/>
      <c r="C57" s="97"/>
      <c r="D57" s="14" t="s">
        <v>15</v>
      </c>
      <c r="E57" s="53" t="s">
        <v>545</v>
      </c>
      <c r="F57" s="53" t="s">
        <v>621</v>
      </c>
      <c r="G57" s="28" t="s">
        <v>16</v>
      </c>
      <c r="H57" s="28">
        <v>5600</v>
      </c>
      <c r="I57" s="165">
        <v>520892</v>
      </c>
      <c r="J57" s="44">
        <f t="shared" si="5"/>
        <v>0.70012365591397852</v>
      </c>
      <c r="K57" s="42">
        <f t="shared" si="0"/>
        <v>5749632</v>
      </c>
      <c r="L57" s="44">
        <f t="shared" si="1"/>
        <v>7.7279999999999998</v>
      </c>
      <c r="M57" s="59">
        <f t="shared" si="2"/>
        <v>9.0595711168993081</v>
      </c>
      <c r="N57" s="52">
        <f t="shared" si="3"/>
        <v>3.7798763440860208</v>
      </c>
    </row>
    <row r="58" spans="1:14" s="12" customFormat="1" ht="30" customHeight="1" x14ac:dyDescent="0.25">
      <c r="A58" s="14">
        <v>37</v>
      </c>
      <c r="B58" s="24" t="s">
        <v>64</v>
      </c>
      <c r="C58" s="98"/>
      <c r="D58" s="14" t="s">
        <v>12</v>
      </c>
      <c r="E58" s="51" t="s">
        <v>540</v>
      </c>
      <c r="F58" s="53" t="s">
        <v>621</v>
      </c>
      <c r="G58" s="29" t="s">
        <v>16</v>
      </c>
      <c r="H58" s="29">
        <v>5600</v>
      </c>
      <c r="I58" s="172">
        <v>995112</v>
      </c>
      <c r="J58" s="44">
        <f t="shared" si="5"/>
        <v>1.3375161290322581</v>
      </c>
      <c r="K58" s="42">
        <f t="shared" si="0"/>
        <v>5749632</v>
      </c>
      <c r="L58" s="44">
        <f t="shared" si="1"/>
        <v>7.7279999999999998</v>
      </c>
      <c r="M58" s="59">
        <f t="shared" si="2"/>
        <v>17.307403325986776</v>
      </c>
      <c r="N58" s="52">
        <f t="shared" si="3"/>
        <v>3.1424838709677414</v>
      </c>
    </row>
    <row r="59" spans="1:14" s="12" customFormat="1" ht="30" customHeight="1" x14ac:dyDescent="0.25">
      <c r="A59" s="179">
        <v>38</v>
      </c>
      <c r="B59" s="187" t="s">
        <v>65</v>
      </c>
      <c r="C59" s="91"/>
      <c r="D59" s="14" t="s">
        <v>12</v>
      </c>
      <c r="E59" s="206" t="s">
        <v>536</v>
      </c>
      <c r="F59" s="53" t="s">
        <v>621</v>
      </c>
      <c r="G59" s="29" t="s">
        <v>16</v>
      </c>
      <c r="H59" s="29">
        <v>5600</v>
      </c>
      <c r="I59" s="172">
        <v>792720</v>
      </c>
      <c r="J59" s="44">
        <f t="shared" si="5"/>
        <v>1.0654838709677419</v>
      </c>
      <c r="K59" s="42">
        <f t="shared" si="0"/>
        <v>5749632</v>
      </c>
      <c r="L59" s="44">
        <f t="shared" si="1"/>
        <v>7.7279999999999998</v>
      </c>
      <c r="M59" s="59">
        <f t="shared" si="2"/>
        <v>13.787317170907635</v>
      </c>
      <c r="N59" s="52">
        <f t="shared" si="3"/>
        <v>3.4145161290322577</v>
      </c>
    </row>
    <row r="60" spans="1:14" s="12" customFormat="1" ht="30" customHeight="1" x14ac:dyDescent="0.25">
      <c r="A60" s="180"/>
      <c r="B60" s="188"/>
      <c r="C60" s="92"/>
      <c r="D60" s="14" t="s">
        <v>15</v>
      </c>
      <c r="E60" s="207"/>
      <c r="F60" s="53" t="s">
        <v>621</v>
      </c>
      <c r="G60" s="29" t="s">
        <v>16</v>
      </c>
      <c r="H60" s="136">
        <v>10000</v>
      </c>
      <c r="I60" s="172">
        <v>1981800</v>
      </c>
      <c r="J60" s="44">
        <f t="shared" si="5"/>
        <v>2.6637096774193547</v>
      </c>
      <c r="K60" s="42">
        <f t="shared" si="0"/>
        <v>10267200</v>
      </c>
      <c r="L60" s="44">
        <f t="shared" si="1"/>
        <v>13.8</v>
      </c>
      <c r="M60" s="59">
        <f t="shared" si="2"/>
        <v>19.30224403927069</v>
      </c>
      <c r="N60" s="52">
        <f t="shared" si="3"/>
        <v>5.3362903225806448</v>
      </c>
    </row>
    <row r="61" spans="1:14" s="12" customFormat="1" ht="30" customHeight="1" x14ac:dyDescent="0.25">
      <c r="A61" s="179">
        <v>39</v>
      </c>
      <c r="B61" s="187" t="s">
        <v>66</v>
      </c>
      <c r="C61" s="91"/>
      <c r="D61" s="14" t="s">
        <v>12</v>
      </c>
      <c r="E61" s="206" t="s">
        <v>535</v>
      </c>
      <c r="F61" s="53" t="s">
        <v>621</v>
      </c>
      <c r="G61" s="29" t="s">
        <v>16</v>
      </c>
      <c r="H61" s="29">
        <v>3200</v>
      </c>
      <c r="I61" s="172">
        <v>479232</v>
      </c>
      <c r="J61" s="44">
        <f t="shared" si="5"/>
        <v>0.6441290322580645</v>
      </c>
      <c r="K61" s="42">
        <f t="shared" si="0"/>
        <v>3285503.9999999995</v>
      </c>
      <c r="L61" s="44">
        <f t="shared" si="1"/>
        <v>4.4159999999999995</v>
      </c>
      <c r="M61" s="59">
        <f t="shared" si="2"/>
        <v>14.586255259467043</v>
      </c>
      <c r="N61" s="52">
        <f t="shared" si="3"/>
        <v>1.9158709677419359</v>
      </c>
    </row>
    <row r="62" spans="1:14" s="12" customFormat="1" ht="30" customHeight="1" x14ac:dyDescent="0.25">
      <c r="A62" s="180"/>
      <c r="B62" s="188"/>
      <c r="C62" s="92"/>
      <c r="D62" s="14" t="s">
        <v>15</v>
      </c>
      <c r="E62" s="207"/>
      <c r="F62" s="53" t="s">
        <v>621</v>
      </c>
      <c r="G62" s="29" t="s">
        <v>16</v>
      </c>
      <c r="H62" s="29">
        <v>4000</v>
      </c>
      <c r="I62" s="172">
        <v>101664</v>
      </c>
      <c r="J62" s="44">
        <f t="shared" si="5"/>
        <v>0.13664516129032259</v>
      </c>
      <c r="K62" s="42">
        <f t="shared" si="0"/>
        <v>4106879.9999999995</v>
      </c>
      <c r="L62" s="44">
        <f t="shared" si="1"/>
        <v>5.5199999999999987</v>
      </c>
      <c r="M62" s="59">
        <f t="shared" si="2"/>
        <v>2.4754558204768586</v>
      </c>
      <c r="N62" s="52">
        <f t="shared" si="3"/>
        <v>3.0633548387096776</v>
      </c>
    </row>
    <row r="63" spans="1:14" s="12" customFormat="1" ht="30" customHeight="1" x14ac:dyDescent="0.25">
      <c r="A63" s="179">
        <v>40</v>
      </c>
      <c r="B63" s="187" t="s">
        <v>67</v>
      </c>
      <c r="C63" s="91"/>
      <c r="D63" s="14" t="s">
        <v>12</v>
      </c>
      <c r="E63" s="206" t="s">
        <v>537</v>
      </c>
      <c r="F63" s="53" t="s">
        <v>621</v>
      </c>
      <c r="G63" s="29" t="s">
        <v>16</v>
      </c>
      <c r="H63" s="29">
        <v>6300</v>
      </c>
      <c r="I63" s="172">
        <v>1397016</v>
      </c>
      <c r="J63" s="44">
        <f t="shared" si="5"/>
        <v>1.8777096774193549</v>
      </c>
      <c r="K63" s="42">
        <f t="shared" si="0"/>
        <v>6468335.9999999991</v>
      </c>
      <c r="L63" s="44">
        <f t="shared" si="1"/>
        <v>8.6939999999999991</v>
      </c>
      <c r="M63" s="59">
        <f t="shared" si="2"/>
        <v>21.597764865647058</v>
      </c>
      <c r="N63" s="52">
        <f t="shared" si="3"/>
        <v>3.1622903225806454</v>
      </c>
    </row>
    <row r="64" spans="1:14" s="12" customFormat="1" ht="30" customHeight="1" x14ac:dyDescent="0.25">
      <c r="A64" s="180"/>
      <c r="B64" s="188"/>
      <c r="C64" s="92"/>
      <c r="D64" s="14" t="s">
        <v>15</v>
      </c>
      <c r="E64" s="207"/>
      <c r="F64" s="53" t="s">
        <v>621</v>
      </c>
      <c r="G64" s="29" t="s">
        <v>16</v>
      </c>
      <c r="H64" s="29">
        <v>5600</v>
      </c>
      <c r="I64" s="172">
        <v>666120</v>
      </c>
      <c r="J64" s="44">
        <f t="shared" si="5"/>
        <v>0.89532258064516135</v>
      </c>
      <c r="K64" s="42">
        <f t="shared" si="0"/>
        <v>5749632</v>
      </c>
      <c r="L64" s="44">
        <f t="shared" si="1"/>
        <v>7.7279999999999998</v>
      </c>
      <c r="M64" s="59">
        <f t="shared" si="2"/>
        <v>11.585437120149603</v>
      </c>
      <c r="N64" s="52">
        <f t="shared" si="3"/>
        <v>3.5846774193548381</v>
      </c>
    </row>
    <row r="65" spans="1:14" s="12" customFormat="1" ht="30" customHeight="1" x14ac:dyDescent="0.25">
      <c r="A65" s="179">
        <v>41</v>
      </c>
      <c r="B65" s="187" t="s">
        <v>68</v>
      </c>
      <c r="C65" s="91"/>
      <c r="D65" s="14" t="s">
        <v>12</v>
      </c>
      <c r="E65" s="206" t="s">
        <v>541</v>
      </c>
      <c r="F65" s="53" t="s">
        <v>621</v>
      </c>
      <c r="G65" s="29" t="s">
        <v>16</v>
      </c>
      <c r="H65" s="29">
        <v>6300</v>
      </c>
      <c r="I65" s="172">
        <v>643680</v>
      </c>
      <c r="J65" s="44">
        <f t="shared" si="5"/>
        <v>0.8651612903225806</v>
      </c>
      <c r="K65" s="42">
        <f t="shared" si="0"/>
        <v>6468335.9999999991</v>
      </c>
      <c r="L65" s="44">
        <f t="shared" si="1"/>
        <v>8.6939999999999991</v>
      </c>
      <c r="M65" s="59">
        <f t="shared" si="2"/>
        <v>9.9512455753689988</v>
      </c>
      <c r="N65" s="52">
        <f t="shared" si="3"/>
        <v>4.1748387096774193</v>
      </c>
    </row>
    <row r="66" spans="1:14" s="12" customFormat="1" ht="30" customHeight="1" x14ac:dyDescent="0.25">
      <c r="A66" s="180"/>
      <c r="B66" s="188"/>
      <c r="C66" s="92"/>
      <c r="D66" s="14" t="s">
        <v>15</v>
      </c>
      <c r="E66" s="207"/>
      <c r="F66" s="53" t="s">
        <v>621</v>
      </c>
      <c r="G66" s="29" t="s">
        <v>16</v>
      </c>
      <c r="H66" s="29">
        <v>6300</v>
      </c>
      <c r="I66" s="172">
        <v>686808</v>
      </c>
      <c r="J66" s="44">
        <f t="shared" si="5"/>
        <v>0.92312903225806453</v>
      </c>
      <c r="K66" s="42">
        <f t="shared" si="0"/>
        <v>6468335.9999999991</v>
      </c>
      <c r="L66" s="44">
        <f t="shared" si="1"/>
        <v>8.6939999999999991</v>
      </c>
      <c r="M66" s="59">
        <f t="shared" si="2"/>
        <v>10.618001291213073</v>
      </c>
      <c r="N66" s="52">
        <f t="shared" si="3"/>
        <v>4.1168709677419351</v>
      </c>
    </row>
    <row r="67" spans="1:14" s="12" customFormat="1" ht="30" customHeight="1" x14ac:dyDescent="0.25">
      <c r="A67" s="179">
        <v>42</v>
      </c>
      <c r="B67" s="187" t="s">
        <v>69</v>
      </c>
      <c r="C67" s="91"/>
      <c r="D67" s="14" t="s">
        <v>12</v>
      </c>
      <c r="E67" s="206" t="s">
        <v>543</v>
      </c>
      <c r="F67" s="53" t="s">
        <v>621</v>
      </c>
      <c r="G67" s="29" t="s">
        <v>16</v>
      </c>
      <c r="H67" s="29">
        <v>10000</v>
      </c>
      <c r="I67" s="172">
        <v>819360</v>
      </c>
      <c r="J67" s="44">
        <f>I67/744/1000</f>
        <v>1.1012903225806452</v>
      </c>
      <c r="K67" s="42">
        <f>H67*744*1.38</f>
        <v>10267200</v>
      </c>
      <c r="L67" s="44">
        <f>K67/744/1000</f>
        <v>13.8</v>
      </c>
      <c r="M67" s="59">
        <f>(I67/K67)*100</f>
        <v>7.9803646563814858</v>
      </c>
      <c r="N67" s="52">
        <f>H67/1000*0.8-J67</f>
        <v>6.8987096774193546</v>
      </c>
    </row>
    <row r="68" spans="1:14" s="12" customFormat="1" ht="30" customHeight="1" x14ac:dyDescent="0.25">
      <c r="A68" s="180"/>
      <c r="B68" s="188"/>
      <c r="C68" s="92"/>
      <c r="D68" s="14" t="s">
        <v>15</v>
      </c>
      <c r="E68" s="207"/>
      <c r="F68" s="53" t="s">
        <v>621</v>
      </c>
      <c r="G68" s="29" t="s">
        <v>16</v>
      </c>
      <c r="H68" s="29">
        <v>10000</v>
      </c>
      <c r="I68" s="172">
        <v>780096</v>
      </c>
      <c r="J68" s="44">
        <f t="shared" si="5"/>
        <v>1.048516129032258</v>
      </c>
      <c r="K68" s="42">
        <f t="shared" si="0"/>
        <v>10267200</v>
      </c>
      <c r="L68" s="44">
        <f t="shared" si="1"/>
        <v>13.8</v>
      </c>
      <c r="M68" s="59">
        <f t="shared" si="2"/>
        <v>7.597942964001871</v>
      </c>
      <c r="N68" s="52">
        <f t="shared" si="3"/>
        <v>6.951483870967742</v>
      </c>
    </row>
    <row r="69" spans="1:14" s="12" customFormat="1" ht="30" customHeight="1" x14ac:dyDescent="0.25">
      <c r="A69" s="179">
        <v>43</v>
      </c>
      <c r="B69" s="187" t="s">
        <v>544</v>
      </c>
      <c r="C69" s="93"/>
      <c r="D69" s="14" t="s">
        <v>12</v>
      </c>
      <c r="E69" s="51" t="s">
        <v>545</v>
      </c>
      <c r="F69" s="53" t="s">
        <v>621</v>
      </c>
      <c r="G69" s="29" t="s">
        <v>16</v>
      </c>
      <c r="H69" s="29">
        <v>4000</v>
      </c>
      <c r="I69" s="172">
        <v>315359.99999999913</v>
      </c>
      <c r="J69" s="44">
        <f t="shared" si="5"/>
        <v>0.42387096774193428</v>
      </c>
      <c r="K69" s="42">
        <f t="shared" si="0"/>
        <v>4106879.9999999995</v>
      </c>
      <c r="L69" s="44">
        <f t="shared" si="1"/>
        <v>5.5199999999999987</v>
      </c>
      <c r="M69" s="59">
        <f t="shared" si="2"/>
        <v>7.6788218793828689</v>
      </c>
      <c r="N69" s="52">
        <f t="shared" si="3"/>
        <v>2.7761290322580661</v>
      </c>
    </row>
    <row r="70" spans="1:14" s="12" customFormat="1" ht="30" customHeight="1" x14ac:dyDescent="0.25">
      <c r="A70" s="180"/>
      <c r="B70" s="188"/>
      <c r="C70" s="93"/>
      <c r="D70" s="14" t="s">
        <v>15</v>
      </c>
      <c r="E70" s="51" t="s">
        <v>545</v>
      </c>
      <c r="F70" s="53" t="s">
        <v>621</v>
      </c>
      <c r="G70" s="29" t="s">
        <v>16</v>
      </c>
      <c r="H70" s="29">
        <v>4000</v>
      </c>
      <c r="I70" s="172">
        <v>660912</v>
      </c>
      <c r="J70" s="44">
        <f t="shared" si="5"/>
        <v>0.88832258064516134</v>
      </c>
      <c r="K70" s="42">
        <f t="shared" si="0"/>
        <v>4106879.9999999995</v>
      </c>
      <c r="L70" s="44">
        <f t="shared" si="1"/>
        <v>5.5199999999999987</v>
      </c>
      <c r="M70" s="59">
        <f t="shared" si="2"/>
        <v>16.092800374006547</v>
      </c>
      <c r="N70" s="52">
        <f t="shared" si="3"/>
        <v>2.3116774193548388</v>
      </c>
    </row>
    <row r="71" spans="1:14" s="12" customFormat="1" ht="30" customHeight="1" x14ac:dyDescent="0.25">
      <c r="A71" s="179">
        <v>44</v>
      </c>
      <c r="B71" s="187" t="s">
        <v>70</v>
      </c>
      <c r="C71" s="91"/>
      <c r="D71" s="14" t="s">
        <v>12</v>
      </c>
      <c r="E71" s="206" t="s">
        <v>533</v>
      </c>
      <c r="F71" s="53" t="s">
        <v>621</v>
      </c>
      <c r="G71" s="29" t="s">
        <v>16</v>
      </c>
      <c r="H71" s="29">
        <v>6300</v>
      </c>
      <c r="I71" s="172">
        <v>155160</v>
      </c>
      <c r="J71" s="44">
        <f t="shared" si="5"/>
        <v>0.2085483870967742</v>
      </c>
      <c r="K71" s="42">
        <f t="shared" si="0"/>
        <v>6468335.9999999991</v>
      </c>
      <c r="L71" s="44">
        <f t="shared" si="1"/>
        <v>8.6939999999999991</v>
      </c>
      <c r="M71" s="59">
        <f t="shared" si="2"/>
        <v>2.3987622164340259</v>
      </c>
      <c r="N71" s="52">
        <f t="shared" si="3"/>
        <v>4.8314516129032254</v>
      </c>
    </row>
    <row r="72" spans="1:14" s="12" customFormat="1" ht="30" customHeight="1" x14ac:dyDescent="0.25">
      <c r="A72" s="180"/>
      <c r="B72" s="188"/>
      <c r="C72" s="92"/>
      <c r="D72" s="14" t="s">
        <v>15</v>
      </c>
      <c r="E72" s="207"/>
      <c r="F72" s="53" t="s">
        <v>621</v>
      </c>
      <c r="G72" s="29" t="s">
        <v>16</v>
      </c>
      <c r="H72" s="29">
        <v>6300</v>
      </c>
      <c r="I72" s="172">
        <v>140160</v>
      </c>
      <c r="J72" s="44">
        <f t="shared" si="5"/>
        <v>0.18838709677419355</v>
      </c>
      <c r="K72" s="42">
        <f t="shared" si="0"/>
        <v>6468335.9999999991</v>
      </c>
      <c r="L72" s="44">
        <f t="shared" si="1"/>
        <v>8.6939999999999991</v>
      </c>
      <c r="M72" s="59">
        <f t="shared" si="2"/>
        <v>2.1668633169334437</v>
      </c>
      <c r="N72" s="52">
        <f t="shared" si="3"/>
        <v>4.8516129032258064</v>
      </c>
    </row>
    <row r="73" spans="1:14" s="12" customFormat="1" ht="42" customHeight="1" x14ac:dyDescent="0.25">
      <c r="A73" s="25">
        <v>45</v>
      </c>
      <c r="B73" s="24" t="s">
        <v>71</v>
      </c>
      <c r="C73" s="98"/>
      <c r="D73" s="14" t="s">
        <v>12</v>
      </c>
      <c r="E73" s="51" t="s">
        <v>534</v>
      </c>
      <c r="F73" s="53" t="s">
        <v>621</v>
      </c>
      <c r="G73" s="29" t="s">
        <v>16</v>
      </c>
      <c r="H73" s="29">
        <v>3200</v>
      </c>
      <c r="I73" s="172">
        <v>151740</v>
      </c>
      <c r="J73" s="44">
        <f t="shared" si="5"/>
        <v>0.2039516129032258</v>
      </c>
      <c r="K73" s="42">
        <f t="shared" si="0"/>
        <v>3285503.9999999995</v>
      </c>
      <c r="L73" s="44">
        <f t="shared" si="1"/>
        <v>4.4159999999999995</v>
      </c>
      <c r="M73" s="59">
        <f t="shared" si="2"/>
        <v>4.6184694950911647</v>
      </c>
      <c r="N73" s="52">
        <f t="shared" si="3"/>
        <v>2.3560483870967746</v>
      </c>
    </row>
    <row r="74" spans="1:14" s="12" customFormat="1" ht="30" customHeight="1" x14ac:dyDescent="0.25">
      <c r="A74" s="69">
        <v>46</v>
      </c>
      <c r="B74" s="24" t="s">
        <v>72</v>
      </c>
      <c r="C74" s="98"/>
      <c r="D74" s="14" t="s">
        <v>12</v>
      </c>
      <c r="E74" s="29" t="s">
        <v>539</v>
      </c>
      <c r="F74" s="53" t="s">
        <v>621</v>
      </c>
      <c r="G74" s="29" t="s">
        <v>16</v>
      </c>
      <c r="H74" s="29">
        <v>3200</v>
      </c>
      <c r="I74" s="172">
        <v>224160</v>
      </c>
      <c r="J74" s="44">
        <f t="shared" si="5"/>
        <v>0.3012903225806452</v>
      </c>
      <c r="K74" s="42">
        <f t="shared" si="0"/>
        <v>3285503.9999999995</v>
      </c>
      <c r="L74" s="44">
        <f t="shared" si="1"/>
        <v>4.4159999999999995</v>
      </c>
      <c r="M74" s="59">
        <f t="shared" si="2"/>
        <v>6.8226975222066404</v>
      </c>
      <c r="N74" s="52">
        <f t="shared" si="3"/>
        <v>2.2587096774193554</v>
      </c>
    </row>
    <row r="75" spans="1:14" s="12" customFormat="1" ht="30" customHeight="1" x14ac:dyDescent="0.25">
      <c r="A75" s="142">
        <v>47</v>
      </c>
      <c r="B75" s="24" t="s">
        <v>73</v>
      </c>
      <c r="C75" s="98"/>
      <c r="D75" s="14" t="s">
        <v>12</v>
      </c>
      <c r="E75" s="51" t="s">
        <v>538</v>
      </c>
      <c r="F75" s="53" t="s">
        <v>621</v>
      </c>
      <c r="G75" s="29" t="s">
        <v>16</v>
      </c>
      <c r="H75" s="29">
        <v>3200</v>
      </c>
      <c r="I75" s="172">
        <v>0</v>
      </c>
      <c r="J75" s="44">
        <f t="shared" si="5"/>
        <v>0</v>
      </c>
      <c r="K75" s="42">
        <f t="shared" si="0"/>
        <v>3285503.9999999995</v>
      </c>
      <c r="L75" s="44">
        <f t="shared" si="1"/>
        <v>4.4159999999999995</v>
      </c>
      <c r="M75" s="59">
        <f t="shared" si="2"/>
        <v>0</v>
      </c>
      <c r="N75" s="52">
        <f t="shared" si="3"/>
        <v>2.5600000000000005</v>
      </c>
    </row>
    <row r="76" spans="1:14" s="12" customFormat="1" ht="42.75" customHeight="1" x14ac:dyDescent="0.25">
      <c r="A76" s="142">
        <v>48</v>
      </c>
      <c r="B76" s="24" t="s">
        <v>74</v>
      </c>
      <c r="C76" s="98"/>
      <c r="D76" s="14" t="s">
        <v>12</v>
      </c>
      <c r="E76" s="51" t="s">
        <v>542</v>
      </c>
      <c r="F76" s="53" t="s">
        <v>621</v>
      </c>
      <c r="G76" s="29" t="s">
        <v>16</v>
      </c>
      <c r="H76" s="29">
        <v>1600</v>
      </c>
      <c r="I76" s="172">
        <v>80520</v>
      </c>
      <c r="J76" s="44">
        <f t="shared" si="5"/>
        <v>0.10822580645161289</v>
      </c>
      <c r="K76" s="42">
        <f t="shared" si="0"/>
        <v>1642751.9999999998</v>
      </c>
      <c r="L76" s="44">
        <f t="shared" si="1"/>
        <v>2.2079999999999997</v>
      </c>
      <c r="M76" s="59">
        <f t="shared" si="2"/>
        <v>4.9015310892940631</v>
      </c>
      <c r="N76" s="52">
        <f t="shared" si="3"/>
        <v>1.1717741935483874</v>
      </c>
    </row>
    <row r="77" spans="1:14" ht="30" customHeight="1" x14ac:dyDescent="0.25">
      <c r="A77" s="142">
        <v>49</v>
      </c>
      <c r="B77" s="23" t="s">
        <v>368</v>
      </c>
      <c r="C77" s="101">
        <v>9716087000917</v>
      </c>
      <c r="D77" s="14" t="s">
        <v>12</v>
      </c>
      <c r="E77" s="29" t="s">
        <v>75</v>
      </c>
      <c r="F77" s="53" t="s">
        <v>621</v>
      </c>
      <c r="G77" s="28" t="s">
        <v>31</v>
      </c>
      <c r="H77" s="28">
        <v>630</v>
      </c>
      <c r="I77" s="165">
        <v>40107.89999999979</v>
      </c>
      <c r="J77" s="44">
        <f>I77/744/1000</f>
        <v>5.3908467741935202E-2</v>
      </c>
      <c r="K77" s="42">
        <f t="shared" si="0"/>
        <v>646833.6</v>
      </c>
      <c r="L77" s="44">
        <f t="shared" si="1"/>
        <v>0.86939999999999995</v>
      </c>
      <c r="M77" s="59">
        <f t="shared" si="2"/>
        <v>6.2006519141862437</v>
      </c>
      <c r="N77" s="52">
        <f t="shared" si="3"/>
        <v>0.45009153225806481</v>
      </c>
    </row>
    <row r="78" spans="1:14" ht="30" customHeight="1" x14ac:dyDescent="0.25">
      <c r="A78" s="142">
        <v>50</v>
      </c>
      <c r="B78" s="23" t="s">
        <v>369</v>
      </c>
      <c r="C78" s="102">
        <v>9716088000269</v>
      </c>
      <c r="D78" s="14" t="s">
        <v>12</v>
      </c>
      <c r="E78" s="29" t="s">
        <v>75</v>
      </c>
      <c r="F78" s="53" t="s">
        <v>621</v>
      </c>
      <c r="G78" s="28" t="s">
        <v>31</v>
      </c>
      <c r="H78" s="28">
        <v>630</v>
      </c>
      <c r="I78" s="165">
        <v>73599.371999999858</v>
      </c>
      <c r="J78" s="44">
        <f t="shared" si="5"/>
        <v>9.8923887096773994E-2</v>
      </c>
      <c r="K78" s="42">
        <f t="shared" si="0"/>
        <v>646833.6</v>
      </c>
      <c r="L78" s="44">
        <f t="shared" si="1"/>
        <v>0.86939999999999995</v>
      </c>
      <c r="M78" s="59">
        <f t="shared" si="2"/>
        <v>11.378408913822637</v>
      </c>
      <c r="N78" s="52">
        <f t="shared" si="3"/>
        <v>0.40507611290322598</v>
      </c>
    </row>
    <row r="79" spans="1:14" ht="30" customHeight="1" x14ac:dyDescent="0.25">
      <c r="A79" s="142">
        <v>51</v>
      </c>
      <c r="B79" s="23" t="s">
        <v>370</v>
      </c>
      <c r="C79" s="102">
        <v>9716087000317</v>
      </c>
      <c r="D79" s="14" t="s">
        <v>12</v>
      </c>
      <c r="E79" s="29" t="s">
        <v>75</v>
      </c>
      <c r="F79" s="53" t="s">
        <v>621</v>
      </c>
      <c r="G79" s="28" t="s">
        <v>31</v>
      </c>
      <c r="H79" s="28">
        <v>630</v>
      </c>
      <c r="I79" s="165">
        <v>62023.128000000142</v>
      </c>
      <c r="J79" s="44">
        <f t="shared" si="5"/>
        <v>8.3364419354838903E-2</v>
      </c>
      <c r="K79" s="42">
        <f t="shared" si="0"/>
        <v>646833.6</v>
      </c>
      <c r="L79" s="44">
        <f t="shared" si="1"/>
        <v>0.86939999999999995</v>
      </c>
      <c r="M79" s="59">
        <f t="shared" si="2"/>
        <v>9.5887300845225329</v>
      </c>
      <c r="N79" s="52">
        <f t="shared" si="3"/>
        <v>0.4206355806451611</v>
      </c>
    </row>
    <row r="80" spans="1:14" ht="30" customHeight="1" x14ac:dyDescent="0.25">
      <c r="A80" s="142">
        <v>52</v>
      </c>
      <c r="B80" s="23" t="s">
        <v>371</v>
      </c>
      <c r="C80" s="102">
        <v>9716087000174</v>
      </c>
      <c r="D80" s="14" t="s">
        <v>12</v>
      </c>
      <c r="E80" s="29" t="s">
        <v>75</v>
      </c>
      <c r="F80" s="53" t="s">
        <v>621</v>
      </c>
      <c r="G80" s="28" t="s">
        <v>31</v>
      </c>
      <c r="H80" s="28">
        <v>630</v>
      </c>
      <c r="I80" s="165">
        <v>66977.819999999483</v>
      </c>
      <c r="J80" s="44">
        <f>I80/744/1000</f>
        <v>9.0023951612902539E-2</v>
      </c>
      <c r="K80" s="42">
        <f t="shared" si="0"/>
        <v>646833.6</v>
      </c>
      <c r="L80" s="44">
        <f t="shared" si="1"/>
        <v>0.86939999999999995</v>
      </c>
      <c r="M80" s="59">
        <f>(I80/K80)*100</f>
        <v>10.354721832631991</v>
      </c>
      <c r="N80" s="52">
        <f t="shared" si="3"/>
        <v>0.41397604838709745</v>
      </c>
    </row>
    <row r="81" spans="1:14" ht="30" customHeight="1" x14ac:dyDescent="0.25">
      <c r="A81" s="142">
        <v>53</v>
      </c>
      <c r="B81" s="23" t="s">
        <v>372</v>
      </c>
      <c r="C81" s="103">
        <v>9716088000377</v>
      </c>
      <c r="D81" s="14" t="s">
        <v>12</v>
      </c>
      <c r="E81" s="29" t="s">
        <v>76</v>
      </c>
      <c r="F81" s="53" t="s">
        <v>621</v>
      </c>
      <c r="G81" s="28" t="s">
        <v>31</v>
      </c>
      <c r="H81" s="28">
        <v>630</v>
      </c>
      <c r="I81" s="165">
        <v>79246.991999999998</v>
      </c>
      <c r="J81" s="44">
        <f t="shared" si="5"/>
        <v>0.10651477419354839</v>
      </c>
      <c r="K81" s="42">
        <f t="shared" si="0"/>
        <v>646833.6</v>
      </c>
      <c r="L81" s="44">
        <f t="shared" si="1"/>
        <v>0.86939999999999995</v>
      </c>
      <c r="M81" s="59">
        <f t="shared" si="2"/>
        <v>12.251526822354313</v>
      </c>
      <c r="N81" s="52">
        <f t="shared" si="3"/>
        <v>0.39748522580645163</v>
      </c>
    </row>
    <row r="82" spans="1:14" ht="30" customHeight="1" x14ac:dyDescent="0.25">
      <c r="A82" s="142">
        <v>54</v>
      </c>
      <c r="B82" s="23" t="s">
        <v>373</v>
      </c>
      <c r="C82" s="104">
        <v>9716087000049</v>
      </c>
      <c r="D82" s="14" t="s">
        <v>12</v>
      </c>
      <c r="E82" s="29" t="s">
        <v>77</v>
      </c>
      <c r="F82" s="53" t="s">
        <v>621</v>
      </c>
      <c r="G82" s="28" t="s">
        <v>31</v>
      </c>
      <c r="H82" s="28">
        <v>630</v>
      </c>
      <c r="I82" s="165">
        <v>115706.25600000028</v>
      </c>
      <c r="J82" s="44">
        <f t="shared" si="5"/>
        <v>0.15551916129032295</v>
      </c>
      <c r="K82" s="42">
        <f t="shared" si="0"/>
        <v>646833.6</v>
      </c>
      <c r="L82" s="44">
        <f t="shared" si="1"/>
        <v>0.86939999999999995</v>
      </c>
      <c r="M82" s="59">
        <f t="shared" si="2"/>
        <v>17.888102287821827</v>
      </c>
      <c r="N82" s="52">
        <f t="shared" si="3"/>
        <v>0.34848083870967705</v>
      </c>
    </row>
    <row r="83" spans="1:14" ht="30" customHeight="1" x14ac:dyDescent="0.25">
      <c r="A83" s="142">
        <v>55</v>
      </c>
      <c r="B83" s="23" t="s">
        <v>513</v>
      </c>
      <c r="C83" s="104">
        <v>9716088000520</v>
      </c>
      <c r="D83" s="14" t="s">
        <v>12</v>
      </c>
      <c r="E83" s="29" t="s">
        <v>78</v>
      </c>
      <c r="F83" s="53" t="s">
        <v>621</v>
      </c>
      <c r="G83" s="28" t="s">
        <v>31</v>
      </c>
      <c r="H83" s="28">
        <v>630</v>
      </c>
      <c r="I83" s="165">
        <v>79630.319999999483</v>
      </c>
      <c r="J83" s="44">
        <f t="shared" si="5"/>
        <v>0.10702999999999931</v>
      </c>
      <c r="K83" s="42">
        <f t="shared" si="0"/>
        <v>646833.6</v>
      </c>
      <c r="L83" s="44">
        <f t="shared" si="1"/>
        <v>0.86939999999999995</v>
      </c>
      <c r="M83" s="59">
        <f t="shared" si="2"/>
        <v>12.310789049919405</v>
      </c>
      <c r="N83" s="52">
        <f t="shared" ref="N83:N146" si="6">H83/1000*0.8-J83</f>
        <v>0.39697000000000071</v>
      </c>
    </row>
    <row r="84" spans="1:14" ht="30" customHeight="1" x14ac:dyDescent="0.25">
      <c r="A84" s="142">
        <v>56</v>
      </c>
      <c r="B84" s="23" t="s">
        <v>642</v>
      </c>
      <c r="C84" s="137">
        <v>9716087000375</v>
      </c>
      <c r="D84" s="14" t="s">
        <v>12</v>
      </c>
      <c r="E84" s="51" t="s">
        <v>79</v>
      </c>
      <c r="F84" s="53" t="s">
        <v>621</v>
      </c>
      <c r="G84" s="28" t="s">
        <v>31</v>
      </c>
      <c r="H84" s="28">
        <v>400</v>
      </c>
      <c r="I84" s="138">
        <v>60584.531999999599</v>
      </c>
      <c r="J84" s="44">
        <f t="shared" si="5"/>
        <v>8.1430822580644616E-2</v>
      </c>
      <c r="K84" s="42">
        <f t="shared" ref="K84:K147" si="7">H84*744*1.38</f>
        <v>410687.99999999994</v>
      </c>
      <c r="L84" s="44">
        <f t="shared" ref="L84:L147" si="8">K84/744/1000</f>
        <v>0.55199999999999994</v>
      </c>
      <c r="M84" s="59">
        <f t="shared" ref="M84:M147" si="9">(I84/K84)*100</f>
        <v>14.751960612435621</v>
      </c>
      <c r="N84" s="52">
        <f t="shared" si="6"/>
        <v>0.23856917741935546</v>
      </c>
    </row>
    <row r="85" spans="1:14" ht="30" customHeight="1" x14ac:dyDescent="0.25">
      <c r="A85" s="142">
        <v>57</v>
      </c>
      <c r="B85" s="23" t="s">
        <v>80</v>
      </c>
      <c r="C85" s="104">
        <v>9716088000484</v>
      </c>
      <c r="D85" s="14" t="s">
        <v>12</v>
      </c>
      <c r="E85" s="28" t="s">
        <v>81</v>
      </c>
      <c r="F85" s="53" t="s">
        <v>621</v>
      </c>
      <c r="G85" s="28" t="s">
        <v>31</v>
      </c>
      <c r="H85" s="28">
        <v>630</v>
      </c>
      <c r="I85" s="165">
        <v>61655.148000000045</v>
      </c>
      <c r="J85" s="44">
        <f t="shared" si="5"/>
        <v>8.2869822580645222E-2</v>
      </c>
      <c r="K85" s="42">
        <f t="shared" si="7"/>
        <v>646833.6</v>
      </c>
      <c r="L85" s="44">
        <f t="shared" si="8"/>
        <v>0.86939999999999995</v>
      </c>
      <c r="M85" s="59">
        <f t="shared" si="9"/>
        <v>9.5318406464970344</v>
      </c>
      <c r="N85" s="52">
        <f t="shared" si="6"/>
        <v>0.42113017741935477</v>
      </c>
    </row>
    <row r="86" spans="1:14" ht="30" customHeight="1" x14ac:dyDescent="0.25">
      <c r="A86" s="142">
        <v>58</v>
      </c>
      <c r="B86" s="23" t="s">
        <v>374</v>
      </c>
      <c r="C86" s="104">
        <v>9716087000395</v>
      </c>
      <c r="D86" s="14" t="s">
        <v>12</v>
      </c>
      <c r="E86" s="28" t="s">
        <v>81</v>
      </c>
      <c r="F86" s="53" t="s">
        <v>621</v>
      </c>
      <c r="G86" s="28" t="s">
        <v>31</v>
      </c>
      <c r="H86" s="28">
        <v>630</v>
      </c>
      <c r="I86" s="165">
        <v>59735.615999999573</v>
      </c>
      <c r="J86" s="44">
        <f t="shared" ref="J86:J149" si="10">I86/744/1000</f>
        <v>8.0289806451612336E-2</v>
      </c>
      <c r="K86" s="42">
        <f t="shared" si="7"/>
        <v>646833.6</v>
      </c>
      <c r="L86" s="44">
        <f t="shared" si="8"/>
        <v>0.86939999999999995</v>
      </c>
      <c r="M86" s="59">
        <f t="shared" si="9"/>
        <v>9.235082407592861</v>
      </c>
      <c r="N86" s="52">
        <f t="shared" si="6"/>
        <v>0.42371019354838768</v>
      </c>
    </row>
    <row r="87" spans="1:14" ht="30" customHeight="1" x14ac:dyDescent="0.25">
      <c r="A87" s="142">
        <v>59</v>
      </c>
      <c r="B87" s="23" t="s">
        <v>354</v>
      </c>
      <c r="C87" s="102">
        <v>9716088000513</v>
      </c>
      <c r="D87" s="14" t="s">
        <v>12</v>
      </c>
      <c r="E87" s="28" t="s">
        <v>82</v>
      </c>
      <c r="F87" s="53" t="s">
        <v>621</v>
      </c>
      <c r="G87" s="28" t="s">
        <v>31</v>
      </c>
      <c r="H87" s="28">
        <v>630</v>
      </c>
      <c r="I87" s="165">
        <v>50523.756000000285</v>
      </c>
      <c r="J87" s="44">
        <f t="shared" si="10"/>
        <v>6.7908274193548765E-2</v>
      </c>
      <c r="K87" s="42">
        <f t="shared" si="7"/>
        <v>646833.6</v>
      </c>
      <c r="L87" s="44">
        <f t="shared" si="8"/>
        <v>0.86939999999999995</v>
      </c>
      <c r="M87" s="59">
        <f t="shared" si="9"/>
        <v>7.8109356100240142</v>
      </c>
      <c r="N87" s="52">
        <f t="shared" si="6"/>
        <v>0.43609172580645122</v>
      </c>
    </row>
    <row r="88" spans="1:14" ht="30" customHeight="1" x14ac:dyDescent="0.25">
      <c r="A88" s="142">
        <v>60</v>
      </c>
      <c r="B88" s="23" t="s">
        <v>375</v>
      </c>
      <c r="C88" s="104">
        <v>9716087000059</v>
      </c>
      <c r="D88" s="14" t="s">
        <v>12</v>
      </c>
      <c r="E88" s="28" t="s">
        <v>82</v>
      </c>
      <c r="F88" s="53" t="s">
        <v>621</v>
      </c>
      <c r="G88" s="28" t="s">
        <v>31</v>
      </c>
      <c r="H88" s="28">
        <v>400</v>
      </c>
      <c r="I88" s="165">
        <v>8238.6360000000423</v>
      </c>
      <c r="J88" s="44">
        <f t="shared" si="10"/>
        <v>1.1073435483871024E-2</v>
      </c>
      <c r="K88" s="42">
        <f t="shared" si="7"/>
        <v>410687.99999999994</v>
      </c>
      <c r="L88" s="44">
        <f t="shared" si="8"/>
        <v>0.55199999999999994</v>
      </c>
      <c r="M88" s="59">
        <f t="shared" si="9"/>
        <v>2.0060571528751856</v>
      </c>
      <c r="N88" s="52">
        <f t="shared" si="6"/>
        <v>0.30892656451612904</v>
      </c>
    </row>
    <row r="89" spans="1:14" ht="30" customHeight="1" x14ac:dyDescent="0.25">
      <c r="A89" s="142">
        <v>61</v>
      </c>
      <c r="B89" s="23" t="s">
        <v>376</v>
      </c>
      <c r="C89" s="102">
        <v>9716087000186</v>
      </c>
      <c r="D89" s="14" t="s">
        <v>12</v>
      </c>
      <c r="E89" s="28" t="s">
        <v>82</v>
      </c>
      <c r="F89" s="53" t="s">
        <v>621</v>
      </c>
      <c r="G89" s="28" t="s">
        <v>31</v>
      </c>
      <c r="H89" s="28">
        <v>320</v>
      </c>
      <c r="I89" s="165">
        <v>58975.319999999483</v>
      </c>
      <c r="J89" s="44">
        <f t="shared" si="10"/>
        <v>7.926790322580575E-2</v>
      </c>
      <c r="K89" s="42">
        <f t="shared" si="7"/>
        <v>328550.39999999997</v>
      </c>
      <c r="L89" s="44">
        <f t="shared" si="8"/>
        <v>0.44159999999999999</v>
      </c>
      <c r="M89" s="59">
        <f t="shared" si="9"/>
        <v>17.950159244974131</v>
      </c>
      <c r="N89" s="52">
        <f t="shared" si="6"/>
        <v>0.17673209677419427</v>
      </c>
    </row>
    <row r="90" spans="1:14" ht="30" customHeight="1" x14ac:dyDescent="0.25">
      <c r="A90" s="142">
        <v>62</v>
      </c>
      <c r="B90" s="23" t="s">
        <v>377</v>
      </c>
      <c r="C90" s="102">
        <v>9716088000190</v>
      </c>
      <c r="D90" s="14" t="s">
        <v>12</v>
      </c>
      <c r="E90" s="28" t="s">
        <v>82</v>
      </c>
      <c r="F90" s="53" t="s">
        <v>621</v>
      </c>
      <c r="G90" s="28" t="s">
        <v>31</v>
      </c>
      <c r="H90" s="28">
        <v>400</v>
      </c>
      <c r="I90" s="165">
        <v>56896.40400000033</v>
      </c>
      <c r="J90" s="44">
        <f t="shared" si="10"/>
        <v>7.6473661290323028E-2</v>
      </c>
      <c r="K90" s="42">
        <f t="shared" si="7"/>
        <v>410687.99999999994</v>
      </c>
      <c r="L90" s="44">
        <f t="shared" si="8"/>
        <v>0.55199999999999994</v>
      </c>
      <c r="M90" s="59">
        <f t="shared" si="9"/>
        <v>13.853924146797651</v>
      </c>
      <c r="N90" s="52">
        <f t="shared" si="6"/>
        <v>0.24352633870967705</v>
      </c>
    </row>
    <row r="91" spans="1:14" ht="30" customHeight="1" x14ac:dyDescent="0.25">
      <c r="A91" s="142">
        <v>63</v>
      </c>
      <c r="B91" s="23" t="s">
        <v>378</v>
      </c>
      <c r="C91" s="104">
        <v>9716088000506</v>
      </c>
      <c r="D91" s="14" t="s">
        <v>12</v>
      </c>
      <c r="E91" s="28" t="s">
        <v>82</v>
      </c>
      <c r="F91" s="53" t="s">
        <v>621</v>
      </c>
      <c r="G91" s="28" t="s">
        <v>31</v>
      </c>
      <c r="H91" s="28">
        <v>320</v>
      </c>
      <c r="I91" s="165">
        <v>16155.69599999988</v>
      </c>
      <c r="J91" s="44">
        <f t="shared" si="10"/>
        <v>2.1714645161290159E-2</v>
      </c>
      <c r="K91" s="42">
        <f t="shared" si="7"/>
        <v>328550.39999999997</v>
      </c>
      <c r="L91" s="44">
        <f t="shared" si="8"/>
        <v>0.44159999999999999</v>
      </c>
      <c r="M91" s="59">
        <f t="shared" si="9"/>
        <v>4.9172656615240413</v>
      </c>
      <c r="N91" s="52">
        <f t="shared" si="6"/>
        <v>0.23428535483870985</v>
      </c>
    </row>
    <row r="92" spans="1:14" ht="30" customHeight="1" x14ac:dyDescent="0.25">
      <c r="A92" s="142">
        <v>64</v>
      </c>
      <c r="B92" s="23" t="s">
        <v>379</v>
      </c>
      <c r="C92" s="102">
        <v>9716088000015</v>
      </c>
      <c r="D92" s="14" t="s">
        <v>12</v>
      </c>
      <c r="E92" s="28" t="s">
        <v>82</v>
      </c>
      <c r="F92" s="53" t="s">
        <v>621</v>
      </c>
      <c r="G92" s="28" t="s">
        <v>31</v>
      </c>
      <c r="H92" s="28">
        <v>400</v>
      </c>
      <c r="I92" s="165">
        <v>91764.383999998681</v>
      </c>
      <c r="J92" s="44">
        <f t="shared" si="10"/>
        <v>0.12333922580644985</v>
      </c>
      <c r="K92" s="42">
        <f t="shared" si="7"/>
        <v>410687.99999999994</v>
      </c>
      <c r="L92" s="44">
        <f t="shared" si="8"/>
        <v>0.55199999999999994</v>
      </c>
      <c r="M92" s="59">
        <f t="shared" si="9"/>
        <v>22.344062646095988</v>
      </c>
      <c r="N92" s="52">
        <f t="shared" si="6"/>
        <v>0.19666077419355021</v>
      </c>
    </row>
    <row r="93" spans="1:14" ht="30" customHeight="1" x14ac:dyDescent="0.25">
      <c r="A93" s="142">
        <v>65</v>
      </c>
      <c r="B93" s="23" t="s">
        <v>84</v>
      </c>
      <c r="C93" s="105"/>
      <c r="D93" s="14" t="s">
        <v>12</v>
      </c>
      <c r="E93" s="28" t="s">
        <v>82</v>
      </c>
      <c r="F93" s="53" t="s">
        <v>621</v>
      </c>
      <c r="G93" s="28" t="s">
        <v>31</v>
      </c>
      <c r="H93" s="28">
        <v>400</v>
      </c>
      <c r="I93" s="165">
        <v>0</v>
      </c>
      <c r="J93" s="44">
        <f t="shared" si="10"/>
        <v>0</v>
      </c>
      <c r="K93" s="42">
        <f t="shared" si="7"/>
        <v>410687.99999999994</v>
      </c>
      <c r="L93" s="44">
        <f t="shared" si="8"/>
        <v>0.55199999999999994</v>
      </c>
      <c r="M93" s="59">
        <f t="shared" si="9"/>
        <v>0</v>
      </c>
      <c r="N93" s="52">
        <f t="shared" si="6"/>
        <v>0.32000000000000006</v>
      </c>
    </row>
    <row r="94" spans="1:14" ht="30" customHeight="1" x14ac:dyDescent="0.25">
      <c r="A94" s="142">
        <v>66</v>
      </c>
      <c r="B94" s="23" t="s">
        <v>85</v>
      </c>
      <c r="C94" s="105"/>
      <c r="D94" s="14" t="s">
        <v>12</v>
      </c>
      <c r="E94" s="28" t="s">
        <v>82</v>
      </c>
      <c r="F94" s="53" t="s">
        <v>621</v>
      </c>
      <c r="G94" s="28" t="s">
        <v>31</v>
      </c>
      <c r="H94" s="28">
        <v>400</v>
      </c>
      <c r="I94" s="165">
        <v>0</v>
      </c>
      <c r="J94" s="44">
        <f t="shared" si="10"/>
        <v>0</v>
      </c>
      <c r="K94" s="42">
        <f t="shared" si="7"/>
        <v>410687.99999999994</v>
      </c>
      <c r="L94" s="44">
        <f t="shared" si="8"/>
        <v>0.55199999999999994</v>
      </c>
      <c r="M94" s="59">
        <f t="shared" si="9"/>
        <v>0</v>
      </c>
      <c r="N94" s="52">
        <f t="shared" si="6"/>
        <v>0.32000000000000006</v>
      </c>
    </row>
    <row r="95" spans="1:14" ht="30" customHeight="1" x14ac:dyDescent="0.25">
      <c r="A95" s="142">
        <v>67</v>
      </c>
      <c r="B95" s="23" t="s">
        <v>380</v>
      </c>
      <c r="C95" s="102">
        <v>9716088000529</v>
      </c>
      <c r="D95" s="14" t="s">
        <v>12</v>
      </c>
      <c r="E95" s="28" t="s">
        <v>75</v>
      </c>
      <c r="F95" s="53" t="s">
        <v>621</v>
      </c>
      <c r="G95" s="28" t="s">
        <v>31</v>
      </c>
      <c r="H95" s="28">
        <v>320</v>
      </c>
      <c r="I95" s="165">
        <v>95083.128000000142</v>
      </c>
      <c r="J95" s="44">
        <f t="shared" si="10"/>
        <v>0.12779990322580664</v>
      </c>
      <c r="K95" s="42">
        <f t="shared" si="7"/>
        <v>328550.39999999997</v>
      </c>
      <c r="L95" s="44">
        <f t="shared" si="8"/>
        <v>0.44159999999999999</v>
      </c>
      <c r="M95" s="59">
        <f t="shared" si="9"/>
        <v>28.940195476858392</v>
      </c>
      <c r="N95" s="52">
        <f t="shared" si="6"/>
        <v>0.12820009677419336</v>
      </c>
    </row>
    <row r="96" spans="1:14" ht="30" customHeight="1" x14ac:dyDescent="0.25">
      <c r="A96" s="142">
        <v>68</v>
      </c>
      <c r="B96" s="23" t="s">
        <v>381</v>
      </c>
      <c r="C96" s="102">
        <v>9716087001025</v>
      </c>
      <c r="D96" s="14" t="s">
        <v>12</v>
      </c>
      <c r="E96" s="28" t="s">
        <v>75</v>
      </c>
      <c r="F96" s="53" t="s">
        <v>621</v>
      </c>
      <c r="G96" s="28" t="s">
        <v>31</v>
      </c>
      <c r="H96" s="28">
        <v>400</v>
      </c>
      <c r="I96" s="165">
        <v>57539.531999999599</v>
      </c>
      <c r="J96" s="44">
        <f t="shared" si="10"/>
        <v>7.7338080645160762E-2</v>
      </c>
      <c r="K96" s="42">
        <f t="shared" si="7"/>
        <v>410687.99999999994</v>
      </c>
      <c r="L96" s="44">
        <f t="shared" si="8"/>
        <v>0.55199999999999994</v>
      </c>
      <c r="M96" s="59">
        <f t="shared" si="9"/>
        <v>14.010521856007385</v>
      </c>
      <c r="N96" s="52">
        <f t="shared" si="6"/>
        <v>0.2426619193548393</v>
      </c>
    </row>
    <row r="97" spans="1:14" ht="30" customHeight="1" x14ac:dyDescent="0.25">
      <c r="A97" s="142">
        <v>69</v>
      </c>
      <c r="B97" s="23" t="s">
        <v>382</v>
      </c>
      <c r="C97" s="102">
        <v>9716087000923</v>
      </c>
      <c r="D97" s="14" t="s">
        <v>12</v>
      </c>
      <c r="E97" s="28" t="s">
        <v>75</v>
      </c>
      <c r="F97" s="53" t="s">
        <v>621</v>
      </c>
      <c r="G97" s="28" t="s">
        <v>31</v>
      </c>
      <c r="H97" s="28">
        <v>320</v>
      </c>
      <c r="I97" s="165">
        <v>56962.5</v>
      </c>
      <c r="J97" s="44">
        <f t="shared" si="10"/>
        <v>7.6562500000000006E-2</v>
      </c>
      <c r="K97" s="42">
        <f t="shared" si="7"/>
        <v>328550.39999999997</v>
      </c>
      <c r="L97" s="44">
        <f t="shared" si="8"/>
        <v>0.44159999999999999</v>
      </c>
      <c r="M97" s="59">
        <f t="shared" si="9"/>
        <v>17.337522644927539</v>
      </c>
      <c r="N97" s="52">
        <f t="shared" si="6"/>
        <v>0.1794375</v>
      </c>
    </row>
    <row r="98" spans="1:14" ht="30" customHeight="1" x14ac:dyDescent="0.25">
      <c r="A98" s="142">
        <v>70</v>
      </c>
      <c r="B98" s="23" t="s">
        <v>504</v>
      </c>
      <c r="C98" s="102">
        <v>9716087000875</v>
      </c>
      <c r="D98" s="14" t="s">
        <v>12</v>
      </c>
      <c r="E98" s="28" t="s">
        <v>75</v>
      </c>
      <c r="F98" s="53" t="s">
        <v>621</v>
      </c>
      <c r="G98" s="28" t="s">
        <v>31</v>
      </c>
      <c r="H98" s="28">
        <v>320</v>
      </c>
      <c r="I98" s="165">
        <v>65549.063999999198</v>
      </c>
      <c r="J98" s="44">
        <f t="shared" si="10"/>
        <v>8.8103580645160204E-2</v>
      </c>
      <c r="K98" s="42">
        <f t="shared" si="7"/>
        <v>328550.39999999997</v>
      </c>
      <c r="L98" s="44">
        <f t="shared" si="8"/>
        <v>0.44159999999999999</v>
      </c>
      <c r="M98" s="59">
        <f t="shared" si="9"/>
        <v>19.950991993922152</v>
      </c>
      <c r="N98" s="52">
        <f t="shared" si="6"/>
        <v>0.16789641935483979</v>
      </c>
    </row>
    <row r="99" spans="1:14" ht="30" customHeight="1" x14ac:dyDescent="0.25">
      <c r="A99" s="142">
        <v>71</v>
      </c>
      <c r="B99" s="23" t="s">
        <v>383</v>
      </c>
      <c r="C99" s="102">
        <v>9716087000589</v>
      </c>
      <c r="D99" s="14" t="s">
        <v>12</v>
      </c>
      <c r="E99" s="28" t="s">
        <v>75</v>
      </c>
      <c r="F99" s="53" t="s">
        <v>621</v>
      </c>
      <c r="G99" s="28" t="s">
        <v>31</v>
      </c>
      <c r="H99" s="28">
        <v>400</v>
      </c>
      <c r="I99" s="165">
        <v>50650.319999999483</v>
      </c>
      <c r="J99" s="44">
        <f t="shared" si="10"/>
        <v>6.8078387096773496E-2</v>
      </c>
      <c r="K99" s="42">
        <f t="shared" si="7"/>
        <v>410687.99999999994</v>
      </c>
      <c r="L99" s="44">
        <f t="shared" si="8"/>
        <v>0.55199999999999994</v>
      </c>
      <c r="M99" s="59">
        <f t="shared" si="9"/>
        <v>12.333041140719839</v>
      </c>
      <c r="N99" s="52">
        <f t="shared" si="6"/>
        <v>0.25192161290322657</v>
      </c>
    </row>
    <row r="100" spans="1:14" ht="30" customHeight="1" x14ac:dyDescent="0.25">
      <c r="A100" s="142">
        <v>72</v>
      </c>
      <c r="B100" s="23" t="s">
        <v>385</v>
      </c>
      <c r="C100" s="102">
        <v>9716087000180</v>
      </c>
      <c r="D100" s="14" t="s">
        <v>12</v>
      </c>
      <c r="E100" s="28" t="s">
        <v>75</v>
      </c>
      <c r="F100" s="53" t="s">
        <v>621</v>
      </c>
      <c r="G100" s="28" t="s">
        <v>31</v>
      </c>
      <c r="H100" s="28" t="s">
        <v>83</v>
      </c>
      <c r="I100" s="165">
        <v>116846.25600000028</v>
      </c>
      <c r="J100" s="44">
        <f t="shared" si="10"/>
        <v>0.15705141935483907</v>
      </c>
      <c r="K100" s="42">
        <f t="shared" si="7"/>
        <v>646833.6</v>
      </c>
      <c r="L100" s="44">
        <f t="shared" si="8"/>
        <v>0.86939999999999995</v>
      </c>
      <c r="M100" s="59">
        <f t="shared" si="9"/>
        <v>18.064345451442271</v>
      </c>
      <c r="N100" s="52">
        <f t="shared" si="6"/>
        <v>0.34694858064516093</v>
      </c>
    </row>
    <row r="101" spans="1:14" ht="30" customHeight="1" x14ac:dyDescent="0.25">
      <c r="A101" s="142">
        <v>73</v>
      </c>
      <c r="B101" s="23" t="s">
        <v>384</v>
      </c>
      <c r="C101" s="102">
        <v>9716087000778</v>
      </c>
      <c r="D101" s="14" t="s">
        <v>12</v>
      </c>
      <c r="E101" s="28" t="s">
        <v>75</v>
      </c>
      <c r="F101" s="53" t="s">
        <v>621</v>
      </c>
      <c r="G101" s="28" t="s">
        <v>31</v>
      </c>
      <c r="H101" s="28" t="s">
        <v>83</v>
      </c>
      <c r="I101" s="165">
        <v>90117.191999999341</v>
      </c>
      <c r="J101" s="44">
        <f t="shared" si="10"/>
        <v>0.12112525806451524</v>
      </c>
      <c r="K101" s="42">
        <f t="shared" si="7"/>
        <v>646833.6</v>
      </c>
      <c r="L101" s="44">
        <f t="shared" si="8"/>
        <v>0.86939999999999995</v>
      </c>
      <c r="M101" s="59">
        <f t="shared" si="9"/>
        <v>13.932051767255032</v>
      </c>
      <c r="N101" s="52">
        <f t="shared" si="6"/>
        <v>0.38287474193548476</v>
      </c>
    </row>
    <row r="102" spans="1:14" ht="30" customHeight="1" x14ac:dyDescent="0.25">
      <c r="A102" s="142">
        <v>74</v>
      </c>
      <c r="B102" s="23" t="s">
        <v>86</v>
      </c>
      <c r="C102" s="102">
        <v>9716088000211</v>
      </c>
      <c r="D102" s="14" t="s">
        <v>12</v>
      </c>
      <c r="E102" s="28" t="s">
        <v>75</v>
      </c>
      <c r="F102" s="53" t="s">
        <v>621</v>
      </c>
      <c r="G102" s="28" t="s">
        <v>31</v>
      </c>
      <c r="H102" s="28">
        <v>400</v>
      </c>
      <c r="I102" s="165">
        <v>65783.436000000802</v>
      </c>
      <c r="J102" s="44">
        <f t="shared" si="10"/>
        <v>8.8418596774194627E-2</v>
      </c>
      <c r="K102" s="42">
        <f t="shared" si="7"/>
        <v>410687.99999999994</v>
      </c>
      <c r="L102" s="44">
        <f t="shared" si="8"/>
        <v>0.55199999999999994</v>
      </c>
      <c r="M102" s="59">
        <f t="shared" si="9"/>
        <v>16.017861734455551</v>
      </c>
      <c r="N102" s="52">
        <f t="shared" si="6"/>
        <v>0.23158140322580545</v>
      </c>
    </row>
    <row r="103" spans="1:14" ht="30" customHeight="1" x14ac:dyDescent="0.25">
      <c r="A103" s="142">
        <v>75</v>
      </c>
      <c r="B103" s="23" t="s">
        <v>386</v>
      </c>
      <c r="C103" s="102">
        <v>9716088000062</v>
      </c>
      <c r="D103" s="14" t="s">
        <v>12</v>
      </c>
      <c r="E103" s="28" t="s">
        <v>87</v>
      </c>
      <c r="F103" s="53" t="s">
        <v>621</v>
      </c>
      <c r="G103" s="28" t="s">
        <v>31</v>
      </c>
      <c r="H103" s="28">
        <v>250</v>
      </c>
      <c r="I103" s="165">
        <v>31102.031999999599</v>
      </c>
      <c r="J103" s="44">
        <f t="shared" si="10"/>
        <v>4.1803806451612364E-2</v>
      </c>
      <c r="K103" s="42">
        <f t="shared" si="7"/>
        <v>256679.99999999997</v>
      </c>
      <c r="L103" s="44">
        <f t="shared" si="8"/>
        <v>0.34499999999999992</v>
      </c>
      <c r="M103" s="59">
        <f t="shared" si="9"/>
        <v>12.117045348293439</v>
      </c>
      <c r="N103" s="52">
        <f t="shared" si="6"/>
        <v>0.15819619354838765</v>
      </c>
    </row>
    <row r="104" spans="1:14" ht="30" customHeight="1" x14ac:dyDescent="0.25">
      <c r="A104" s="142">
        <v>76</v>
      </c>
      <c r="B104" s="23" t="s">
        <v>387</v>
      </c>
      <c r="C104" s="102">
        <v>9716087001031</v>
      </c>
      <c r="D104" s="14" t="s">
        <v>12</v>
      </c>
      <c r="E104" s="28" t="s">
        <v>87</v>
      </c>
      <c r="F104" s="53" t="s">
        <v>621</v>
      </c>
      <c r="G104" s="28" t="s">
        <v>31</v>
      </c>
      <c r="H104" s="28">
        <v>400</v>
      </c>
      <c r="I104" s="165">
        <v>21290.856000000058</v>
      </c>
      <c r="J104" s="44">
        <f t="shared" si="10"/>
        <v>2.8616741935483948E-2</v>
      </c>
      <c r="K104" s="42">
        <f t="shared" si="7"/>
        <v>410687.99999999994</v>
      </c>
      <c r="L104" s="44">
        <f t="shared" si="8"/>
        <v>0.55199999999999994</v>
      </c>
      <c r="M104" s="59">
        <f t="shared" si="9"/>
        <v>5.1841923796166585</v>
      </c>
      <c r="N104" s="52">
        <f t="shared" si="6"/>
        <v>0.29138325806451609</v>
      </c>
    </row>
    <row r="105" spans="1:14" ht="30" customHeight="1" x14ac:dyDescent="0.25">
      <c r="A105" s="142">
        <v>77</v>
      </c>
      <c r="B105" s="23" t="s">
        <v>388</v>
      </c>
      <c r="C105" s="102">
        <v>9716088000200</v>
      </c>
      <c r="D105" s="14" t="s">
        <v>12</v>
      </c>
      <c r="E105" s="28" t="s">
        <v>87</v>
      </c>
      <c r="F105" s="53" t="s">
        <v>621</v>
      </c>
      <c r="G105" s="28" t="s">
        <v>31</v>
      </c>
      <c r="H105" s="28">
        <v>400</v>
      </c>
      <c r="I105" s="165">
        <v>89830.307999998913</v>
      </c>
      <c r="J105" s="44">
        <f t="shared" si="10"/>
        <v>0.12073966129032113</v>
      </c>
      <c r="K105" s="42">
        <f t="shared" si="7"/>
        <v>410687.99999999994</v>
      </c>
      <c r="L105" s="44">
        <f t="shared" si="8"/>
        <v>0.55199999999999994</v>
      </c>
      <c r="M105" s="59">
        <f t="shared" si="9"/>
        <v>21.873127045348031</v>
      </c>
      <c r="N105" s="52">
        <f t="shared" si="6"/>
        <v>0.19926033870967894</v>
      </c>
    </row>
    <row r="106" spans="1:14" ht="30" customHeight="1" x14ac:dyDescent="0.25">
      <c r="A106" s="142">
        <v>78</v>
      </c>
      <c r="B106" s="23" t="s">
        <v>389</v>
      </c>
      <c r="C106" s="106">
        <v>9716087000046</v>
      </c>
      <c r="D106" s="14" t="s">
        <v>12</v>
      </c>
      <c r="E106" s="28" t="s">
        <v>87</v>
      </c>
      <c r="F106" s="53" t="s">
        <v>621</v>
      </c>
      <c r="G106" s="28" t="s">
        <v>31</v>
      </c>
      <c r="H106" s="28">
        <v>320</v>
      </c>
      <c r="I106" s="165">
        <v>17255.388000000094</v>
      </c>
      <c r="J106" s="44">
        <f t="shared" si="10"/>
        <v>2.319272580645174E-2</v>
      </c>
      <c r="K106" s="42">
        <f t="shared" si="7"/>
        <v>328550.39999999997</v>
      </c>
      <c r="L106" s="44">
        <f t="shared" si="8"/>
        <v>0.44159999999999999</v>
      </c>
      <c r="M106" s="59">
        <f t="shared" si="9"/>
        <v>5.2519759525479488</v>
      </c>
      <c r="N106" s="52">
        <f t="shared" si="6"/>
        <v>0.23280727419354827</v>
      </c>
    </row>
    <row r="107" spans="1:14" ht="30" customHeight="1" x14ac:dyDescent="0.25">
      <c r="A107" s="142">
        <v>79</v>
      </c>
      <c r="B107" s="23" t="s">
        <v>390</v>
      </c>
      <c r="C107" s="102">
        <v>9716088000225</v>
      </c>
      <c r="D107" s="14" t="s">
        <v>12</v>
      </c>
      <c r="E107" s="28" t="s">
        <v>87</v>
      </c>
      <c r="F107" s="53" t="s">
        <v>621</v>
      </c>
      <c r="G107" s="28" t="s">
        <v>31</v>
      </c>
      <c r="H107" s="28">
        <v>400</v>
      </c>
      <c r="I107" s="165">
        <v>65400.935999999056</v>
      </c>
      <c r="J107" s="44">
        <f t="shared" si="10"/>
        <v>8.7904483870966471E-2</v>
      </c>
      <c r="K107" s="42">
        <f t="shared" si="7"/>
        <v>410687.99999999994</v>
      </c>
      <c r="L107" s="44">
        <f t="shared" si="8"/>
        <v>0.55199999999999994</v>
      </c>
      <c r="M107" s="59">
        <f t="shared" si="9"/>
        <v>15.924725338943205</v>
      </c>
      <c r="N107" s="52">
        <f t="shared" si="6"/>
        <v>0.23209551612903359</v>
      </c>
    </row>
    <row r="108" spans="1:14" ht="30" customHeight="1" x14ac:dyDescent="0.25">
      <c r="A108" s="142">
        <v>80</v>
      </c>
      <c r="B108" s="23" t="s">
        <v>391</v>
      </c>
      <c r="C108" s="104">
        <v>9716087000349</v>
      </c>
      <c r="D108" s="14" t="s">
        <v>12</v>
      </c>
      <c r="E108" s="28" t="s">
        <v>88</v>
      </c>
      <c r="F108" s="53" t="s">
        <v>621</v>
      </c>
      <c r="G108" s="28" t="s">
        <v>31</v>
      </c>
      <c r="H108" s="28">
        <v>630</v>
      </c>
      <c r="I108" s="165">
        <v>111498.75600000028</v>
      </c>
      <c r="J108" s="44">
        <f t="shared" si="10"/>
        <v>0.14986391935483909</v>
      </c>
      <c r="K108" s="42">
        <f t="shared" si="7"/>
        <v>646833.6</v>
      </c>
      <c r="L108" s="44">
        <f t="shared" si="8"/>
        <v>0.86939999999999995</v>
      </c>
      <c r="M108" s="59">
        <f t="shared" si="9"/>
        <v>17.237625874722692</v>
      </c>
      <c r="N108" s="52">
        <f t="shared" si="6"/>
        <v>0.35413608064516089</v>
      </c>
    </row>
    <row r="109" spans="1:14" ht="30" customHeight="1" x14ac:dyDescent="0.25">
      <c r="A109" s="142">
        <v>81</v>
      </c>
      <c r="B109" s="23" t="s">
        <v>392</v>
      </c>
      <c r="C109" s="107">
        <v>9716087000703</v>
      </c>
      <c r="D109" s="14" t="s">
        <v>12</v>
      </c>
      <c r="E109" s="28" t="s">
        <v>88</v>
      </c>
      <c r="F109" s="53" t="s">
        <v>621</v>
      </c>
      <c r="G109" s="28" t="s">
        <v>31</v>
      </c>
      <c r="H109" s="28">
        <v>400</v>
      </c>
      <c r="I109" s="165">
        <v>112178.4360000008</v>
      </c>
      <c r="J109" s="44">
        <f t="shared" si="10"/>
        <v>0.15077746774193657</v>
      </c>
      <c r="K109" s="42">
        <f t="shared" si="7"/>
        <v>410687.99999999994</v>
      </c>
      <c r="L109" s="44">
        <f t="shared" si="8"/>
        <v>0.55199999999999994</v>
      </c>
      <c r="M109" s="59">
        <f t="shared" si="9"/>
        <v>27.314758648901556</v>
      </c>
      <c r="N109" s="52">
        <f t="shared" si="6"/>
        <v>0.1692225322580635</v>
      </c>
    </row>
    <row r="110" spans="1:14" ht="30" customHeight="1" x14ac:dyDescent="0.25">
      <c r="A110" s="142">
        <v>82</v>
      </c>
      <c r="B110" s="23" t="s">
        <v>393</v>
      </c>
      <c r="C110" s="154">
        <v>9716087000668</v>
      </c>
      <c r="D110" s="14" t="s">
        <v>12</v>
      </c>
      <c r="E110" s="28" t="s">
        <v>88</v>
      </c>
      <c r="F110" s="53" t="s">
        <v>621</v>
      </c>
      <c r="G110" s="28" t="s">
        <v>31</v>
      </c>
      <c r="H110" s="28">
        <v>400</v>
      </c>
      <c r="I110" s="165">
        <v>89022.180000000517</v>
      </c>
      <c r="J110" s="44">
        <f t="shared" si="10"/>
        <v>0.11965346774193618</v>
      </c>
      <c r="K110" s="42">
        <f t="shared" si="7"/>
        <v>410687.99999999994</v>
      </c>
      <c r="L110" s="44">
        <f t="shared" si="8"/>
        <v>0.55199999999999994</v>
      </c>
      <c r="M110" s="59">
        <f t="shared" si="9"/>
        <v>21.676352851800036</v>
      </c>
      <c r="N110" s="52">
        <f t="shared" si="6"/>
        <v>0.20034653225806387</v>
      </c>
    </row>
    <row r="111" spans="1:14" ht="30" customHeight="1" x14ac:dyDescent="0.25">
      <c r="A111" s="142">
        <v>83</v>
      </c>
      <c r="B111" s="23" t="s">
        <v>394</v>
      </c>
      <c r="C111" s="108">
        <v>9716087001068</v>
      </c>
      <c r="D111" s="14" t="s">
        <v>12</v>
      </c>
      <c r="E111" s="28" t="s">
        <v>88</v>
      </c>
      <c r="F111" s="53" t="s">
        <v>621</v>
      </c>
      <c r="G111" s="28" t="s">
        <v>31</v>
      </c>
      <c r="H111" s="28">
        <v>400</v>
      </c>
      <c r="I111" s="165">
        <v>48303.516000000236</v>
      </c>
      <c r="J111" s="44">
        <f t="shared" si="10"/>
        <v>6.4924080645161614E-2</v>
      </c>
      <c r="K111" s="42">
        <f t="shared" si="7"/>
        <v>410687.99999999994</v>
      </c>
      <c r="L111" s="44">
        <f t="shared" si="8"/>
        <v>0.55199999999999994</v>
      </c>
      <c r="M111" s="59">
        <f t="shared" si="9"/>
        <v>11.761608812529278</v>
      </c>
      <c r="N111" s="52">
        <f t="shared" si="6"/>
        <v>0.25507591935483842</v>
      </c>
    </row>
    <row r="112" spans="1:14" ht="30" customHeight="1" x14ac:dyDescent="0.25">
      <c r="A112" s="142">
        <v>84</v>
      </c>
      <c r="B112" s="23" t="s">
        <v>505</v>
      </c>
      <c r="C112" s="104">
        <v>9716087001086</v>
      </c>
      <c r="D112" s="14" t="s">
        <v>12</v>
      </c>
      <c r="E112" s="28" t="s">
        <v>88</v>
      </c>
      <c r="F112" s="53" t="s">
        <v>621</v>
      </c>
      <c r="G112" s="28" t="s">
        <v>31</v>
      </c>
      <c r="H112" s="28">
        <v>400</v>
      </c>
      <c r="I112" s="165">
        <v>80030.628000000142</v>
      </c>
      <c r="J112" s="44">
        <f t="shared" si="10"/>
        <v>0.10756804838709697</v>
      </c>
      <c r="K112" s="42">
        <f t="shared" si="7"/>
        <v>410687.99999999994</v>
      </c>
      <c r="L112" s="44">
        <f t="shared" si="8"/>
        <v>0.55199999999999994</v>
      </c>
      <c r="M112" s="59">
        <f t="shared" si="9"/>
        <v>19.48696528751757</v>
      </c>
      <c r="N112" s="52">
        <f t="shared" si="6"/>
        <v>0.2124319516129031</v>
      </c>
    </row>
    <row r="113" spans="1:14" ht="30" customHeight="1" x14ac:dyDescent="0.25">
      <c r="A113" s="142">
        <v>85</v>
      </c>
      <c r="B113" s="23" t="s">
        <v>395</v>
      </c>
      <c r="C113" s="104">
        <v>9716088000421</v>
      </c>
      <c r="D113" s="14" t="s">
        <v>12</v>
      </c>
      <c r="E113" s="28" t="s">
        <v>88</v>
      </c>
      <c r="F113" s="53" t="s">
        <v>621</v>
      </c>
      <c r="G113" s="28" t="s">
        <v>31</v>
      </c>
      <c r="H113" s="28">
        <v>400</v>
      </c>
      <c r="I113" s="165">
        <v>74515.308000000659</v>
      </c>
      <c r="J113" s="44">
        <f t="shared" si="10"/>
        <v>0.10015498387096862</v>
      </c>
      <c r="K113" s="42">
        <f t="shared" si="7"/>
        <v>410687.99999999994</v>
      </c>
      <c r="L113" s="44">
        <f t="shared" si="8"/>
        <v>0.55199999999999994</v>
      </c>
      <c r="M113" s="59">
        <f t="shared" si="9"/>
        <v>18.144018817204461</v>
      </c>
      <c r="N113" s="52">
        <f t="shared" si="6"/>
        <v>0.21984501612903146</v>
      </c>
    </row>
    <row r="114" spans="1:14" ht="30" customHeight="1" x14ac:dyDescent="0.25">
      <c r="A114" s="142">
        <v>86</v>
      </c>
      <c r="B114" s="23" t="s">
        <v>396</v>
      </c>
      <c r="C114" s="104">
        <v>9716088000502</v>
      </c>
      <c r="D114" s="14" t="s">
        <v>12</v>
      </c>
      <c r="E114" s="28" t="s">
        <v>88</v>
      </c>
      <c r="F114" s="53" t="s">
        <v>621</v>
      </c>
      <c r="G114" s="28" t="s">
        <v>31</v>
      </c>
      <c r="H114" s="28">
        <v>400</v>
      </c>
      <c r="I114" s="165">
        <v>19310.940000000119</v>
      </c>
      <c r="J114" s="44">
        <f t="shared" si="10"/>
        <v>2.5955564516129192E-2</v>
      </c>
      <c r="K114" s="42">
        <f t="shared" si="7"/>
        <v>410687.99999999994</v>
      </c>
      <c r="L114" s="44">
        <f t="shared" si="8"/>
        <v>0.55199999999999994</v>
      </c>
      <c r="M114" s="59">
        <f t="shared" si="9"/>
        <v>4.7020950210378976</v>
      </c>
      <c r="N114" s="52">
        <f t="shared" si="6"/>
        <v>0.29404443548387088</v>
      </c>
    </row>
    <row r="115" spans="1:14" ht="30" customHeight="1" x14ac:dyDescent="0.25">
      <c r="A115" s="142">
        <v>87</v>
      </c>
      <c r="B115" s="23" t="s">
        <v>397</v>
      </c>
      <c r="C115" s="154">
        <v>9716087000658</v>
      </c>
      <c r="D115" s="14" t="s">
        <v>12</v>
      </c>
      <c r="E115" s="28" t="s">
        <v>76</v>
      </c>
      <c r="F115" s="53" t="s">
        <v>621</v>
      </c>
      <c r="G115" s="28" t="s">
        <v>31</v>
      </c>
      <c r="H115" s="28">
        <v>400</v>
      </c>
      <c r="I115" s="165">
        <v>86703.756000000285</v>
      </c>
      <c r="J115" s="44">
        <f t="shared" si="10"/>
        <v>0.1165373064516133</v>
      </c>
      <c r="K115" s="42">
        <f t="shared" si="7"/>
        <v>410687.99999999994</v>
      </c>
      <c r="L115" s="44">
        <f t="shared" si="8"/>
        <v>0.55199999999999994</v>
      </c>
      <c r="M115" s="59">
        <f t="shared" si="9"/>
        <v>21.111830878915452</v>
      </c>
      <c r="N115" s="52">
        <f t="shared" si="6"/>
        <v>0.20346269354838675</v>
      </c>
    </row>
    <row r="116" spans="1:14" ht="30" customHeight="1" x14ac:dyDescent="0.25">
      <c r="A116" s="142">
        <v>88</v>
      </c>
      <c r="B116" s="23" t="s">
        <v>398</v>
      </c>
      <c r="C116" s="104">
        <v>9716088000431</v>
      </c>
      <c r="D116" s="14" t="s">
        <v>12</v>
      </c>
      <c r="E116" s="28" t="s">
        <v>76</v>
      </c>
      <c r="F116" s="53" t="s">
        <v>621</v>
      </c>
      <c r="G116" s="28" t="s">
        <v>31</v>
      </c>
      <c r="H116" s="28">
        <v>400</v>
      </c>
      <c r="I116" s="165">
        <v>31120.31999999992</v>
      </c>
      <c r="J116" s="44">
        <f t="shared" si="10"/>
        <v>4.1828387096774083E-2</v>
      </c>
      <c r="K116" s="42">
        <f t="shared" si="7"/>
        <v>410687.99999999994</v>
      </c>
      <c r="L116" s="44">
        <f t="shared" si="8"/>
        <v>0.55199999999999994</v>
      </c>
      <c r="M116" s="59">
        <f t="shared" si="9"/>
        <v>7.5776063581112485</v>
      </c>
      <c r="N116" s="52">
        <f t="shared" si="6"/>
        <v>0.27817161290322601</v>
      </c>
    </row>
    <row r="117" spans="1:14" ht="30" customHeight="1" x14ac:dyDescent="0.25">
      <c r="A117" s="142">
        <v>89</v>
      </c>
      <c r="B117" s="23" t="s">
        <v>399</v>
      </c>
      <c r="C117" s="104">
        <v>9716087000567</v>
      </c>
      <c r="D117" s="14" t="s">
        <v>12</v>
      </c>
      <c r="E117" s="28" t="s">
        <v>76</v>
      </c>
      <c r="F117" s="53" t="s">
        <v>621</v>
      </c>
      <c r="G117" s="28" t="s">
        <v>31</v>
      </c>
      <c r="H117" s="28">
        <v>250</v>
      </c>
      <c r="I117" s="165">
        <v>66292.272000000085</v>
      </c>
      <c r="J117" s="44">
        <f t="shared" si="10"/>
        <v>8.9102516129032361E-2</v>
      </c>
      <c r="K117" s="42">
        <f t="shared" si="7"/>
        <v>256679.99999999997</v>
      </c>
      <c r="L117" s="44">
        <f t="shared" si="8"/>
        <v>0.34499999999999992</v>
      </c>
      <c r="M117" s="59">
        <f t="shared" si="9"/>
        <v>25.826816269284748</v>
      </c>
      <c r="N117" s="52">
        <f t="shared" si="6"/>
        <v>0.11089748387096765</v>
      </c>
    </row>
    <row r="118" spans="1:14" ht="30" customHeight="1" x14ac:dyDescent="0.25">
      <c r="A118" s="142">
        <v>90</v>
      </c>
      <c r="B118" s="23" t="s">
        <v>400</v>
      </c>
      <c r="C118" s="104">
        <v>9716087000604</v>
      </c>
      <c r="D118" s="14" t="s">
        <v>12</v>
      </c>
      <c r="E118" s="28" t="s">
        <v>76</v>
      </c>
      <c r="F118" s="53" t="s">
        <v>621</v>
      </c>
      <c r="G118" s="28" t="s">
        <v>31</v>
      </c>
      <c r="H118" s="28">
        <v>250</v>
      </c>
      <c r="I118" s="165">
        <v>28897.019999999902</v>
      </c>
      <c r="J118" s="44">
        <f t="shared" si="10"/>
        <v>3.884008064516116E-2</v>
      </c>
      <c r="K118" s="42">
        <f t="shared" si="7"/>
        <v>256679.99999999997</v>
      </c>
      <c r="L118" s="44">
        <f t="shared" si="8"/>
        <v>0.34499999999999992</v>
      </c>
      <c r="M118" s="59">
        <f t="shared" si="9"/>
        <v>11.257994389901786</v>
      </c>
      <c r="N118" s="52">
        <f t="shared" si="6"/>
        <v>0.16115991935483887</v>
      </c>
    </row>
    <row r="119" spans="1:14" ht="30" customHeight="1" x14ac:dyDescent="0.25">
      <c r="A119" s="142">
        <v>91</v>
      </c>
      <c r="B119" s="23" t="s">
        <v>402</v>
      </c>
      <c r="C119" s="154">
        <v>9716087000357</v>
      </c>
      <c r="D119" s="14" t="s">
        <v>12</v>
      </c>
      <c r="E119" s="28" t="s">
        <v>76</v>
      </c>
      <c r="F119" s="53" t="s">
        <v>621</v>
      </c>
      <c r="G119" s="28" t="s">
        <v>31</v>
      </c>
      <c r="H119" s="28">
        <v>630</v>
      </c>
      <c r="I119" s="165">
        <v>124973.42000000062</v>
      </c>
      <c r="J119" s="44">
        <f t="shared" si="10"/>
        <v>0.16797502688172128</v>
      </c>
      <c r="K119" s="42">
        <f t="shared" si="7"/>
        <v>646833.6</v>
      </c>
      <c r="L119" s="44">
        <f t="shared" si="8"/>
        <v>0.86939999999999995</v>
      </c>
      <c r="M119" s="59">
        <f t="shared" si="9"/>
        <v>19.320799043216159</v>
      </c>
      <c r="N119" s="52">
        <f t="shared" si="6"/>
        <v>0.33602497311827872</v>
      </c>
    </row>
    <row r="120" spans="1:14" ht="30" customHeight="1" x14ac:dyDescent="0.25">
      <c r="A120" s="142">
        <v>92</v>
      </c>
      <c r="B120" s="23" t="s">
        <v>506</v>
      </c>
      <c r="C120" s="104">
        <v>9716088000249</v>
      </c>
      <c r="D120" s="14" t="s">
        <v>12</v>
      </c>
      <c r="E120" s="28" t="s">
        <v>89</v>
      </c>
      <c r="F120" s="53" t="s">
        <v>621</v>
      </c>
      <c r="G120" s="28" t="s">
        <v>31</v>
      </c>
      <c r="H120" s="28">
        <v>320</v>
      </c>
      <c r="I120" s="165">
        <v>36172.032000000472</v>
      </c>
      <c r="J120" s="44">
        <f t="shared" si="10"/>
        <v>4.8618322580645794E-2</v>
      </c>
      <c r="K120" s="42">
        <f t="shared" si="7"/>
        <v>328550.39999999997</v>
      </c>
      <c r="L120" s="44">
        <f t="shared" si="8"/>
        <v>0.44159999999999999</v>
      </c>
      <c r="M120" s="59">
        <f t="shared" si="9"/>
        <v>11.009583917718704</v>
      </c>
      <c r="N120" s="52">
        <f t="shared" si="6"/>
        <v>0.2073816774193542</v>
      </c>
    </row>
    <row r="121" spans="1:14" ht="30" customHeight="1" x14ac:dyDescent="0.25">
      <c r="A121" s="142">
        <v>93</v>
      </c>
      <c r="B121" s="23" t="s">
        <v>507</v>
      </c>
      <c r="C121" s="109">
        <v>9716087000052</v>
      </c>
      <c r="D121" s="14" t="s">
        <v>12</v>
      </c>
      <c r="E121" s="28" t="s">
        <v>90</v>
      </c>
      <c r="F121" s="53" t="s">
        <v>621</v>
      </c>
      <c r="G121" s="28" t="s">
        <v>31</v>
      </c>
      <c r="H121" s="28">
        <v>400</v>
      </c>
      <c r="I121" s="165">
        <v>32773.583999999973</v>
      </c>
      <c r="J121" s="44">
        <f t="shared" si="10"/>
        <v>4.4050516129032227E-2</v>
      </c>
      <c r="K121" s="42">
        <f t="shared" si="7"/>
        <v>410687.99999999994</v>
      </c>
      <c r="L121" s="44">
        <f t="shared" si="8"/>
        <v>0.55199999999999994</v>
      </c>
      <c r="M121" s="59">
        <f t="shared" si="9"/>
        <v>7.9801659654043897</v>
      </c>
      <c r="N121" s="52">
        <f t="shared" si="6"/>
        <v>0.27594948387096785</v>
      </c>
    </row>
    <row r="122" spans="1:14" ht="30" customHeight="1" x14ac:dyDescent="0.25">
      <c r="A122" s="142">
        <v>94</v>
      </c>
      <c r="B122" s="23" t="s">
        <v>628</v>
      </c>
      <c r="C122" s="104">
        <v>9716087000865</v>
      </c>
      <c r="D122" s="14" t="s">
        <v>12</v>
      </c>
      <c r="E122" s="28" t="s">
        <v>91</v>
      </c>
      <c r="F122" s="53" t="s">
        <v>621</v>
      </c>
      <c r="G122" s="28" t="s">
        <v>31</v>
      </c>
      <c r="H122" s="28">
        <v>400</v>
      </c>
      <c r="I122" s="165">
        <v>105755.61599999957</v>
      </c>
      <c r="J122" s="44">
        <f t="shared" si="10"/>
        <v>0.14214464516128975</v>
      </c>
      <c r="K122" s="42">
        <f t="shared" si="7"/>
        <v>410687.99999999994</v>
      </c>
      <c r="L122" s="44">
        <f t="shared" si="8"/>
        <v>0.55199999999999994</v>
      </c>
      <c r="M122" s="59">
        <f t="shared" si="9"/>
        <v>25.750841514726407</v>
      </c>
      <c r="N122" s="52">
        <f t="shared" si="6"/>
        <v>0.17785535483871032</v>
      </c>
    </row>
    <row r="123" spans="1:14" ht="30" customHeight="1" x14ac:dyDescent="0.25">
      <c r="A123" s="142">
        <v>95</v>
      </c>
      <c r="B123" s="23" t="s">
        <v>403</v>
      </c>
      <c r="C123" s="104">
        <v>9716087000141</v>
      </c>
      <c r="D123" s="14" t="s">
        <v>12</v>
      </c>
      <c r="E123" s="28" t="s">
        <v>92</v>
      </c>
      <c r="F123" s="53" t="s">
        <v>621</v>
      </c>
      <c r="G123" s="28" t="s">
        <v>31</v>
      </c>
      <c r="H123" s="28">
        <v>400</v>
      </c>
      <c r="I123" s="165">
        <v>43956.096000000543</v>
      </c>
      <c r="J123" s="44">
        <f t="shared" si="10"/>
        <v>5.9080774193549117E-2</v>
      </c>
      <c r="K123" s="42">
        <f t="shared" si="7"/>
        <v>410687.99999999994</v>
      </c>
      <c r="L123" s="44">
        <f t="shared" si="8"/>
        <v>0.55199999999999994</v>
      </c>
      <c r="M123" s="59">
        <f t="shared" si="9"/>
        <v>10.70303880317919</v>
      </c>
      <c r="N123" s="52">
        <f t="shared" si="6"/>
        <v>0.26091922580645094</v>
      </c>
    </row>
    <row r="124" spans="1:14" ht="30" customHeight="1" x14ac:dyDescent="0.25">
      <c r="A124" s="142">
        <v>96</v>
      </c>
      <c r="B124" s="23" t="s">
        <v>404</v>
      </c>
      <c r="C124" s="107">
        <v>9716088000315</v>
      </c>
      <c r="D124" s="14" t="s">
        <v>12</v>
      </c>
      <c r="E124" s="28" t="s">
        <v>93</v>
      </c>
      <c r="F124" s="53" t="s">
        <v>621</v>
      </c>
      <c r="G124" s="28" t="s">
        <v>31</v>
      </c>
      <c r="H124" s="28">
        <v>400</v>
      </c>
      <c r="I124" s="165">
        <v>81677.807999998913</v>
      </c>
      <c r="J124" s="44">
        <f t="shared" si="10"/>
        <v>0.10978199999999853</v>
      </c>
      <c r="K124" s="42">
        <f t="shared" si="7"/>
        <v>410687.99999999994</v>
      </c>
      <c r="L124" s="44">
        <f t="shared" si="8"/>
        <v>0.55199999999999994</v>
      </c>
      <c r="M124" s="59">
        <f t="shared" si="9"/>
        <v>19.888043478260609</v>
      </c>
      <c r="N124" s="52">
        <f t="shared" si="6"/>
        <v>0.21021800000000151</v>
      </c>
    </row>
    <row r="125" spans="1:14" ht="30" customHeight="1" x14ac:dyDescent="0.25">
      <c r="A125" s="142">
        <v>97</v>
      </c>
      <c r="B125" s="23" t="s">
        <v>405</v>
      </c>
      <c r="C125" s="104">
        <v>9716087000869</v>
      </c>
      <c r="D125" s="14" t="s">
        <v>12</v>
      </c>
      <c r="E125" s="28" t="s">
        <v>94</v>
      </c>
      <c r="F125" s="53" t="s">
        <v>621</v>
      </c>
      <c r="G125" s="28" t="s">
        <v>31</v>
      </c>
      <c r="H125" s="28">
        <v>250</v>
      </c>
      <c r="I125" s="165">
        <v>46070.148000000045</v>
      </c>
      <c r="J125" s="44">
        <f t="shared" si="10"/>
        <v>6.1922241935483929E-2</v>
      </c>
      <c r="K125" s="42">
        <f t="shared" si="7"/>
        <v>256679.99999999997</v>
      </c>
      <c r="L125" s="44">
        <f t="shared" si="8"/>
        <v>0.34499999999999992</v>
      </c>
      <c r="M125" s="59">
        <f t="shared" si="9"/>
        <v>17.948475923328676</v>
      </c>
      <c r="N125" s="52">
        <f t="shared" si="6"/>
        <v>0.13807775806451608</v>
      </c>
    </row>
    <row r="126" spans="1:14" ht="30" customHeight="1" x14ac:dyDescent="0.25">
      <c r="A126" s="142">
        <v>98</v>
      </c>
      <c r="B126" s="23" t="s">
        <v>406</v>
      </c>
      <c r="C126" s="104">
        <v>9716087001157</v>
      </c>
      <c r="D126" s="14" t="s">
        <v>12</v>
      </c>
      <c r="E126" s="28" t="s">
        <v>95</v>
      </c>
      <c r="F126" s="53" t="s">
        <v>621</v>
      </c>
      <c r="G126" s="28" t="s">
        <v>31</v>
      </c>
      <c r="H126" s="28">
        <v>250</v>
      </c>
      <c r="I126" s="165">
        <v>13957.740000000049</v>
      </c>
      <c r="J126" s="44">
        <f t="shared" si="10"/>
        <v>1.8760403225806518E-2</v>
      </c>
      <c r="K126" s="42">
        <f t="shared" si="7"/>
        <v>256679.99999999997</v>
      </c>
      <c r="L126" s="44">
        <f t="shared" si="8"/>
        <v>0.34499999999999992</v>
      </c>
      <c r="M126" s="59">
        <f t="shared" si="9"/>
        <v>5.437798036465658</v>
      </c>
      <c r="N126" s="52">
        <f t="shared" si="6"/>
        <v>0.18123959677419349</v>
      </c>
    </row>
    <row r="127" spans="1:14" ht="30" customHeight="1" x14ac:dyDescent="0.25">
      <c r="A127" s="142">
        <v>99</v>
      </c>
      <c r="B127" s="23" t="s">
        <v>407</v>
      </c>
      <c r="C127" s="101">
        <v>9716088000307</v>
      </c>
      <c r="D127" s="14" t="s">
        <v>12</v>
      </c>
      <c r="E127" s="28" t="s">
        <v>96</v>
      </c>
      <c r="F127" s="53" t="s">
        <v>621</v>
      </c>
      <c r="G127" s="28" t="s">
        <v>31</v>
      </c>
      <c r="H127" s="28">
        <v>250</v>
      </c>
      <c r="I127" s="165">
        <v>23961.564000000071</v>
      </c>
      <c r="J127" s="44">
        <f t="shared" si="10"/>
        <v>3.2206403225806549E-2</v>
      </c>
      <c r="K127" s="42">
        <f t="shared" si="7"/>
        <v>256679.99999999997</v>
      </c>
      <c r="L127" s="44">
        <f t="shared" si="8"/>
        <v>0.34499999999999992</v>
      </c>
      <c r="M127" s="59">
        <f t="shared" si="9"/>
        <v>9.3351893408134927</v>
      </c>
      <c r="N127" s="52">
        <f t="shared" si="6"/>
        <v>0.16779359677419348</v>
      </c>
    </row>
    <row r="128" spans="1:14" ht="30" customHeight="1" x14ac:dyDescent="0.25">
      <c r="A128" s="142">
        <v>100</v>
      </c>
      <c r="B128" s="23" t="s">
        <v>408</v>
      </c>
      <c r="C128" s="104">
        <v>9716088000108</v>
      </c>
      <c r="D128" s="14" t="s">
        <v>12</v>
      </c>
      <c r="E128" s="28" t="s">
        <v>97</v>
      </c>
      <c r="F128" s="53" t="s">
        <v>621</v>
      </c>
      <c r="G128" s="28" t="s">
        <v>31</v>
      </c>
      <c r="H128" s="28">
        <v>400</v>
      </c>
      <c r="I128" s="165">
        <v>56824.223999999813</v>
      </c>
      <c r="J128" s="44">
        <f t="shared" si="10"/>
        <v>7.6376645161290072E-2</v>
      </c>
      <c r="K128" s="42">
        <f t="shared" si="7"/>
        <v>410687.99999999994</v>
      </c>
      <c r="L128" s="44">
        <f t="shared" si="8"/>
        <v>0.55199999999999994</v>
      </c>
      <c r="M128" s="59">
        <f t="shared" si="9"/>
        <v>13.836348761103276</v>
      </c>
      <c r="N128" s="52">
        <f t="shared" si="6"/>
        <v>0.24362335483871</v>
      </c>
    </row>
    <row r="129" spans="1:14" ht="30" customHeight="1" x14ac:dyDescent="0.25">
      <c r="A129" s="142">
        <v>101</v>
      </c>
      <c r="B129" s="23" t="s">
        <v>409</v>
      </c>
      <c r="C129" s="104">
        <v>9716088000045</v>
      </c>
      <c r="D129" s="14" t="s">
        <v>12</v>
      </c>
      <c r="E129" s="28" t="s">
        <v>98</v>
      </c>
      <c r="F129" s="53" t="s">
        <v>621</v>
      </c>
      <c r="G129" s="28" t="s">
        <v>31</v>
      </c>
      <c r="H129" s="28">
        <v>250</v>
      </c>
      <c r="I129" s="165">
        <v>26284.452000000165</v>
      </c>
      <c r="J129" s="44">
        <f t="shared" si="10"/>
        <v>3.5328564516129257E-2</v>
      </c>
      <c r="K129" s="42">
        <f t="shared" si="7"/>
        <v>256679.99999999997</v>
      </c>
      <c r="L129" s="44">
        <f t="shared" si="8"/>
        <v>0.34499999999999992</v>
      </c>
      <c r="M129" s="59">
        <f t="shared" si="9"/>
        <v>10.240163627863554</v>
      </c>
      <c r="N129" s="52">
        <f t="shared" si="6"/>
        <v>0.16467143548387075</v>
      </c>
    </row>
    <row r="130" spans="1:14" ht="30" customHeight="1" x14ac:dyDescent="0.25">
      <c r="A130" s="142">
        <v>102</v>
      </c>
      <c r="B130" s="23" t="s">
        <v>410</v>
      </c>
      <c r="C130" s="104">
        <v>9716087000298</v>
      </c>
      <c r="D130" s="14" t="s">
        <v>12</v>
      </c>
      <c r="E130" s="28" t="s">
        <v>99</v>
      </c>
      <c r="F130" s="53" t="s">
        <v>621</v>
      </c>
      <c r="G130" s="28" t="s">
        <v>31</v>
      </c>
      <c r="H130" s="28">
        <v>320</v>
      </c>
      <c r="I130" s="165">
        <v>51790.319999999483</v>
      </c>
      <c r="J130" s="44">
        <f t="shared" si="10"/>
        <v>6.9610645161289619E-2</v>
      </c>
      <c r="K130" s="42">
        <f t="shared" si="7"/>
        <v>328550.39999999997</v>
      </c>
      <c r="L130" s="44">
        <f t="shared" si="8"/>
        <v>0.44159999999999999</v>
      </c>
      <c r="M130" s="59">
        <f t="shared" si="9"/>
        <v>15.763280154277545</v>
      </c>
      <c r="N130" s="52">
        <f t="shared" si="6"/>
        <v>0.18638935483871039</v>
      </c>
    </row>
    <row r="131" spans="1:14" ht="30" customHeight="1" x14ac:dyDescent="0.25">
      <c r="A131" s="142">
        <v>103</v>
      </c>
      <c r="B131" s="23" t="s">
        <v>411</v>
      </c>
      <c r="C131" s="104">
        <v>9716088000290</v>
      </c>
      <c r="D131" s="14" t="s">
        <v>12</v>
      </c>
      <c r="E131" s="28" t="s">
        <v>100</v>
      </c>
      <c r="F131" s="53" t="s">
        <v>621</v>
      </c>
      <c r="G131" s="28" t="s">
        <v>31</v>
      </c>
      <c r="H131" s="28">
        <v>250</v>
      </c>
      <c r="I131" s="165">
        <v>79085.628000000142</v>
      </c>
      <c r="J131" s="44">
        <f t="shared" si="10"/>
        <v>0.10629788709677439</v>
      </c>
      <c r="K131" s="42">
        <f t="shared" si="7"/>
        <v>256679.99999999997</v>
      </c>
      <c r="L131" s="44">
        <f t="shared" si="8"/>
        <v>0.34499999999999992</v>
      </c>
      <c r="M131" s="59">
        <f t="shared" si="9"/>
        <v>30.810981767180984</v>
      </c>
      <c r="N131" s="52">
        <f t="shared" si="6"/>
        <v>9.3702112903225623E-2</v>
      </c>
    </row>
    <row r="132" spans="1:14" ht="30" customHeight="1" x14ac:dyDescent="0.25">
      <c r="A132" s="142">
        <v>104</v>
      </c>
      <c r="B132" s="23" t="s">
        <v>412</v>
      </c>
      <c r="C132" s="104">
        <v>9716088000417</v>
      </c>
      <c r="D132" s="14" t="s">
        <v>12</v>
      </c>
      <c r="E132" s="28" t="s">
        <v>101</v>
      </c>
      <c r="F132" s="53" t="s">
        <v>621</v>
      </c>
      <c r="G132" s="28" t="s">
        <v>31</v>
      </c>
      <c r="H132" s="28">
        <v>400</v>
      </c>
      <c r="I132" s="165">
        <v>56221.40400000033</v>
      </c>
      <c r="J132" s="44">
        <f t="shared" si="10"/>
        <v>7.5566403225806891E-2</v>
      </c>
      <c r="K132" s="42">
        <f t="shared" si="7"/>
        <v>410687.99999999994</v>
      </c>
      <c r="L132" s="44">
        <f t="shared" si="8"/>
        <v>0.55199999999999994</v>
      </c>
      <c r="M132" s="59">
        <f t="shared" si="9"/>
        <v>13.689565801776613</v>
      </c>
      <c r="N132" s="52">
        <f t="shared" si="6"/>
        <v>0.24443359677419318</v>
      </c>
    </row>
    <row r="133" spans="1:14" ht="30" customHeight="1" x14ac:dyDescent="0.25">
      <c r="A133" s="142">
        <v>105</v>
      </c>
      <c r="B133" s="23" t="s">
        <v>413</v>
      </c>
      <c r="C133" s="104">
        <v>9716088000491</v>
      </c>
      <c r="D133" s="14" t="s">
        <v>12</v>
      </c>
      <c r="E133" s="28" t="s">
        <v>101</v>
      </c>
      <c r="F133" s="53" t="s">
        <v>621</v>
      </c>
      <c r="G133" s="28" t="s">
        <v>31</v>
      </c>
      <c r="H133" s="28">
        <v>250</v>
      </c>
      <c r="I133" s="165">
        <v>44284.692000000214</v>
      </c>
      <c r="J133" s="44">
        <f t="shared" si="10"/>
        <v>5.9522435483871254E-2</v>
      </c>
      <c r="K133" s="42">
        <f t="shared" si="7"/>
        <v>256679.99999999997</v>
      </c>
      <c r="L133" s="44">
        <f t="shared" si="8"/>
        <v>0.34499999999999992</v>
      </c>
      <c r="M133" s="59">
        <f t="shared" si="9"/>
        <v>17.252879850397466</v>
      </c>
      <c r="N133" s="52">
        <f t="shared" si="6"/>
        <v>0.14047756451612875</v>
      </c>
    </row>
    <row r="134" spans="1:14" ht="30" customHeight="1" x14ac:dyDescent="0.25">
      <c r="A134" s="142">
        <v>106</v>
      </c>
      <c r="B134" s="23" t="s">
        <v>414</v>
      </c>
      <c r="C134" s="104">
        <v>9716087000315</v>
      </c>
      <c r="D134" s="14" t="s">
        <v>12</v>
      </c>
      <c r="E134" s="28" t="s">
        <v>102</v>
      </c>
      <c r="F134" s="53" t="s">
        <v>621</v>
      </c>
      <c r="G134" s="28" t="s">
        <v>31</v>
      </c>
      <c r="H134" s="28">
        <v>320</v>
      </c>
      <c r="I134" s="165">
        <v>46886.723999999813</v>
      </c>
      <c r="J134" s="44">
        <f t="shared" si="10"/>
        <v>6.3019790322580385E-2</v>
      </c>
      <c r="K134" s="42">
        <f t="shared" si="7"/>
        <v>328550.39999999997</v>
      </c>
      <c r="L134" s="44">
        <f t="shared" si="8"/>
        <v>0.44159999999999999</v>
      </c>
      <c r="M134" s="59">
        <f t="shared" si="9"/>
        <v>14.270785852033605</v>
      </c>
      <c r="N134" s="52">
        <f t="shared" si="6"/>
        <v>0.19298020967741963</v>
      </c>
    </row>
    <row r="135" spans="1:14" ht="30" customHeight="1" x14ac:dyDescent="0.25">
      <c r="A135" s="142">
        <v>107</v>
      </c>
      <c r="B135" s="23" t="s">
        <v>415</v>
      </c>
      <c r="C135" s="104">
        <v>9716087000556</v>
      </c>
      <c r="D135" s="14" t="s">
        <v>12</v>
      </c>
      <c r="E135" s="28" t="s">
        <v>102</v>
      </c>
      <c r="F135" s="53" t="s">
        <v>621</v>
      </c>
      <c r="G135" s="28" t="s">
        <v>31</v>
      </c>
      <c r="H135" s="28">
        <v>400</v>
      </c>
      <c r="I135" s="165">
        <v>59360.148000000045</v>
      </c>
      <c r="J135" s="44">
        <f t="shared" si="10"/>
        <v>7.9785145161290386E-2</v>
      </c>
      <c r="K135" s="42">
        <f t="shared" si="7"/>
        <v>410687.99999999994</v>
      </c>
      <c r="L135" s="44">
        <f t="shared" si="8"/>
        <v>0.55199999999999994</v>
      </c>
      <c r="M135" s="59">
        <f t="shared" si="9"/>
        <v>14.453830645161304</v>
      </c>
      <c r="N135" s="52">
        <f t="shared" si="6"/>
        <v>0.24021485483870969</v>
      </c>
    </row>
    <row r="136" spans="1:14" ht="30" customHeight="1" x14ac:dyDescent="0.25">
      <c r="A136" s="142">
        <v>108</v>
      </c>
      <c r="B136" s="23" t="s">
        <v>416</v>
      </c>
      <c r="C136" s="104">
        <v>9716088000418</v>
      </c>
      <c r="D136" s="14" t="s">
        <v>12</v>
      </c>
      <c r="E136" s="28" t="s">
        <v>103</v>
      </c>
      <c r="F136" s="53" t="s">
        <v>621</v>
      </c>
      <c r="G136" s="28" t="s">
        <v>31</v>
      </c>
      <c r="H136" s="28">
        <v>630</v>
      </c>
      <c r="I136" s="165">
        <v>99285</v>
      </c>
      <c r="J136" s="44">
        <f t="shared" si="10"/>
        <v>0.13344758064516127</v>
      </c>
      <c r="K136" s="42">
        <f t="shared" si="7"/>
        <v>646833.6</v>
      </c>
      <c r="L136" s="44">
        <f t="shared" si="8"/>
        <v>0.86939999999999995</v>
      </c>
      <c r="M136" s="59">
        <f t="shared" si="9"/>
        <v>15.349388157943558</v>
      </c>
      <c r="N136" s="52">
        <f t="shared" si="6"/>
        <v>0.37055241935483874</v>
      </c>
    </row>
    <row r="137" spans="1:14" ht="30" customHeight="1" x14ac:dyDescent="0.25">
      <c r="A137" s="142">
        <v>109</v>
      </c>
      <c r="B137" s="23" t="s">
        <v>417</v>
      </c>
      <c r="C137" s="104">
        <v>9716087000305</v>
      </c>
      <c r="D137" s="14" t="s">
        <v>12</v>
      </c>
      <c r="E137" s="28" t="s">
        <v>104</v>
      </c>
      <c r="F137" s="53" t="s">
        <v>621</v>
      </c>
      <c r="G137" s="28" t="s">
        <v>31</v>
      </c>
      <c r="H137" s="28">
        <v>400</v>
      </c>
      <c r="I137" s="165">
        <v>58693.127999999269</v>
      </c>
      <c r="J137" s="44">
        <f t="shared" si="10"/>
        <v>7.8888612903224825E-2</v>
      </c>
      <c r="K137" s="42">
        <f t="shared" si="7"/>
        <v>410687.99999999994</v>
      </c>
      <c r="L137" s="44">
        <f t="shared" si="8"/>
        <v>0.55199999999999994</v>
      </c>
      <c r="M137" s="59">
        <f t="shared" si="9"/>
        <v>14.291415381018993</v>
      </c>
      <c r="N137" s="52">
        <f t="shared" si="6"/>
        <v>0.24111138709677524</v>
      </c>
    </row>
    <row r="138" spans="1:14" ht="30" customHeight="1" x14ac:dyDescent="0.25">
      <c r="A138" s="142">
        <v>110</v>
      </c>
      <c r="B138" s="23" t="s">
        <v>641</v>
      </c>
      <c r="C138" s="137">
        <v>9716087000929</v>
      </c>
      <c r="D138" s="14" t="s">
        <v>12</v>
      </c>
      <c r="E138" s="28" t="s">
        <v>105</v>
      </c>
      <c r="F138" s="53" t="s">
        <v>621</v>
      </c>
      <c r="G138" s="28" t="s">
        <v>31</v>
      </c>
      <c r="H138" s="28">
        <v>400</v>
      </c>
      <c r="I138" s="138">
        <v>25368.743999999715</v>
      </c>
      <c r="J138" s="44">
        <f t="shared" si="10"/>
        <v>3.4097774193548008E-2</v>
      </c>
      <c r="K138" s="42">
        <f t="shared" si="7"/>
        <v>410687.99999999994</v>
      </c>
      <c r="L138" s="44">
        <f t="shared" si="8"/>
        <v>0.55199999999999994</v>
      </c>
      <c r="M138" s="59">
        <f t="shared" si="9"/>
        <v>6.177133006077538</v>
      </c>
      <c r="N138" s="52">
        <f t="shared" si="6"/>
        <v>0.28590222580645208</v>
      </c>
    </row>
    <row r="139" spans="1:14" ht="30" customHeight="1" x14ac:dyDescent="0.25">
      <c r="A139" s="142">
        <v>111</v>
      </c>
      <c r="B139" s="23" t="s">
        <v>418</v>
      </c>
      <c r="C139" s="104">
        <v>9716087000963</v>
      </c>
      <c r="D139" s="14" t="s">
        <v>12</v>
      </c>
      <c r="E139" s="28" t="s">
        <v>105</v>
      </c>
      <c r="F139" s="53" t="s">
        <v>621</v>
      </c>
      <c r="G139" s="28" t="s">
        <v>31</v>
      </c>
      <c r="H139" s="28" t="s">
        <v>106</v>
      </c>
      <c r="I139" s="165">
        <v>89689.691999999341</v>
      </c>
      <c r="J139" s="44">
        <f t="shared" si="10"/>
        <v>0.1205506612903217</v>
      </c>
      <c r="K139" s="42">
        <f t="shared" si="7"/>
        <v>574963.19999999995</v>
      </c>
      <c r="L139" s="44">
        <f t="shared" si="8"/>
        <v>0.77279999999999993</v>
      </c>
      <c r="M139" s="59">
        <f t="shared" si="9"/>
        <v>15.599205653509538</v>
      </c>
      <c r="N139" s="52">
        <f t="shared" si="6"/>
        <v>0.32744933870967835</v>
      </c>
    </row>
    <row r="140" spans="1:14" ht="30" customHeight="1" x14ac:dyDescent="0.25">
      <c r="A140" s="142">
        <v>112</v>
      </c>
      <c r="B140" s="56" t="s">
        <v>419</v>
      </c>
      <c r="C140" s="104">
        <v>9716088000512</v>
      </c>
      <c r="D140" s="14" t="s">
        <v>12</v>
      </c>
      <c r="E140" s="21" t="s">
        <v>107</v>
      </c>
      <c r="F140" s="53" t="s">
        <v>621</v>
      </c>
      <c r="G140" s="21" t="s">
        <v>31</v>
      </c>
      <c r="H140" s="21">
        <v>400</v>
      </c>
      <c r="I140" s="165">
        <v>34646.712000000116</v>
      </c>
      <c r="J140" s="17">
        <f t="shared" si="10"/>
        <v>4.6568161290322735E-2</v>
      </c>
      <c r="K140" s="16">
        <f t="shared" si="7"/>
        <v>410687.99999999994</v>
      </c>
      <c r="L140" s="17">
        <f t="shared" si="8"/>
        <v>0.55199999999999994</v>
      </c>
      <c r="M140" s="59">
        <f t="shared" si="9"/>
        <v>8.4362611033193371</v>
      </c>
      <c r="N140" s="18">
        <f t="shared" si="6"/>
        <v>0.27343183870967736</v>
      </c>
    </row>
    <row r="141" spans="1:14" ht="30" customHeight="1" x14ac:dyDescent="0.25">
      <c r="A141" s="142">
        <v>113</v>
      </c>
      <c r="B141" s="23" t="s">
        <v>420</v>
      </c>
      <c r="C141" s="104">
        <v>9716087000424</v>
      </c>
      <c r="D141" s="14" t="s">
        <v>12</v>
      </c>
      <c r="E141" s="28" t="s">
        <v>107</v>
      </c>
      <c r="F141" s="53" t="s">
        <v>621</v>
      </c>
      <c r="G141" s="28" t="s">
        <v>31</v>
      </c>
      <c r="H141" s="28">
        <v>400</v>
      </c>
      <c r="I141" s="165">
        <v>71576.244000001461</v>
      </c>
      <c r="J141" s="44">
        <f t="shared" si="10"/>
        <v>9.6204629032260028E-2</v>
      </c>
      <c r="K141" s="42">
        <f t="shared" si="7"/>
        <v>410687.99999999994</v>
      </c>
      <c r="L141" s="44">
        <f t="shared" si="8"/>
        <v>0.55199999999999994</v>
      </c>
      <c r="M141" s="59">
        <f t="shared" si="9"/>
        <v>17.428374824684788</v>
      </c>
      <c r="N141" s="52">
        <f t="shared" si="6"/>
        <v>0.22379537096774005</v>
      </c>
    </row>
    <row r="142" spans="1:14" ht="30" customHeight="1" x14ac:dyDescent="0.25">
      <c r="A142" s="194">
        <v>114</v>
      </c>
      <c r="B142" s="187" t="s">
        <v>421</v>
      </c>
      <c r="C142" s="104">
        <v>9716088000078</v>
      </c>
      <c r="D142" s="14" t="s">
        <v>12</v>
      </c>
      <c r="E142" s="28" t="s">
        <v>108</v>
      </c>
      <c r="F142" s="53" t="s">
        <v>621</v>
      </c>
      <c r="G142" s="28" t="s">
        <v>31</v>
      </c>
      <c r="H142" s="28">
        <v>250</v>
      </c>
      <c r="I142" s="166">
        <v>34893.740000000253</v>
      </c>
      <c r="J142" s="44">
        <f t="shared" si="10"/>
        <v>4.6900188172043347E-2</v>
      </c>
      <c r="K142" s="42">
        <f t="shared" si="7"/>
        <v>256679.99999999997</v>
      </c>
      <c r="L142" s="44">
        <f t="shared" si="8"/>
        <v>0.34499999999999992</v>
      </c>
      <c r="M142" s="59">
        <f t="shared" si="9"/>
        <v>13.594257441171987</v>
      </c>
      <c r="N142" s="52">
        <f t="shared" si="6"/>
        <v>0.15309981182795668</v>
      </c>
    </row>
    <row r="143" spans="1:14" ht="30" customHeight="1" x14ac:dyDescent="0.25">
      <c r="A143" s="195"/>
      <c r="B143" s="188"/>
      <c r="C143" s="104">
        <v>9716088000386</v>
      </c>
      <c r="D143" s="14" t="s">
        <v>15</v>
      </c>
      <c r="E143" s="28" t="s">
        <v>108</v>
      </c>
      <c r="F143" s="53" t="s">
        <v>621</v>
      </c>
      <c r="G143" s="28" t="s">
        <v>31</v>
      </c>
      <c r="H143" s="28">
        <v>250</v>
      </c>
      <c r="I143" s="166">
        <v>8621.4799999997922</v>
      </c>
      <c r="J143" s="44">
        <f t="shared" si="10"/>
        <v>1.1588010752687892E-2</v>
      </c>
      <c r="K143" s="42">
        <f t="shared" si="7"/>
        <v>256679.99999999997</v>
      </c>
      <c r="L143" s="44">
        <f t="shared" si="8"/>
        <v>0.34499999999999992</v>
      </c>
      <c r="M143" s="59">
        <f t="shared" si="9"/>
        <v>3.3588436964312733</v>
      </c>
      <c r="N143" s="52">
        <f t="shared" si="6"/>
        <v>0.18841198924731212</v>
      </c>
    </row>
    <row r="144" spans="1:14" ht="30" customHeight="1" x14ac:dyDescent="0.25">
      <c r="A144" s="14">
        <v>115</v>
      </c>
      <c r="B144" s="23" t="s">
        <v>422</v>
      </c>
      <c r="C144" s="104">
        <v>9716087000175</v>
      </c>
      <c r="D144" s="14" t="s">
        <v>12</v>
      </c>
      <c r="E144" s="28" t="s">
        <v>94</v>
      </c>
      <c r="F144" s="53" t="s">
        <v>621</v>
      </c>
      <c r="G144" s="28" t="s">
        <v>31</v>
      </c>
      <c r="H144" s="28">
        <v>400</v>
      </c>
      <c r="I144" s="165">
        <v>29717.10000000021</v>
      </c>
      <c r="J144" s="44">
        <f t="shared" si="10"/>
        <v>3.9942338709677699E-2</v>
      </c>
      <c r="K144" s="42">
        <f t="shared" si="7"/>
        <v>410687.99999999994</v>
      </c>
      <c r="L144" s="44">
        <f t="shared" si="8"/>
        <v>0.55199999999999994</v>
      </c>
      <c r="M144" s="59">
        <f t="shared" si="9"/>
        <v>7.235930925666251</v>
      </c>
      <c r="N144" s="52">
        <f t="shared" si="6"/>
        <v>0.28005766129032239</v>
      </c>
    </row>
    <row r="145" spans="1:14" ht="30" customHeight="1" x14ac:dyDescent="0.25">
      <c r="A145" s="14">
        <v>116</v>
      </c>
      <c r="B145" s="61" t="s">
        <v>423</v>
      </c>
      <c r="C145" s="107">
        <v>9716088000466</v>
      </c>
      <c r="D145" s="14" t="s">
        <v>12</v>
      </c>
      <c r="E145" s="28" t="s">
        <v>109</v>
      </c>
      <c r="F145" s="53" t="s">
        <v>621</v>
      </c>
      <c r="G145" s="28" t="s">
        <v>31</v>
      </c>
      <c r="H145" s="28">
        <v>400</v>
      </c>
      <c r="I145" s="165">
        <v>18607.040000000052</v>
      </c>
      <c r="J145" s="44">
        <f t="shared" si="10"/>
        <v>2.5009462365591466E-2</v>
      </c>
      <c r="K145" s="42">
        <f t="shared" si="7"/>
        <v>410687.99999999994</v>
      </c>
      <c r="L145" s="44">
        <f t="shared" si="8"/>
        <v>0.55199999999999994</v>
      </c>
      <c r="M145" s="59">
        <f t="shared" si="9"/>
        <v>4.5306997039114982</v>
      </c>
      <c r="N145" s="52">
        <f t="shared" si="6"/>
        <v>0.29499053763440858</v>
      </c>
    </row>
    <row r="146" spans="1:14" ht="30" customHeight="1" x14ac:dyDescent="0.25">
      <c r="A146" s="14">
        <v>117</v>
      </c>
      <c r="B146" s="23" t="s">
        <v>424</v>
      </c>
      <c r="C146" s="104">
        <v>9716087000484</v>
      </c>
      <c r="D146" s="14" t="s">
        <v>12</v>
      </c>
      <c r="E146" s="28" t="s">
        <v>109</v>
      </c>
      <c r="F146" s="53" t="s">
        <v>621</v>
      </c>
      <c r="G146" s="28" t="s">
        <v>31</v>
      </c>
      <c r="H146" s="28">
        <v>250</v>
      </c>
      <c r="I146" s="165">
        <v>9762.071999999971</v>
      </c>
      <c r="J146" s="44">
        <f t="shared" si="10"/>
        <v>1.3121064516128992E-2</v>
      </c>
      <c r="K146" s="42">
        <f t="shared" si="7"/>
        <v>256679.99999999997</v>
      </c>
      <c r="L146" s="44">
        <f t="shared" si="8"/>
        <v>0.34499999999999992</v>
      </c>
      <c r="M146" s="59">
        <f t="shared" si="9"/>
        <v>3.8032071061243462</v>
      </c>
      <c r="N146" s="52">
        <f t="shared" si="6"/>
        <v>0.18687893548387102</v>
      </c>
    </row>
    <row r="147" spans="1:14" ht="30" customHeight="1" x14ac:dyDescent="0.25">
      <c r="A147" s="14">
        <v>118</v>
      </c>
      <c r="B147" s="23" t="s">
        <v>425</v>
      </c>
      <c r="C147" s="104">
        <v>9716088000161</v>
      </c>
      <c r="D147" s="14" t="s">
        <v>12</v>
      </c>
      <c r="E147" s="28" t="s">
        <v>619</v>
      </c>
      <c r="F147" s="53" t="s">
        <v>621</v>
      </c>
      <c r="G147" s="28" t="s">
        <v>31</v>
      </c>
      <c r="H147" s="28">
        <v>400</v>
      </c>
      <c r="I147" s="165">
        <v>104132.81999999948</v>
      </c>
      <c r="J147" s="44">
        <f t="shared" si="10"/>
        <v>0.13996346774193477</v>
      </c>
      <c r="K147" s="42">
        <f t="shared" si="7"/>
        <v>410687.99999999994</v>
      </c>
      <c r="L147" s="44">
        <f t="shared" si="8"/>
        <v>0.55199999999999994</v>
      </c>
      <c r="M147" s="59">
        <f t="shared" si="9"/>
        <v>25.355700677886738</v>
      </c>
      <c r="N147" s="52">
        <f t="shared" ref="N147:N210" si="11">H147/1000*0.8-J147</f>
        <v>0.18003653225806529</v>
      </c>
    </row>
    <row r="148" spans="1:14" ht="30" customHeight="1" x14ac:dyDescent="0.25">
      <c r="A148" s="14">
        <v>119</v>
      </c>
      <c r="B148" s="23" t="s">
        <v>426</v>
      </c>
      <c r="C148" s="104">
        <v>9716087000304</v>
      </c>
      <c r="D148" s="14" t="s">
        <v>12</v>
      </c>
      <c r="E148" s="28" t="s">
        <v>110</v>
      </c>
      <c r="F148" s="53" t="s">
        <v>621</v>
      </c>
      <c r="G148" s="28" t="s">
        <v>31</v>
      </c>
      <c r="H148" s="28">
        <v>250</v>
      </c>
      <c r="I148" s="165">
        <v>14712.888000000094</v>
      </c>
      <c r="J148" s="44">
        <f t="shared" si="10"/>
        <v>1.977538709677432E-2</v>
      </c>
      <c r="K148" s="42">
        <f t="shared" ref="K148:K211" si="12">H148*744*1.38</f>
        <v>256679.99999999997</v>
      </c>
      <c r="L148" s="44">
        <f t="shared" ref="L148:L211" si="13">K148/744/1000</f>
        <v>0.34499999999999992</v>
      </c>
      <c r="M148" s="59">
        <f t="shared" ref="M148:M211" si="14">(I148/K148)*100</f>
        <v>5.7319962599345864</v>
      </c>
      <c r="N148" s="52">
        <f t="shared" si="11"/>
        <v>0.18022461290322569</v>
      </c>
    </row>
    <row r="149" spans="1:14" ht="30" customHeight="1" x14ac:dyDescent="0.25">
      <c r="A149" s="14">
        <v>120</v>
      </c>
      <c r="B149" s="23" t="s">
        <v>508</v>
      </c>
      <c r="C149" s="104">
        <v>9716087000465</v>
      </c>
      <c r="D149" s="14" t="s">
        <v>12</v>
      </c>
      <c r="E149" s="28" t="s">
        <v>111</v>
      </c>
      <c r="F149" s="53" t="s">
        <v>621</v>
      </c>
      <c r="G149" s="28" t="s">
        <v>31</v>
      </c>
      <c r="H149" s="28">
        <v>400</v>
      </c>
      <c r="I149" s="165">
        <v>43358.436000000802</v>
      </c>
      <c r="J149" s="44">
        <f t="shared" si="10"/>
        <v>5.827746774193656E-2</v>
      </c>
      <c r="K149" s="42">
        <f t="shared" si="12"/>
        <v>410687.99999999994</v>
      </c>
      <c r="L149" s="44">
        <f t="shared" si="13"/>
        <v>0.55199999999999994</v>
      </c>
      <c r="M149" s="59">
        <f t="shared" si="14"/>
        <v>10.557512272089959</v>
      </c>
      <c r="N149" s="52">
        <f t="shared" si="11"/>
        <v>0.26172253225806352</v>
      </c>
    </row>
    <row r="150" spans="1:14" ht="30" customHeight="1" x14ac:dyDescent="0.25">
      <c r="A150" s="14">
        <v>121</v>
      </c>
      <c r="B150" s="23" t="s">
        <v>509</v>
      </c>
      <c r="C150" s="104">
        <v>9716088000030</v>
      </c>
      <c r="D150" s="14" t="s">
        <v>12</v>
      </c>
      <c r="E150" s="28" t="s">
        <v>111</v>
      </c>
      <c r="F150" s="53" t="s">
        <v>621</v>
      </c>
      <c r="G150" s="28" t="s">
        <v>31</v>
      </c>
      <c r="H150" s="28">
        <v>630</v>
      </c>
      <c r="I150" s="165">
        <v>54280.308000000659</v>
      </c>
      <c r="J150" s="44">
        <f t="shared" ref="J150:J212" si="15">I150/744/1000</f>
        <v>7.2957403225807335E-2</v>
      </c>
      <c r="K150" s="42">
        <f t="shared" si="12"/>
        <v>646833.6</v>
      </c>
      <c r="L150" s="44">
        <f t="shared" si="13"/>
        <v>0.86939999999999995</v>
      </c>
      <c r="M150" s="59">
        <f t="shared" si="14"/>
        <v>8.3916957931685463</v>
      </c>
      <c r="N150" s="52">
        <f t="shared" si="11"/>
        <v>0.43104259677419265</v>
      </c>
    </row>
    <row r="151" spans="1:14" ht="30" customHeight="1" x14ac:dyDescent="0.25">
      <c r="A151" s="14">
        <v>122</v>
      </c>
      <c r="B151" s="23" t="s">
        <v>627</v>
      </c>
      <c r="C151" s="104">
        <v>9716087001039</v>
      </c>
      <c r="D151" s="14" t="s">
        <v>12</v>
      </c>
      <c r="E151" s="28" t="s">
        <v>111</v>
      </c>
      <c r="F151" s="53" t="s">
        <v>621</v>
      </c>
      <c r="G151" s="28" t="s">
        <v>31</v>
      </c>
      <c r="H151" s="28">
        <v>400</v>
      </c>
      <c r="I151" s="165">
        <v>46590.468000000401</v>
      </c>
      <c r="J151" s="44">
        <f t="shared" si="15"/>
        <v>6.2621596774194085E-2</v>
      </c>
      <c r="K151" s="42">
        <f t="shared" si="12"/>
        <v>410687.99999999994</v>
      </c>
      <c r="L151" s="44">
        <f t="shared" si="13"/>
        <v>0.55199999999999994</v>
      </c>
      <c r="M151" s="59">
        <f t="shared" si="14"/>
        <v>11.344492169238061</v>
      </c>
      <c r="N151" s="52">
        <f t="shared" si="11"/>
        <v>0.25737840322580596</v>
      </c>
    </row>
    <row r="152" spans="1:14" ht="30" customHeight="1" x14ac:dyDescent="0.25">
      <c r="A152" s="14">
        <v>123</v>
      </c>
      <c r="B152" s="23" t="s">
        <v>427</v>
      </c>
      <c r="C152" s="105">
        <v>26004971</v>
      </c>
      <c r="D152" s="14" t="s">
        <v>12</v>
      </c>
      <c r="E152" s="28" t="s">
        <v>112</v>
      </c>
      <c r="F152" s="53" t="s">
        <v>621</v>
      </c>
      <c r="G152" s="28" t="s">
        <v>31</v>
      </c>
      <c r="H152" s="28">
        <v>250</v>
      </c>
      <c r="I152" s="165">
        <v>3604.9020000000019</v>
      </c>
      <c r="J152" s="44">
        <f t="shared" si="15"/>
        <v>4.8452983870967761E-3</v>
      </c>
      <c r="K152" s="42">
        <f t="shared" si="12"/>
        <v>256679.99999999997</v>
      </c>
      <c r="L152" s="44">
        <f t="shared" si="13"/>
        <v>0.34499999999999992</v>
      </c>
      <c r="M152" s="59">
        <f t="shared" si="14"/>
        <v>1.4044343151005152</v>
      </c>
      <c r="N152" s="52">
        <f t="shared" si="11"/>
        <v>0.19515470161290324</v>
      </c>
    </row>
    <row r="153" spans="1:14" ht="30" customHeight="1" x14ac:dyDescent="0.25">
      <c r="A153" s="14">
        <v>124</v>
      </c>
      <c r="B153" s="23" t="s">
        <v>428</v>
      </c>
      <c r="C153" s="104">
        <v>9716087000084</v>
      </c>
      <c r="D153" s="14" t="s">
        <v>12</v>
      </c>
      <c r="E153" s="28" t="s">
        <v>81</v>
      </c>
      <c r="F153" s="53" t="s">
        <v>621</v>
      </c>
      <c r="G153" s="28" t="s">
        <v>31</v>
      </c>
      <c r="H153" s="28">
        <v>320</v>
      </c>
      <c r="I153" s="165">
        <v>16691.872000000149</v>
      </c>
      <c r="J153" s="44">
        <f t="shared" si="15"/>
        <v>2.2435311827957188E-2</v>
      </c>
      <c r="K153" s="42">
        <f t="shared" si="12"/>
        <v>328550.39999999997</v>
      </c>
      <c r="L153" s="44">
        <f t="shared" si="13"/>
        <v>0.44159999999999999</v>
      </c>
      <c r="M153" s="59">
        <f t="shared" si="14"/>
        <v>5.0804601059685668</v>
      </c>
      <c r="N153" s="52">
        <f t="shared" si="11"/>
        <v>0.23356468817204282</v>
      </c>
    </row>
    <row r="154" spans="1:14" ht="30" customHeight="1" x14ac:dyDescent="0.25">
      <c r="A154" s="14">
        <v>125</v>
      </c>
      <c r="B154" s="23" t="s">
        <v>429</v>
      </c>
      <c r="C154" s="104">
        <v>9716087000513</v>
      </c>
      <c r="D154" s="14" t="s">
        <v>12</v>
      </c>
      <c r="E154" s="28" t="s">
        <v>113</v>
      </c>
      <c r="F154" s="53" t="s">
        <v>621</v>
      </c>
      <c r="G154" s="28" t="s">
        <v>31</v>
      </c>
      <c r="H154" s="28">
        <v>630</v>
      </c>
      <c r="I154" s="165">
        <v>80320.319999998901</v>
      </c>
      <c r="J154" s="44">
        <f t="shared" si="15"/>
        <v>0.10795741935483723</v>
      </c>
      <c r="K154" s="42">
        <f t="shared" si="12"/>
        <v>646833.6</v>
      </c>
      <c r="L154" s="44">
        <f t="shared" si="13"/>
        <v>0.86939999999999995</v>
      </c>
      <c r="M154" s="59">
        <f t="shared" si="14"/>
        <v>12.417462543689584</v>
      </c>
      <c r="N154" s="52">
        <f t="shared" si="11"/>
        <v>0.39604258064516279</v>
      </c>
    </row>
    <row r="155" spans="1:14" ht="30" customHeight="1" x14ac:dyDescent="0.25">
      <c r="A155" s="14">
        <v>126</v>
      </c>
      <c r="B155" s="23" t="s">
        <v>510</v>
      </c>
      <c r="C155" s="110" t="s">
        <v>608</v>
      </c>
      <c r="D155" s="14" t="s">
        <v>12</v>
      </c>
      <c r="E155" s="28" t="s">
        <v>114</v>
      </c>
      <c r="F155" s="53" t="s">
        <v>621</v>
      </c>
      <c r="G155" s="28" t="s">
        <v>31</v>
      </c>
      <c r="H155" s="28">
        <v>250</v>
      </c>
      <c r="I155" s="165">
        <v>720</v>
      </c>
      <c r="J155" s="44">
        <f t="shared" si="15"/>
        <v>9.6774193548387097E-4</v>
      </c>
      <c r="K155" s="42">
        <f t="shared" si="12"/>
        <v>256679.99999999997</v>
      </c>
      <c r="L155" s="44">
        <f t="shared" si="13"/>
        <v>0.34499999999999992</v>
      </c>
      <c r="M155" s="59">
        <f t="shared" si="14"/>
        <v>0.28050490883590468</v>
      </c>
      <c r="N155" s="52">
        <f t="shared" si="11"/>
        <v>0.19903225806451613</v>
      </c>
    </row>
    <row r="156" spans="1:14" ht="30" customHeight="1" x14ac:dyDescent="0.25">
      <c r="A156" s="14">
        <v>127</v>
      </c>
      <c r="B156" s="23" t="s">
        <v>430</v>
      </c>
      <c r="C156" s="104">
        <v>9716087000707</v>
      </c>
      <c r="D156" s="14" t="s">
        <v>12</v>
      </c>
      <c r="E156" s="28" t="s">
        <v>94</v>
      </c>
      <c r="F156" s="53" t="s">
        <v>621</v>
      </c>
      <c r="G156" s="28" t="s">
        <v>31</v>
      </c>
      <c r="H156" s="28">
        <v>400</v>
      </c>
      <c r="I156" s="165">
        <v>26293.119999999763</v>
      </c>
      <c r="J156" s="44">
        <f t="shared" si="15"/>
        <v>3.5340215053763127E-2</v>
      </c>
      <c r="K156" s="42">
        <f t="shared" si="12"/>
        <v>410687.99999999994</v>
      </c>
      <c r="L156" s="44">
        <f t="shared" si="13"/>
        <v>0.55199999999999994</v>
      </c>
      <c r="M156" s="59">
        <f t="shared" si="14"/>
        <v>6.4022128720585378</v>
      </c>
      <c r="N156" s="52">
        <f t="shared" si="11"/>
        <v>0.28465978494623695</v>
      </c>
    </row>
    <row r="157" spans="1:14" ht="30" customHeight="1" x14ac:dyDescent="0.25">
      <c r="A157" s="14">
        <v>128</v>
      </c>
      <c r="B157" s="23" t="s">
        <v>431</v>
      </c>
      <c r="C157" s="104">
        <v>9716087000463</v>
      </c>
      <c r="D157" s="14" t="s">
        <v>12</v>
      </c>
      <c r="E157" s="28" t="s">
        <v>97</v>
      </c>
      <c r="F157" s="53" t="s">
        <v>621</v>
      </c>
      <c r="G157" s="28" t="s">
        <v>31</v>
      </c>
      <c r="H157" s="28">
        <v>320</v>
      </c>
      <c r="I157" s="165">
        <v>44643.756000000285</v>
      </c>
      <c r="J157" s="44">
        <f t="shared" si="15"/>
        <v>6.0005048387097151E-2</v>
      </c>
      <c r="K157" s="42">
        <f t="shared" si="12"/>
        <v>328550.39999999997</v>
      </c>
      <c r="L157" s="44">
        <f t="shared" si="13"/>
        <v>0.44159999999999999</v>
      </c>
      <c r="M157" s="59">
        <f t="shared" si="14"/>
        <v>13.588099725339031</v>
      </c>
      <c r="N157" s="52">
        <f t="shared" si="11"/>
        <v>0.19599495161290287</v>
      </c>
    </row>
    <row r="158" spans="1:14" ht="30" customHeight="1" x14ac:dyDescent="0.25">
      <c r="A158" s="14">
        <v>129</v>
      </c>
      <c r="B158" s="61" t="s">
        <v>115</v>
      </c>
      <c r="C158" s="101">
        <v>9716087000018</v>
      </c>
      <c r="D158" s="14" t="s">
        <v>12</v>
      </c>
      <c r="E158" s="28" t="s">
        <v>116</v>
      </c>
      <c r="F158" s="53" t="s">
        <v>621</v>
      </c>
      <c r="G158" s="28" t="s">
        <v>31</v>
      </c>
      <c r="H158" s="28">
        <v>400</v>
      </c>
      <c r="I158" s="165">
        <v>6218.5559999999532</v>
      </c>
      <c r="J158" s="44">
        <f t="shared" si="15"/>
        <v>8.3582741935483238E-3</v>
      </c>
      <c r="K158" s="42">
        <f t="shared" si="12"/>
        <v>410687.99999999994</v>
      </c>
      <c r="L158" s="44">
        <f t="shared" si="13"/>
        <v>0.55199999999999994</v>
      </c>
      <c r="M158" s="59">
        <f t="shared" si="14"/>
        <v>1.5141801075268706</v>
      </c>
      <c r="N158" s="52">
        <f t="shared" si="11"/>
        <v>0.31164172580645172</v>
      </c>
    </row>
    <row r="159" spans="1:14" ht="30" customHeight="1" x14ac:dyDescent="0.25">
      <c r="A159" s="14">
        <v>130</v>
      </c>
      <c r="B159" s="23" t="s">
        <v>511</v>
      </c>
      <c r="C159" s="110" t="s">
        <v>609</v>
      </c>
      <c r="D159" s="14" t="s">
        <v>12</v>
      </c>
      <c r="E159" s="28" t="s">
        <v>90</v>
      </c>
      <c r="F159" s="53" t="s">
        <v>621</v>
      </c>
      <c r="G159" s="28" t="s">
        <v>31</v>
      </c>
      <c r="H159" s="28">
        <v>250</v>
      </c>
      <c r="I159" s="165">
        <v>0</v>
      </c>
      <c r="J159" s="44">
        <f t="shared" si="15"/>
        <v>0</v>
      </c>
      <c r="K159" s="42">
        <f t="shared" si="12"/>
        <v>256679.99999999997</v>
      </c>
      <c r="L159" s="44">
        <f t="shared" si="13"/>
        <v>0.34499999999999992</v>
      </c>
      <c r="M159" s="59">
        <f t="shared" si="14"/>
        <v>0</v>
      </c>
      <c r="N159" s="52">
        <f t="shared" si="11"/>
        <v>0.2</v>
      </c>
    </row>
    <row r="160" spans="1:14" ht="30" customHeight="1" x14ac:dyDescent="0.25">
      <c r="A160" s="14">
        <v>131</v>
      </c>
      <c r="B160" s="23" t="s">
        <v>432</v>
      </c>
      <c r="C160" s="104">
        <v>9716087000348</v>
      </c>
      <c r="D160" s="14" t="s">
        <v>12</v>
      </c>
      <c r="E160" s="28" t="s">
        <v>117</v>
      </c>
      <c r="F160" s="53" t="s">
        <v>621</v>
      </c>
      <c r="G160" s="28" t="s">
        <v>31</v>
      </c>
      <c r="H160" s="28">
        <v>400</v>
      </c>
      <c r="I160" s="165">
        <v>26862.419999999693</v>
      </c>
      <c r="J160" s="44">
        <f t="shared" si="15"/>
        <v>3.6105403225806035E-2</v>
      </c>
      <c r="K160" s="42">
        <f t="shared" si="12"/>
        <v>410687.99999999994</v>
      </c>
      <c r="L160" s="44">
        <f t="shared" si="13"/>
        <v>0.55199999999999994</v>
      </c>
      <c r="M160" s="59">
        <f t="shared" si="14"/>
        <v>6.5408339177184862</v>
      </c>
      <c r="N160" s="52">
        <f t="shared" si="11"/>
        <v>0.28389459677419404</v>
      </c>
    </row>
    <row r="161" spans="1:14" ht="30" customHeight="1" x14ac:dyDescent="0.25">
      <c r="A161" s="14">
        <v>132</v>
      </c>
      <c r="B161" s="23" t="s">
        <v>433</v>
      </c>
      <c r="C161" s="104">
        <v>9716088000373</v>
      </c>
      <c r="D161" s="14" t="s">
        <v>12</v>
      </c>
      <c r="E161" s="53" t="s">
        <v>118</v>
      </c>
      <c r="F161" s="53" t="s">
        <v>621</v>
      </c>
      <c r="G161" s="28" t="s">
        <v>31</v>
      </c>
      <c r="H161" s="28">
        <v>320</v>
      </c>
      <c r="I161" s="165">
        <v>52161.719999999332</v>
      </c>
      <c r="J161" s="44">
        <f t="shared" si="15"/>
        <v>7.010983870967652E-2</v>
      </c>
      <c r="K161" s="42">
        <f t="shared" si="12"/>
        <v>328550.39999999997</v>
      </c>
      <c r="L161" s="44">
        <f t="shared" si="13"/>
        <v>0.44159999999999999</v>
      </c>
      <c r="M161" s="59">
        <f t="shared" si="14"/>
        <v>15.876322171575302</v>
      </c>
      <c r="N161" s="52">
        <f t="shared" si="11"/>
        <v>0.18589016129032349</v>
      </c>
    </row>
    <row r="162" spans="1:14" ht="30" customHeight="1" x14ac:dyDescent="0.25">
      <c r="A162" s="14">
        <v>133</v>
      </c>
      <c r="B162" s="23" t="s">
        <v>119</v>
      </c>
      <c r="C162" s="154">
        <v>9716089000013</v>
      </c>
      <c r="D162" s="14" t="s">
        <v>12</v>
      </c>
      <c r="E162" s="53" t="s">
        <v>118</v>
      </c>
      <c r="F162" s="53" t="s">
        <v>621</v>
      </c>
      <c r="G162" s="28" t="s">
        <v>31</v>
      </c>
      <c r="H162" s="28">
        <v>400</v>
      </c>
      <c r="I162" s="165">
        <v>66735</v>
      </c>
      <c r="J162" s="44">
        <f t="shared" si="15"/>
        <v>8.9697580645161298E-2</v>
      </c>
      <c r="K162" s="42">
        <f t="shared" si="12"/>
        <v>410687.99999999994</v>
      </c>
      <c r="L162" s="44">
        <f t="shared" si="13"/>
        <v>0.55199999999999994</v>
      </c>
      <c r="M162" s="59">
        <f t="shared" si="14"/>
        <v>16.249561711079945</v>
      </c>
      <c r="N162" s="52">
        <f t="shared" si="11"/>
        <v>0.23030241935483875</v>
      </c>
    </row>
    <row r="163" spans="1:14" ht="30" customHeight="1" x14ac:dyDescent="0.25">
      <c r="A163" s="14">
        <v>134</v>
      </c>
      <c r="B163" s="23" t="s">
        <v>434</v>
      </c>
      <c r="C163" s="104">
        <v>9716088000276</v>
      </c>
      <c r="D163" s="14" t="s">
        <v>12</v>
      </c>
      <c r="E163" s="53" t="s">
        <v>118</v>
      </c>
      <c r="F163" s="53" t="s">
        <v>621</v>
      </c>
      <c r="G163" s="28" t="s">
        <v>31</v>
      </c>
      <c r="H163" s="28">
        <v>400</v>
      </c>
      <c r="I163" s="165">
        <v>37126.559999999881</v>
      </c>
      <c r="J163" s="44">
        <f t="shared" si="15"/>
        <v>4.9901290322580484E-2</v>
      </c>
      <c r="K163" s="42">
        <f t="shared" si="12"/>
        <v>410687.99999999994</v>
      </c>
      <c r="L163" s="44">
        <f t="shared" si="13"/>
        <v>0.55199999999999994</v>
      </c>
      <c r="M163" s="59">
        <f t="shared" si="14"/>
        <v>9.0400888265544381</v>
      </c>
      <c r="N163" s="52">
        <f t="shared" si="11"/>
        <v>0.27009870967741956</v>
      </c>
    </row>
    <row r="164" spans="1:14" ht="30" customHeight="1" x14ac:dyDescent="0.25">
      <c r="A164" s="14">
        <v>135</v>
      </c>
      <c r="B164" s="23" t="s">
        <v>512</v>
      </c>
      <c r="C164" s="104">
        <v>9716087000825</v>
      </c>
      <c r="D164" s="14" t="s">
        <v>12</v>
      </c>
      <c r="E164" s="28" t="s">
        <v>81</v>
      </c>
      <c r="F164" s="53" t="s">
        <v>621</v>
      </c>
      <c r="G164" s="28" t="s">
        <v>31</v>
      </c>
      <c r="H164" s="28">
        <v>400</v>
      </c>
      <c r="I164" s="165">
        <v>38703.140000000712</v>
      </c>
      <c r="J164" s="44">
        <f t="shared" si="15"/>
        <v>5.2020349462366548E-2</v>
      </c>
      <c r="K164" s="42">
        <f t="shared" si="12"/>
        <v>410687.99999999994</v>
      </c>
      <c r="L164" s="44">
        <f t="shared" si="13"/>
        <v>0.55199999999999994</v>
      </c>
      <c r="M164" s="59">
        <f t="shared" si="14"/>
        <v>9.4239763518780002</v>
      </c>
      <c r="N164" s="52">
        <f t="shared" si="11"/>
        <v>0.26797965053763351</v>
      </c>
    </row>
    <row r="165" spans="1:14" ht="30" customHeight="1" x14ac:dyDescent="0.25">
      <c r="A165" s="14">
        <v>136</v>
      </c>
      <c r="B165" s="23" t="s">
        <v>435</v>
      </c>
      <c r="C165" s="104">
        <v>9716087000146</v>
      </c>
      <c r="D165" s="14" t="s">
        <v>12</v>
      </c>
      <c r="E165" s="28" t="s">
        <v>81</v>
      </c>
      <c r="F165" s="53" t="s">
        <v>621</v>
      </c>
      <c r="G165" s="28" t="s">
        <v>31</v>
      </c>
      <c r="H165" s="28">
        <v>400</v>
      </c>
      <c r="I165" s="165">
        <v>48820.319999998901</v>
      </c>
      <c r="J165" s="44">
        <f t="shared" si="15"/>
        <v>6.5618709677417883E-2</v>
      </c>
      <c r="K165" s="42">
        <f t="shared" si="12"/>
        <v>410687.99999999994</v>
      </c>
      <c r="L165" s="44">
        <f t="shared" si="13"/>
        <v>0.55199999999999994</v>
      </c>
      <c r="M165" s="59">
        <f t="shared" si="14"/>
        <v>11.887447405329327</v>
      </c>
      <c r="N165" s="52">
        <f t="shared" si="11"/>
        <v>0.25438129032258217</v>
      </c>
    </row>
    <row r="166" spans="1:14" ht="30" customHeight="1" x14ac:dyDescent="0.25">
      <c r="A166" s="14">
        <v>137</v>
      </c>
      <c r="B166" s="56" t="s">
        <v>436</v>
      </c>
      <c r="C166" s="104">
        <v>9716087000156</v>
      </c>
      <c r="D166" s="14" t="s">
        <v>12</v>
      </c>
      <c r="E166" s="21" t="s">
        <v>81</v>
      </c>
      <c r="F166" s="53" t="s">
        <v>621</v>
      </c>
      <c r="G166" s="21" t="s">
        <v>31</v>
      </c>
      <c r="H166" s="21">
        <v>400</v>
      </c>
      <c r="I166" s="165">
        <v>60077.808000000659</v>
      </c>
      <c r="J166" s="17">
        <f t="shared" si="15"/>
        <v>8.0749741935484759E-2</v>
      </c>
      <c r="K166" s="16">
        <f t="shared" si="12"/>
        <v>410687.99999999994</v>
      </c>
      <c r="L166" s="17">
        <f t="shared" si="13"/>
        <v>0.55199999999999994</v>
      </c>
      <c r="M166" s="59">
        <f t="shared" si="14"/>
        <v>14.628576437587821</v>
      </c>
      <c r="N166" s="18">
        <f t="shared" si="11"/>
        <v>0.2392502580645153</v>
      </c>
    </row>
    <row r="167" spans="1:14" ht="30" customHeight="1" x14ac:dyDescent="0.25">
      <c r="A167" s="14">
        <v>138</v>
      </c>
      <c r="B167" s="23" t="s">
        <v>437</v>
      </c>
      <c r="C167" s="103">
        <v>9716087001049</v>
      </c>
      <c r="D167" s="14" t="s">
        <v>12</v>
      </c>
      <c r="E167" s="28" t="s">
        <v>81</v>
      </c>
      <c r="F167" s="53" t="s">
        <v>621</v>
      </c>
      <c r="G167" s="28" t="s">
        <v>31</v>
      </c>
      <c r="H167" s="28">
        <v>400</v>
      </c>
      <c r="I167" s="165">
        <v>22047.180000000517</v>
      </c>
      <c r="J167" s="44">
        <f t="shared" si="15"/>
        <v>2.9633306451613599E-2</v>
      </c>
      <c r="K167" s="42">
        <f t="shared" si="12"/>
        <v>410687.99999999994</v>
      </c>
      <c r="L167" s="44">
        <f t="shared" si="13"/>
        <v>0.55199999999999994</v>
      </c>
      <c r="M167" s="59">
        <f t="shared" si="14"/>
        <v>5.3683526180459431</v>
      </c>
      <c r="N167" s="52">
        <f t="shared" si="11"/>
        <v>0.29036669354838646</v>
      </c>
    </row>
    <row r="168" spans="1:14" ht="30" customHeight="1" x14ac:dyDescent="0.25">
      <c r="A168" s="14">
        <v>139</v>
      </c>
      <c r="B168" s="23" t="s">
        <v>438</v>
      </c>
      <c r="C168" s="108">
        <v>9716087001162</v>
      </c>
      <c r="D168" s="14" t="s">
        <v>12</v>
      </c>
      <c r="E168" s="28" t="s">
        <v>120</v>
      </c>
      <c r="F168" s="53" t="s">
        <v>621</v>
      </c>
      <c r="G168" s="28" t="s">
        <v>31</v>
      </c>
      <c r="H168" s="28">
        <v>400</v>
      </c>
      <c r="I168" s="165">
        <v>39301.579999999376</v>
      </c>
      <c r="J168" s="44">
        <f t="shared" si="15"/>
        <v>5.2824704301074436E-2</v>
      </c>
      <c r="K168" s="42">
        <f t="shared" si="12"/>
        <v>410687.99999999994</v>
      </c>
      <c r="L168" s="44">
        <f t="shared" si="13"/>
        <v>0.55199999999999994</v>
      </c>
      <c r="M168" s="59">
        <f t="shared" si="14"/>
        <v>9.5696928081656587</v>
      </c>
      <c r="N168" s="52">
        <f t="shared" si="11"/>
        <v>0.26717529569892562</v>
      </c>
    </row>
    <row r="169" spans="1:14" ht="30" customHeight="1" x14ac:dyDescent="0.25">
      <c r="A169" s="14">
        <v>140</v>
      </c>
      <c r="B169" s="23" t="s">
        <v>439</v>
      </c>
      <c r="C169" s="111">
        <v>9716087000139</v>
      </c>
      <c r="D169" s="14" t="s">
        <v>12</v>
      </c>
      <c r="E169" s="28" t="s">
        <v>121</v>
      </c>
      <c r="F169" s="53" t="s">
        <v>621</v>
      </c>
      <c r="G169" s="28" t="s">
        <v>31</v>
      </c>
      <c r="H169" s="28">
        <v>250</v>
      </c>
      <c r="I169" s="165">
        <v>22864.080000000104</v>
      </c>
      <c r="J169" s="44">
        <f t="shared" si="15"/>
        <v>3.0731290322580783E-2</v>
      </c>
      <c r="K169" s="42">
        <f t="shared" si="12"/>
        <v>256679.99999999997</v>
      </c>
      <c r="L169" s="44">
        <f t="shared" si="13"/>
        <v>0.34499999999999992</v>
      </c>
      <c r="M169" s="59">
        <f t="shared" si="14"/>
        <v>8.9076203833567504</v>
      </c>
      <c r="N169" s="52">
        <f t="shared" si="11"/>
        <v>0.16926870967741922</v>
      </c>
    </row>
    <row r="170" spans="1:14" ht="30" customHeight="1" x14ac:dyDescent="0.25">
      <c r="A170" s="14">
        <v>141</v>
      </c>
      <c r="B170" s="23" t="s">
        <v>440</v>
      </c>
      <c r="C170" s="104">
        <v>9716088000329</v>
      </c>
      <c r="D170" s="14" t="s">
        <v>12</v>
      </c>
      <c r="E170" s="28" t="s">
        <v>121</v>
      </c>
      <c r="F170" s="53" t="s">
        <v>621</v>
      </c>
      <c r="G170" s="28" t="s">
        <v>31</v>
      </c>
      <c r="H170" s="28">
        <v>250</v>
      </c>
      <c r="I170" s="165">
        <v>17427.720000000409</v>
      </c>
      <c r="J170" s="44">
        <f t="shared" si="15"/>
        <v>2.3424354838710224E-2</v>
      </c>
      <c r="K170" s="42">
        <f t="shared" si="12"/>
        <v>256679.99999999997</v>
      </c>
      <c r="L170" s="44">
        <f t="shared" si="13"/>
        <v>0.34499999999999992</v>
      </c>
      <c r="M170" s="59">
        <f t="shared" si="14"/>
        <v>6.7896680691913707</v>
      </c>
      <c r="N170" s="52">
        <f t="shared" si="11"/>
        <v>0.17657564516128979</v>
      </c>
    </row>
    <row r="171" spans="1:14" ht="30" customHeight="1" x14ac:dyDescent="0.25">
      <c r="A171" s="14">
        <v>142</v>
      </c>
      <c r="B171" s="23" t="s">
        <v>441</v>
      </c>
      <c r="C171" s="104">
        <v>9716088000532</v>
      </c>
      <c r="D171" s="14" t="s">
        <v>12</v>
      </c>
      <c r="E171" s="28" t="s">
        <v>122</v>
      </c>
      <c r="F171" s="53" t="s">
        <v>621</v>
      </c>
      <c r="G171" s="28" t="s">
        <v>31</v>
      </c>
      <c r="H171" s="28">
        <v>630</v>
      </c>
      <c r="I171" s="165">
        <v>62201.244000001461</v>
      </c>
      <c r="J171" s="44">
        <f t="shared" si="15"/>
        <v>8.3603822580647122E-2</v>
      </c>
      <c r="K171" s="42">
        <f t="shared" si="12"/>
        <v>646833.6</v>
      </c>
      <c r="L171" s="44">
        <f t="shared" si="13"/>
        <v>0.86939999999999995</v>
      </c>
      <c r="M171" s="59">
        <f t="shared" si="14"/>
        <v>9.6162666874450338</v>
      </c>
      <c r="N171" s="52">
        <f t="shared" si="11"/>
        <v>0.42039617741935287</v>
      </c>
    </row>
    <row r="172" spans="1:14" ht="30" customHeight="1" x14ac:dyDescent="0.25">
      <c r="A172" s="14">
        <v>143</v>
      </c>
      <c r="B172" s="23" t="s">
        <v>638</v>
      </c>
      <c r="C172" s="104">
        <v>9716088000198</v>
      </c>
      <c r="D172" s="14" t="s">
        <v>12</v>
      </c>
      <c r="E172" s="28" t="s">
        <v>81</v>
      </c>
      <c r="F172" s="53" t="s">
        <v>621</v>
      </c>
      <c r="G172" s="28" t="s">
        <v>31</v>
      </c>
      <c r="H172" s="28">
        <v>400</v>
      </c>
      <c r="I172" s="165">
        <v>36135.468000000401</v>
      </c>
      <c r="J172" s="44">
        <f t="shared" si="15"/>
        <v>4.8569177419355375E-2</v>
      </c>
      <c r="K172" s="42">
        <f t="shared" si="12"/>
        <v>410687.99999999994</v>
      </c>
      <c r="L172" s="44">
        <f t="shared" si="13"/>
        <v>0.55199999999999994</v>
      </c>
      <c r="M172" s="59">
        <f t="shared" si="14"/>
        <v>8.798764025245541</v>
      </c>
      <c r="N172" s="52">
        <f t="shared" si="11"/>
        <v>0.27143082258064466</v>
      </c>
    </row>
    <row r="173" spans="1:14" ht="30" customHeight="1" x14ac:dyDescent="0.25">
      <c r="A173" s="14">
        <v>144</v>
      </c>
      <c r="B173" s="23" t="s">
        <v>442</v>
      </c>
      <c r="C173" s="104">
        <v>9716088000382</v>
      </c>
      <c r="D173" s="14" t="s">
        <v>12</v>
      </c>
      <c r="E173" s="73" t="s">
        <v>123</v>
      </c>
      <c r="F173" s="53" t="s">
        <v>621</v>
      </c>
      <c r="G173" s="74" t="s">
        <v>31</v>
      </c>
      <c r="H173" s="74">
        <v>400</v>
      </c>
      <c r="I173" s="165">
        <v>23670.623999999953</v>
      </c>
      <c r="J173" s="44">
        <f t="shared" si="15"/>
        <v>3.1815354838709613E-2</v>
      </c>
      <c r="K173" s="42">
        <f t="shared" si="12"/>
        <v>410687.99999999994</v>
      </c>
      <c r="L173" s="44">
        <f t="shared" si="13"/>
        <v>0.55199999999999994</v>
      </c>
      <c r="M173" s="59">
        <f t="shared" si="14"/>
        <v>5.7636512388966699</v>
      </c>
      <c r="N173" s="52">
        <f t="shared" si="11"/>
        <v>0.28818464516129044</v>
      </c>
    </row>
    <row r="174" spans="1:14" ht="30" customHeight="1" x14ac:dyDescent="0.25">
      <c r="A174" s="14">
        <v>145</v>
      </c>
      <c r="B174" s="23" t="s">
        <v>443</v>
      </c>
      <c r="C174" s="104">
        <v>9716088000364</v>
      </c>
      <c r="D174" s="14" t="s">
        <v>12</v>
      </c>
      <c r="E174" s="73" t="s">
        <v>123</v>
      </c>
      <c r="F174" s="53" t="s">
        <v>621</v>
      </c>
      <c r="G174" s="74" t="s">
        <v>31</v>
      </c>
      <c r="H174" s="74">
        <v>400</v>
      </c>
      <c r="I174" s="165">
        <v>34325.159999999742</v>
      </c>
      <c r="J174" s="44">
        <f t="shared" si="15"/>
        <v>4.6135967741935138E-2</v>
      </c>
      <c r="K174" s="42">
        <f t="shared" si="12"/>
        <v>410687.99999999994</v>
      </c>
      <c r="L174" s="44">
        <f t="shared" si="13"/>
        <v>0.55199999999999994</v>
      </c>
      <c r="M174" s="59">
        <f t="shared" si="14"/>
        <v>8.3579651706404245</v>
      </c>
      <c r="N174" s="52">
        <f t="shared" si="11"/>
        <v>0.27386403225806494</v>
      </c>
    </row>
    <row r="175" spans="1:14" ht="30" customHeight="1" x14ac:dyDescent="0.25">
      <c r="A175" s="14">
        <v>146</v>
      </c>
      <c r="B175" s="23" t="s">
        <v>444</v>
      </c>
      <c r="C175" s="104">
        <v>9716088000027</v>
      </c>
      <c r="D175" s="14" t="s">
        <v>12</v>
      </c>
      <c r="E175" s="73" t="s">
        <v>123</v>
      </c>
      <c r="F175" s="53" t="s">
        <v>621</v>
      </c>
      <c r="G175" s="74" t="s">
        <v>31</v>
      </c>
      <c r="H175" s="74">
        <v>400</v>
      </c>
      <c r="I175" s="165">
        <v>33571.880000000237</v>
      </c>
      <c r="J175" s="44">
        <f t="shared" si="15"/>
        <v>4.5123494623656238E-2</v>
      </c>
      <c r="K175" s="42">
        <f t="shared" si="12"/>
        <v>410687.99999999994</v>
      </c>
      <c r="L175" s="44">
        <f t="shared" si="13"/>
        <v>0.55199999999999994</v>
      </c>
      <c r="M175" s="59">
        <f t="shared" si="14"/>
        <v>8.1745461274739561</v>
      </c>
      <c r="N175" s="52">
        <f t="shared" si="11"/>
        <v>0.27487650537634384</v>
      </c>
    </row>
    <row r="176" spans="1:14" ht="30" customHeight="1" x14ac:dyDescent="0.25">
      <c r="A176" s="14">
        <v>147</v>
      </c>
      <c r="B176" s="23" t="s">
        <v>445</v>
      </c>
      <c r="C176" s="112">
        <v>9716087000481</v>
      </c>
      <c r="D176" s="14" t="s">
        <v>12</v>
      </c>
      <c r="E176" s="73" t="s">
        <v>123</v>
      </c>
      <c r="F176" s="53" t="s">
        <v>621</v>
      </c>
      <c r="G176" s="74" t="s">
        <v>31</v>
      </c>
      <c r="H176" s="74">
        <v>400</v>
      </c>
      <c r="I176" s="165">
        <v>18650.399999999354</v>
      </c>
      <c r="J176" s="44">
        <f t="shared" si="15"/>
        <v>2.5067741935483005E-2</v>
      </c>
      <c r="K176" s="42">
        <f t="shared" si="12"/>
        <v>410687.99999999994</v>
      </c>
      <c r="L176" s="44">
        <f t="shared" si="13"/>
        <v>0.55199999999999994</v>
      </c>
      <c r="M176" s="59">
        <f t="shared" si="14"/>
        <v>4.5412575970077906</v>
      </c>
      <c r="N176" s="52">
        <f t="shared" si="11"/>
        <v>0.29493225806451706</v>
      </c>
    </row>
    <row r="177" spans="1:14" ht="30" customHeight="1" x14ac:dyDescent="0.25">
      <c r="A177" s="14">
        <v>148</v>
      </c>
      <c r="B177" s="23" t="s">
        <v>124</v>
      </c>
      <c r="C177" s="104">
        <v>9716087000269</v>
      </c>
      <c r="D177" s="14" t="s">
        <v>12</v>
      </c>
      <c r="E177" s="53" t="s">
        <v>123</v>
      </c>
      <c r="F177" s="53" t="s">
        <v>621</v>
      </c>
      <c r="G177" s="28" t="s">
        <v>31</v>
      </c>
      <c r="H177" s="28">
        <v>400</v>
      </c>
      <c r="I177" s="165">
        <v>38613.287999999884</v>
      </c>
      <c r="J177" s="44">
        <f t="shared" si="15"/>
        <v>5.1899580645161141E-2</v>
      </c>
      <c r="K177" s="42">
        <f t="shared" si="12"/>
        <v>410687.99999999994</v>
      </c>
      <c r="L177" s="44">
        <f t="shared" si="13"/>
        <v>0.55199999999999994</v>
      </c>
      <c r="M177" s="59">
        <f t="shared" si="14"/>
        <v>9.4020979429639748</v>
      </c>
      <c r="N177" s="52">
        <f t="shared" si="11"/>
        <v>0.26810041935483891</v>
      </c>
    </row>
    <row r="178" spans="1:14" ht="30" customHeight="1" x14ac:dyDescent="0.25">
      <c r="A178" s="14">
        <v>149</v>
      </c>
      <c r="B178" s="23" t="s">
        <v>514</v>
      </c>
      <c r="C178" s="104">
        <v>9716087000099</v>
      </c>
      <c r="D178" s="14" t="s">
        <v>12</v>
      </c>
      <c r="E178" s="53" t="s">
        <v>125</v>
      </c>
      <c r="F178" s="53" t="s">
        <v>621</v>
      </c>
      <c r="G178" s="28" t="s">
        <v>31</v>
      </c>
      <c r="H178" s="28">
        <v>400</v>
      </c>
      <c r="I178" s="165">
        <v>1275.4680000000735</v>
      </c>
      <c r="J178" s="44">
        <f t="shared" si="15"/>
        <v>1.7143387096775183E-3</v>
      </c>
      <c r="K178" s="42">
        <f t="shared" si="12"/>
        <v>410687.99999999994</v>
      </c>
      <c r="L178" s="44">
        <f t="shared" si="13"/>
        <v>0.55199999999999994</v>
      </c>
      <c r="M178" s="59">
        <f t="shared" si="14"/>
        <v>0.31056860682563742</v>
      </c>
      <c r="N178" s="52">
        <f t="shared" si="11"/>
        <v>0.31828566129032254</v>
      </c>
    </row>
    <row r="179" spans="1:14" ht="30" customHeight="1" x14ac:dyDescent="0.25">
      <c r="A179" s="14">
        <v>150</v>
      </c>
      <c r="B179" s="23" t="s">
        <v>446</v>
      </c>
      <c r="C179" s="105" t="s">
        <v>610</v>
      </c>
      <c r="D179" s="14" t="s">
        <v>12</v>
      </c>
      <c r="E179" s="53" t="s">
        <v>126</v>
      </c>
      <c r="F179" s="53" t="s">
        <v>621</v>
      </c>
      <c r="G179" s="28" t="s">
        <v>31</v>
      </c>
      <c r="H179" s="28">
        <v>250</v>
      </c>
      <c r="I179" s="165">
        <v>7800</v>
      </c>
      <c r="J179" s="44">
        <f t="shared" si="15"/>
        <v>1.0483870967741936E-2</v>
      </c>
      <c r="K179" s="42">
        <f t="shared" si="12"/>
        <v>256679.99999999997</v>
      </c>
      <c r="L179" s="44">
        <f t="shared" si="13"/>
        <v>0.34499999999999992</v>
      </c>
      <c r="M179" s="59">
        <f t="shared" si="14"/>
        <v>3.038803179055634</v>
      </c>
      <c r="N179" s="52">
        <f t="shared" si="11"/>
        <v>0.18951612903225806</v>
      </c>
    </row>
    <row r="180" spans="1:14" ht="30" customHeight="1" x14ac:dyDescent="0.25">
      <c r="A180" s="14">
        <v>151</v>
      </c>
      <c r="B180" s="23" t="s">
        <v>447</v>
      </c>
      <c r="C180" s="110">
        <v>29911685</v>
      </c>
      <c r="D180" s="14" t="s">
        <v>12</v>
      </c>
      <c r="E180" s="53" t="s">
        <v>126</v>
      </c>
      <c r="F180" s="53" t="s">
        <v>621</v>
      </c>
      <c r="G180" s="28" t="s">
        <v>31</v>
      </c>
      <c r="H180" s="28">
        <v>250</v>
      </c>
      <c r="I180" s="165">
        <v>3085</v>
      </c>
      <c r="J180" s="44">
        <f t="shared" si="15"/>
        <v>4.1465053763440861E-3</v>
      </c>
      <c r="K180" s="42">
        <f t="shared" si="12"/>
        <v>256679.99999999997</v>
      </c>
      <c r="L180" s="44">
        <f t="shared" si="13"/>
        <v>0.34499999999999992</v>
      </c>
      <c r="M180" s="59">
        <f t="shared" si="14"/>
        <v>1.2018856163316194</v>
      </c>
      <c r="N180" s="52">
        <f t="shared" si="11"/>
        <v>0.19585349462365592</v>
      </c>
    </row>
    <row r="181" spans="1:14" ht="30" customHeight="1" x14ac:dyDescent="0.25">
      <c r="A181" s="14">
        <v>152</v>
      </c>
      <c r="B181" s="23" t="s">
        <v>448</v>
      </c>
      <c r="C181" s="113">
        <v>9716088000247</v>
      </c>
      <c r="D181" s="14" t="s">
        <v>12</v>
      </c>
      <c r="E181" s="53" t="s">
        <v>127</v>
      </c>
      <c r="F181" s="53" t="s">
        <v>621</v>
      </c>
      <c r="G181" s="28" t="s">
        <v>31</v>
      </c>
      <c r="H181" s="28">
        <v>400</v>
      </c>
      <c r="I181" s="165">
        <v>34927.5</v>
      </c>
      <c r="J181" s="44">
        <f t="shared" si="15"/>
        <v>4.6945564516129031E-2</v>
      </c>
      <c r="K181" s="42">
        <f t="shared" si="12"/>
        <v>410687.99999999994</v>
      </c>
      <c r="L181" s="44">
        <f t="shared" si="13"/>
        <v>0.55199999999999994</v>
      </c>
      <c r="M181" s="59">
        <f>(I181/K181)*100</f>
        <v>8.5046312529219286</v>
      </c>
      <c r="N181" s="52">
        <f t="shared" si="11"/>
        <v>0.27305443548387104</v>
      </c>
    </row>
    <row r="182" spans="1:14" ht="30" customHeight="1" x14ac:dyDescent="0.25">
      <c r="A182" s="14">
        <v>153</v>
      </c>
      <c r="B182" s="23" t="s">
        <v>128</v>
      </c>
      <c r="C182" s="104">
        <v>9716088000411</v>
      </c>
      <c r="D182" s="14" t="s">
        <v>12</v>
      </c>
      <c r="E182" s="53" t="s">
        <v>127</v>
      </c>
      <c r="F182" s="53" t="s">
        <v>621</v>
      </c>
      <c r="G182" s="28" t="s">
        <v>31</v>
      </c>
      <c r="H182" s="28">
        <v>400</v>
      </c>
      <c r="I182" s="165">
        <v>56406.563999999198</v>
      </c>
      <c r="J182" s="44">
        <f t="shared" si="15"/>
        <v>7.5815274193547305E-2</v>
      </c>
      <c r="K182" s="42">
        <f t="shared" si="12"/>
        <v>410687.99999999994</v>
      </c>
      <c r="L182" s="44">
        <f t="shared" si="13"/>
        <v>0.55199999999999994</v>
      </c>
      <c r="M182" s="59">
        <f t="shared" si="14"/>
        <v>13.734651122019443</v>
      </c>
      <c r="N182" s="52">
        <f t="shared" si="11"/>
        <v>0.24418472580645276</v>
      </c>
    </row>
    <row r="183" spans="1:14" ht="30" customHeight="1" x14ac:dyDescent="0.25">
      <c r="A183" s="14">
        <v>154</v>
      </c>
      <c r="B183" s="23" t="s">
        <v>515</v>
      </c>
      <c r="C183" s="104">
        <v>9716087000524</v>
      </c>
      <c r="D183" s="14" t="s">
        <v>12</v>
      </c>
      <c r="E183" s="28" t="s">
        <v>129</v>
      </c>
      <c r="F183" s="53" t="s">
        <v>621</v>
      </c>
      <c r="G183" s="28" t="s">
        <v>31</v>
      </c>
      <c r="H183" s="28">
        <v>400</v>
      </c>
      <c r="I183" s="165">
        <v>32431.640000000334</v>
      </c>
      <c r="J183" s="44">
        <f t="shared" si="15"/>
        <v>4.3590913978495072E-2</v>
      </c>
      <c r="K183" s="42">
        <f t="shared" si="12"/>
        <v>410687.99999999994</v>
      </c>
      <c r="L183" s="44">
        <f t="shared" si="13"/>
        <v>0.55199999999999994</v>
      </c>
      <c r="M183" s="59">
        <f t="shared" si="14"/>
        <v>7.8969047062491082</v>
      </c>
      <c r="N183" s="52">
        <f t="shared" si="11"/>
        <v>0.27640908602150499</v>
      </c>
    </row>
    <row r="184" spans="1:14" ht="30" customHeight="1" x14ac:dyDescent="0.25">
      <c r="A184" s="14">
        <v>155</v>
      </c>
      <c r="B184" s="23" t="s">
        <v>130</v>
      </c>
      <c r="C184" s="104">
        <v>9716087000680</v>
      </c>
      <c r="D184" s="14" t="s">
        <v>12</v>
      </c>
      <c r="E184" s="53" t="s">
        <v>118</v>
      </c>
      <c r="F184" s="53" t="s">
        <v>621</v>
      </c>
      <c r="G184" s="28" t="s">
        <v>31</v>
      </c>
      <c r="H184" s="28">
        <v>250</v>
      </c>
      <c r="I184" s="165">
        <v>36857.819999999483</v>
      </c>
      <c r="J184" s="44">
        <f t="shared" si="15"/>
        <v>4.9540080645160592E-2</v>
      </c>
      <c r="K184" s="42">
        <f t="shared" si="12"/>
        <v>256679.99999999997</v>
      </c>
      <c r="L184" s="44">
        <f t="shared" si="13"/>
        <v>0.34499999999999992</v>
      </c>
      <c r="M184" s="59">
        <f t="shared" si="14"/>
        <v>14.359443665263944</v>
      </c>
      <c r="N184" s="52">
        <f t="shared" si="11"/>
        <v>0.15045991935483943</v>
      </c>
    </row>
    <row r="185" spans="1:14" ht="30" customHeight="1" x14ac:dyDescent="0.25">
      <c r="A185" s="14">
        <v>156</v>
      </c>
      <c r="B185" s="23" t="s">
        <v>449</v>
      </c>
      <c r="C185" s="108">
        <v>9716088000286</v>
      </c>
      <c r="D185" s="14" t="s">
        <v>12</v>
      </c>
      <c r="E185" s="53" t="s">
        <v>118</v>
      </c>
      <c r="F185" s="53" t="s">
        <v>621</v>
      </c>
      <c r="G185" s="28" t="s">
        <v>31</v>
      </c>
      <c r="H185" s="28">
        <v>400</v>
      </c>
      <c r="I185" s="165">
        <v>17541.324000000022</v>
      </c>
      <c r="J185" s="44">
        <f t="shared" si="15"/>
        <v>2.3577048387096806E-2</v>
      </c>
      <c r="K185" s="42">
        <f t="shared" si="12"/>
        <v>410687.99999999994</v>
      </c>
      <c r="L185" s="44">
        <f t="shared" si="13"/>
        <v>0.55199999999999994</v>
      </c>
      <c r="M185" s="59">
        <f t="shared" si="14"/>
        <v>4.2712044179523199</v>
      </c>
      <c r="N185" s="52">
        <f t="shared" si="11"/>
        <v>0.29642295161290327</v>
      </c>
    </row>
    <row r="186" spans="1:14" ht="30" customHeight="1" x14ac:dyDescent="0.25">
      <c r="A186" s="14">
        <v>157</v>
      </c>
      <c r="B186" s="23" t="s">
        <v>640</v>
      </c>
      <c r="C186" s="104">
        <v>11680698</v>
      </c>
      <c r="D186" s="14" t="s">
        <v>12</v>
      </c>
      <c r="E186" s="53" t="s">
        <v>123</v>
      </c>
      <c r="F186" s="53" t="s">
        <v>621</v>
      </c>
      <c r="G186" s="28" t="s">
        <v>31</v>
      </c>
      <c r="H186" s="28">
        <v>400</v>
      </c>
      <c r="I186" s="165">
        <v>0</v>
      </c>
      <c r="J186" s="44">
        <f t="shared" si="15"/>
        <v>0</v>
      </c>
      <c r="K186" s="42">
        <f t="shared" si="12"/>
        <v>410687.99999999994</v>
      </c>
      <c r="L186" s="44">
        <f t="shared" si="13"/>
        <v>0.55199999999999994</v>
      </c>
      <c r="M186" s="59">
        <f t="shared" si="14"/>
        <v>0</v>
      </c>
      <c r="N186" s="52">
        <f t="shared" si="11"/>
        <v>0.32000000000000006</v>
      </c>
    </row>
    <row r="187" spans="1:14" ht="30" customHeight="1" x14ac:dyDescent="0.25">
      <c r="A187" s="14">
        <v>158</v>
      </c>
      <c r="B187" s="23" t="s">
        <v>450</v>
      </c>
      <c r="C187" s="104">
        <v>9716087000434</v>
      </c>
      <c r="D187" s="14" t="s">
        <v>12</v>
      </c>
      <c r="E187" s="53" t="s">
        <v>530</v>
      </c>
      <c r="F187" s="53" t="s">
        <v>621</v>
      </c>
      <c r="G187" s="28" t="s">
        <v>31</v>
      </c>
      <c r="H187" s="28">
        <v>400</v>
      </c>
      <c r="I187" s="165">
        <v>39725.627999999269</v>
      </c>
      <c r="J187" s="44">
        <f t="shared" si="15"/>
        <v>5.3394661290321603E-2</v>
      </c>
      <c r="K187" s="42">
        <f t="shared" si="12"/>
        <v>410687.99999999994</v>
      </c>
      <c r="L187" s="44">
        <f t="shared" si="13"/>
        <v>0.55199999999999994</v>
      </c>
      <c r="M187" s="59">
        <f t="shared" si="14"/>
        <v>9.6729458859278274</v>
      </c>
      <c r="N187" s="52">
        <f t="shared" si="11"/>
        <v>0.26660533870967845</v>
      </c>
    </row>
    <row r="188" spans="1:14" ht="30" customHeight="1" x14ac:dyDescent="0.25">
      <c r="A188" s="14">
        <v>159</v>
      </c>
      <c r="B188" s="23" t="s">
        <v>451</v>
      </c>
      <c r="C188" s="104">
        <v>9716088000235</v>
      </c>
      <c r="D188" s="14" t="s">
        <v>12</v>
      </c>
      <c r="E188" s="28" t="s">
        <v>131</v>
      </c>
      <c r="F188" s="53" t="s">
        <v>621</v>
      </c>
      <c r="G188" s="28" t="s">
        <v>31</v>
      </c>
      <c r="H188" s="28">
        <v>250</v>
      </c>
      <c r="I188" s="165">
        <v>17600</v>
      </c>
      <c r="J188" s="44">
        <f t="shared" si="15"/>
        <v>2.3655913978494623E-2</v>
      </c>
      <c r="K188" s="42">
        <f t="shared" si="12"/>
        <v>256679.99999999997</v>
      </c>
      <c r="L188" s="44">
        <f t="shared" si="13"/>
        <v>0.34499999999999992</v>
      </c>
      <c r="M188" s="59">
        <f t="shared" si="14"/>
        <v>6.8567866604332259</v>
      </c>
      <c r="N188" s="52">
        <f t="shared" si="11"/>
        <v>0.17634408602150539</v>
      </c>
    </row>
    <row r="189" spans="1:14" ht="30" customHeight="1" x14ac:dyDescent="0.25">
      <c r="A189" s="14">
        <v>160</v>
      </c>
      <c r="B189" s="23" t="s">
        <v>452</v>
      </c>
      <c r="C189" s="104">
        <v>9716087000133</v>
      </c>
      <c r="D189" s="14" t="s">
        <v>12</v>
      </c>
      <c r="E189" s="28" t="s">
        <v>131</v>
      </c>
      <c r="F189" s="53" t="s">
        <v>621</v>
      </c>
      <c r="G189" s="28" t="s">
        <v>31</v>
      </c>
      <c r="H189" s="28">
        <v>560</v>
      </c>
      <c r="I189" s="165">
        <v>46001.560000001336</v>
      </c>
      <c r="J189" s="44">
        <f t="shared" si="15"/>
        <v>6.1830053763442659E-2</v>
      </c>
      <c r="K189" s="42">
        <f t="shared" si="12"/>
        <v>574963.19999999995</v>
      </c>
      <c r="L189" s="44">
        <f t="shared" si="13"/>
        <v>0.77279999999999993</v>
      </c>
      <c r="M189" s="59">
        <f t="shared" si="14"/>
        <v>8.0007833544827456</v>
      </c>
      <c r="N189" s="52">
        <f t="shared" si="11"/>
        <v>0.38616994623655743</v>
      </c>
    </row>
    <row r="190" spans="1:14" ht="30" customHeight="1" x14ac:dyDescent="0.25">
      <c r="A190" s="14">
        <v>161</v>
      </c>
      <c r="B190" s="23" t="s">
        <v>453</v>
      </c>
      <c r="C190" s="114">
        <v>9716087001106</v>
      </c>
      <c r="D190" s="14" t="s">
        <v>12</v>
      </c>
      <c r="E190" s="28" t="s">
        <v>132</v>
      </c>
      <c r="F190" s="53" t="s">
        <v>621</v>
      </c>
      <c r="G190" s="28" t="s">
        <v>31</v>
      </c>
      <c r="H190" s="28">
        <v>400</v>
      </c>
      <c r="I190" s="165">
        <v>53265.936000000802</v>
      </c>
      <c r="J190" s="44">
        <f t="shared" si="15"/>
        <v>7.1594000000001073E-2</v>
      </c>
      <c r="K190" s="42">
        <f t="shared" si="12"/>
        <v>410687.99999999994</v>
      </c>
      <c r="L190" s="44">
        <f t="shared" si="13"/>
        <v>0.55199999999999994</v>
      </c>
      <c r="M190" s="59">
        <f t="shared" si="14"/>
        <v>12.969927536232081</v>
      </c>
      <c r="N190" s="52">
        <f t="shared" si="11"/>
        <v>0.24840599999999899</v>
      </c>
    </row>
    <row r="191" spans="1:14" ht="30" customHeight="1" x14ac:dyDescent="0.25">
      <c r="A191" s="14">
        <v>162</v>
      </c>
      <c r="B191" s="23" t="s">
        <v>454</v>
      </c>
      <c r="C191" s="110">
        <v>30208</v>
      </c>
      <c r="D191" s="14" t="s">
        <v>12</v>
      </c>
      <c r="E191" s="28" t="s">
        <v>131</v>
      </c>
      <c r="F191" s="53" t="s">
        <v>621</v>
      </c>
      <c r="G191" s="28" t="s">
        <v>31</v>
      </c>
      <c r="H191" s="28">
        <v>100</v>
      </c>
      <c r="I191" s="165">
        <v>1240</v>
      </c>
      <c r="J191" s="44">
        <f t="shared" si="15"/>
        <v>1.6666666666666668E-3</v>
      </c>
      <c r="K191" s="42">
        <f t="shared" si="12"/>
        <v>102671.99999999999</v>
      </c>
      <c r="L191" s="44">
        <f t="shared" si="13"/>
        <v>0.13799999999999998</v>
      </c>
      <c r="M191" s="59">
        <f t="shared" si="14"/>
        <v>1.2077294685990341</v>
      </c>
      <c r="N191" s="52">
        <f t="shared" si="11"/>
        <v>7.8333333333333352E-2</v>
      </c>
    </row>
    <row r="192" spans="1:14" ht="30" customHeight="1" x14ac:dyDescent="0.25">
      <c r="A192" s="14">
        <v>163</v>
      </c>
      <c r="B192" s="23" t="s">
        <v>455</v>
      </c>
      <c r="C192" s="115">
        <v>9716087000712</v>
      </c>
      <c r="D192" s="14" t="s">
        <v>12</v>
      </c>
      <c r="E192" s="28" t="s">
        <v>131</v>
      </c>
      <c r="F192" s="53" t="s">
        <v>621</v>
      </c>
      <c r="G192" s="28" t="s">
        <v>31</v>
      </c>
      <c r="H192" s="28">
        <v>630</v>
      </c>
      <c r="I192" s="165">
        <v>18270</v>
      </c>
      <c r="J192" s="44">
        <f t="shared" si="15"/>
        <v>2.4556451612903225E-2</v>
      </c>
      <c r="K192" s="42">
        <f t="shared" si="12"/>
        <v>646833.6</v>
      </c>
      <c r="L192" s="44">
        <f t="shared" si="13"/>
        <v>0.86939999999999995</v>
      </c>
      <c r="M192" s="59">
        <f t="shared" si="14"/>
        <v>2.8245285959170952</v>
      </c>
      <c r="N192" s="52">
        <f t="shared" si="11"/>
        <v>0.4794435483870968</v>
      </c>
    </row>
    <row r="193" spans="1:14" ht="30" customHeight="1" x14ac:dyDescent="0.25">
      <c r="A193" s="14">
        <v>164</v>
      </c>
      <c r="B193" s="23" t="s">
        <v>133</v>
      </c>
      <c r="C193" s="155">
        <v>9716087001120</v>
      </c>
      <c r="D193" s="14" t="s">
        <v>12</v>
      </c>
      <c r="E193" s="53" t="s">
        <v>127</v>
      </c>
      <c r="F193" s="53" t="s">
        <v>621</v>
      </c>
      <c r="G193" s="28" t="s">
        <v>31</v>
      </c>
      <c r="H193" s="28">
        <v>400</v>
      </c>
      <c r="I193" s="165">
        <v>0</v>
      </c>
      <c r="J193" s="44">
        <f t="shared" si="15"/>
        <v>0</v>
      </c>
      <c r="K193" s="42">
        <f t="shared" si="12"/>
        <v>410687.99999999994</v>
      </c>
      <c r="L193" s="44">
        <f t="shared" si="13"/>
        <v>0.55199999999999994</v>
      </c>
      <c r="M193" s="59">
        <f t="shared" si="14"/>
        <v>0</v>
      </c>
      <c r="N193" s="52">
        <f t="shared" si="11"/>
        <v>0.32000000000000006</v>
      </c>
    </row>
    <row r="194" spans="1:14" ht="30" customHeight="1" x14ac:dyDescent="0.25">
      <c r="A194" s="14">
        <v>165</v>
      </c>
      <c r="B194" s="23" t="s">
        <v>134</v>
      </c>
      <c r="C194" s="156" t="s">
        <v>611</v>
      </c>
      <c r="D194" s="14" t="s">
        <v>12</v>
      </c>
      <c r="E194" s="53" t="s">
        <v>127</v>
      </c>
      <c r="F194" s="53" t="s">
        <v>621</v>
      </c>
      <c r="G194" s="28" t="s">
        <v>31</v>
      </c>
      <c r="H194" s="28">
        <v>100</v>
      </c>
      <c r="I194" s="165">
        <v>0</v>
      </c>
      <c r="J194" s="44">
        <f t="shared" si="15"/>
        <v>0</v>
      </c>
      <c r="K194" s="42">
        <f t="shared" si="12"/>
        <v>102671.99999999999</v>
      </c>
      <c r="L194" s="44">
        <f t="shared" si="13"/>
        <v>0.13799999999999998</v>
      </c>
      <c r="M194" s="59">
        <f t="shared" si="14"/>
        <v>0</v>
      </c>
      <c r="N194" s="52">
        <f t="shared" si="11"/>
        <v>8.0000000000000016E-2</v>
      </c>
    </row>
    <row r="195" spans="1:14" ht="30" customHeight="1" x14ac:dyDescent="0.25">
      <c r="A195" s="14">
        <v>166</v>
      </c>
      <c r="B195" s="23" t="s">
        <v>135</v>
      </c>
      <c r="C195" s="117">
        <v>9716087000492</v>
      </c>
      <c r="D195" s="14" t="s">
        <v>12</v>
      </c>
      <c r="E195" s="53" t="s">
        <v>136</v>
      </c>
      <c r="F195" s="53" t="s">
        <v>621</v>
      </c>
      <c r="G195" s="28" t="s">
        <v>31</v>
      </c>
      <c r="H195" s="28">
        <v>400</v>
      </c>
      <c r="I195" s="165">
        <v>4446.3839999999254</v>
      </c>
      <c r="J195" s="44">
        <f t="shared" si="15"/>
        <v>5.9763225806450616E-3</v>
      </c>
      <c r="K195" s="42">
        <f t="shared" si="12"/>
        <v>410687.99999999994</v>
      </c>
      <c r="L195" s="44">
        <f t="shared" si="13"/>
        <v>0.55199999999999994</v>
      </c>
      <c r="M195" s="59">
        <f t="shared" si="14"/>
        <v>1.0826671341748302</v>
      </c>
      <c r="N195" s="52">
        <f t="shared" si="11"/>
        <v>0.314023677419355</v>
      </c>
    </row>
    <row r="196" spans="1:14" ht="30" customHeight="1" x14ac:dyDescent="0.25">
      <c r="A196" s="194">
        <v>167</v>
      </c>
      <c r="B196" s="187" t="s">
        <v>456</v>
      </c>
      <c r="C196" s="104">
        <v>9716088000254</v>
      </c>
      <c r="D196" s="14" t="s">
        <v>12</v>
      </c>
      <c r="E196" s="28" t="s">
        <v>75</v>
      </c>
      <c r="F196" s="53" t="s">
        <v>621</v>
      </c>
      <c r="G196" s="28" t="s">
        <v>31</v>
      </c>
      <c r="H196" s="28">
        <v>400</v>
      </c>
      <c r="I196" s="165">
        <v>42647.340000000258</v>
      </c>
      <c r="J196" s="44">
        <f t="shared" si="15"/>
        <v>5.7321693548387447E-2</v>
      </c>
      <c r="K196" s="42">
        <f t="shared" si="12"/>
        <v>410687.99999999994</v>
      </c>
      <c r="L196" s="44">
        <f t="shared" si="13"/>
        <v>0.55199999999999994</v>
      </c>
      <c r="M196" s="59">
        <f t="shared" si="14"/>
        <v>10.384364773258596</v>
      </c>
      <c r="N196" s="52">
        <f t="shared" si="11"/>
        <v>0.26267830645161261</v>
      </c>
    </row>
    <row r="197" spans="1:14" ht="30" customHeight="1" x14ac:dyDescent="0.25">
      <c r="A197" s="195"/>
      <c r="B197" s="188"/>
      <c r="C197" s="104">
        <v>9716087001097</v>
      </c>
      <c r="D197" s="14" t="s">
        <v>15</v>
      </c>
      <c r="E197" s="28" t="s">
        <v>75</v>
      </c>
      <c r="F197" s="53" t="s">
        <v>621</v>
      </c>
      <c r="G197" s="28" t="s">
        <v>31</v>
      </c>
      <c r="H197" s="28">
        <v>250</v>
      </c>
      <c r="I197" s="165">
        <v>45447.648000000045</v>
      </c>
      <c r="J197" s="44">
        <f t="shared" si="15"/>
        <v>6.1085548387096837E-2</v>
      </c>
      <c r="K197" s="42">
        <f t="shared" si="12"/>
        <v>256679.99999999997</v>
      </c>
      <c r="L197" s="44">
        <f t="shared" si="13"/>
        <v>0.34499999999999992</v>
      </c>
      <c r="M197" s="59">
        <f t="shared" si="14"/>
        <v>17.705956054230967</v>
      </c>
      <c r="N197" s="52">
        <f t="shared" si="11"/>
        <v>0.13891445161290317</v>
      </c>
    </row>
    <row r="198" spans="1:14" ht="30" customHeight="1" x14ac:dyDescent="0.25">
      <c r="A198" s="20">
        <v>168</v>
      </c>
      <c r="B198" s="26" t="s">
        <v>457</v>
      </c>
      <c r="C198" s="102">
        <v>9716088000012</v>
      </c>
      <c r="D198" s="20" t="s">
        <v>12</v>
      </c>
      <c r="E198" s="46" t="s">
        <v>87</v>
      </c>
      <c r="F198" s="53" t="s">
        <v>621</v>
      </c>
      <c r="G198" s="46" t="s">
        <v>31</v>
      </c>
      <c r="H198" s="46">
        <v>400</v>
      </c>
      <c r="I198" s="167">
        <v>55960.308000000659</v>
      </c>
      <c r="J198" s="44">
        <f t="shared" si="15"/>
        <v>7.5215467741936368E-2</v>
      </c>
      <c r="K198" s="42">
        <f t="shared" si="12"/>
        <v>410687.99999999994</v>
      </c>
      <c r="L198" s="44">
        <f t="shared" si="13"/>
        <v>0.55199999999999994</v>
      </c>
      <c r="M198" s="59">
        <f t="shared" si="14"/>
        <v>13.62599053295949</v>
      </c>
      <c r="N198" s="52">
        <f t="shared" si="11"/>
        <v>0.24478453225806368</v>
      </c>
    </row>
    <row r="199" spans="1:14" ht="30" customHeight="1" x14ac:dyDescent="0.25">
      <c r="A199" s="143">
        <v>169</v>
      </c>
      <c r="B199" s="26" t="s">
        <v>458</v>
      </c>
      <c r="C199" s="102">
        <v>9716087001006</v>
      </c>
      <c r="D199" s="130" t="s">
        <v>12</v>
      </c>
      <c r="E199" s="28" t="s">
        <v>87</v>
      </c>
      <c r="F199" s="53" t="s">
        <v>621</v>
      </c>
      <c r="G199" s="28" t="s">
        <v>31</v>
      </c>
      <c r="H199" s="28">
        <v>320</v>
      </c>
      <c r="I199" s="165">
        <v>112186.8720000016</v>
      </c>
      <c r="J199" s="44">
        <f t="shared" si="15"/>
        <v>0.15078880645161505</v>
      </c>
      <c r="K199" s="42">
        <f t="shared" si="12"/>
        <v>328550.39999999997</v>
      </c>
      <c r="L199" s="44">
        <f t="shared" si="13"/>
        <v>0.44159999999999999</v>
      </c>
      <c r="M199" s="59">
        <f t="shared" si="14"/>
        <v>34.146015953717182</v>
      </c>
      <c r="N199" s="52">
        <f t="shared" si="11"/>
        <v>0.10521119354838496</v>
      </c>
    </row>
    <row r="200" spans="1:14" ht="30" customHeight="1" x14ac:dyDescent="0.25">
      <c r="A200" s="143">
        <v>170</v>
      </c>
      <c r="B200" s="26" t="s">
        <v>459</v>
      </c>
      <c r="C200" s="102">
        <v>9716087000066</v>
      </c>
      <c r="D200" s="130" t="s">
        <v>12</v>
      </c>
      <c r="E200" s="28" t="s">
        <v>87</v>
      </c>
      <c r="F200" s="53" t="s">
        <v>621</v>
      </c>
      <c r="G200" s="28" t="s">
        <v>31</v>
      </c>
      <c r="H200" s="28">
        <v>250</v>
      </c>
      <c r="I200" s="165">
        <v>65349.371999999858</v>
      </c>
      <c r="J200" s="44">
        <f t="shared" si="15"/>
        <v>8.7835177419354649E-2</v>
      </c>
      <c r="K200" s="42">
        <f t="shared" si="12"/>
        <v>256679.99999999997</v>
      </c>
      <c r="L200" s="44">
        <f t="shared" si="13"/>
        <v>0.34499999999999992</v>
      </c>
      <c r="M200" s="59">
        <f t="shared" si="14"/>
        <v>25.459471715754972</v>
      </c>
      <c r="N200" s="52">
        <f t="shared" si="11"/>
        <v>0.11216482258064536</v>
      </c>
    </row>
    <row r="201" spans="1:14" ht="30" customHeight="1" x14ac:dyDescent="0.25">
      <c r="A201" s="194">
        <v>171</v>
      </c>
      <c r="B201" s="187" t="s">
        <v>460</v>
      </c>
      <c r="C201" s="104">
        <v>9716087000649</v>
      </c>
      <c r="D201" s="14" t="s">
        <v>12</v>
      </c>
      <c r="E201" s="28" t="s">
        <v>88</v>
      </c>
      <c r="F201" s="53" t="s">
        <v>621</v>
      </c>
      <c r="G201" s="28" t="s">
        <v>31</v>
      </c>
      <c r="H201" s="28">
        <v>250</v>
      </c>
      <c r="I201" s="165">
        <v>32364.371999999858</v>
      </c>
      <c r="J201" s="44">
        <f t="shared" si="15"/>
        <v>4.350049999999981E-2</v>
      </c>
      <c r="K201" s="42">
        <f t="shared" si="12"/>
        <v>256679.99999999997</v>
      </c>
      <c r="L201" s="44">
        <f t="shared" si="13"/>
        <v>0.34499999999999992</v>
      </c>
      <c r="M201" s="59">
        <f t="shared" si="14"/>
        <v>12.60884057971009</v>
      </c>
      <c r="N201" s="52">
        <f t="shared" si="11"/>
        <v>0.15649950000000021</v>
      </c>
    </row>
    <row r="202" spans="1:14" ht="30" customHeight="1" x14ac:dyDescent="0.25">
      <c r="A202" s="195"/>
      <c r="B202" s="188"/>
      <c r="C202" s="104">
        <v>9716088000179</v>
      </c>
      <c r="D202" s="14" t="s">
        <v>15</v>
      </c>
      <c r="E202" s="28" t="s">
        <v>88</v>
      </c>
      <c r="F202" s="53" t="s">
        <v>621</v>
      </c>
      <c r="G202" s="28" t="s">
        <v>31</v>
      </c>
      <c r="H202" s="28">
        <v>250</v>
      </c>
      <c r="I202" s="165">
        <v>50904.612000000343</v>
      </c>
      <c r="J202" s="44">
        <f t="shared" si="15"/>
        <v>6.8420177419355299E-2</v>
      </c>
      <c r="K202" s="42">
        <f t="shared" si="12"/>
        <v>256679.99999999997</v>
      </c>
      <c r="L202" s="44">
        <f t="shared" si="13"/>
        <v>0.34499999999999992</v>
      </c>
      <c r="M202" s="59">
        <f t="shared" si="14"/>
        <v>19.831935483871106</v>
      </c>
      <c r="N202" s="52">
        <f t="shared" si="11"/>
        <v>0.13157982258064471</v>
      </c>
    </row>
    <row r="203" spans="1:14" ht="30" customHeight="1" x14ac:dyDescent="0.25">
      <c r="A203" s="20">
        <v>172</v>
      </c>
      <c r="B203" s="26" t="s">
        <v>461</v>
      </c>
      <c r="C203" s="157">
        <v>9716087001011</v>
      </c>
      <c r="D203" s="14" t="s">
        <v>12</v>
      </c>
      <c r="E203" s="28" t="s">
        <v>76</v>
      </c>
      <c r="F203" s="53" t="s">
        <v>621</v>
      </c>
      <c r="G203" s="28" t="s">
        <v>31</v>
      </c>
      <c r="H203" s="28">
        <v>320</v>
      </c>
      <c r="I203" s="165">
        <v>45968.435999999929</v>
      </c>
      <c r="J203" s="44">
        <f t="shared" si="15"/>
        <v>6.1785532258064421E-2</v>
      </c>
      <c r="K203" s="42">
        <f t="shared" si="12"/>
        <v>328550.39999999997</v>
      </c>
      <c r="L203" s="44">
        <f t="shared" si="13"/>
        <v>0.44159999999999999</v>
      </c>
      <c r="M203" s="59">
        <f t="shared" si="14"/>
        <v>13.991289007713863</v>
      </c>
      <c r="N203" s="52">
        <f t="shared" si="11"/>
        <v>0.19421446774193557</v>
      </c>
    </row>
    <row r="204" spans="1:14" ht="30" customHeight="1" x14ac:dyDescent="0.25">
      <c r="A204" s="143">
        <v>173</v>
      </c>
      <c r="B204" s="26" t="s">
        <v>401</v>
      </c>
      <c r="C204" s="154">
        <v>9716087001090</v>
      </c>
      <c r="D204" s="14" t="s">
        <v>12</v>
      </c>
      <c r="E204" s="28" t="s">
        <v>76</v>
      </c>
      <c r="F204" s="53" t="s">
        <v>621</v>
      </c>
      <c r="G204" s="28" t="s">
        <v>31</v>
      </c>
      <c r="H204" s="28">
        <v>250</v>
      </c>
      <c r="I204" s="165">
        <v>85124.064000000071</v>
      </c>
      <c r="J204" s="44">
        <f t="shared" si="15"/>
        <v>0.11441406451612914</v>
      </c>
      <c r="K204" s="42">
        <f t="shared" si="12"/>
        <v>256679.99999999997</v>
      </c>
      <c r="L204" s="44">
        <f t="shared" si="13"/>
        <v>0.34499999999999992</v>
      </c>
      <c r="M204" s="59">
        <f t="shared" si="14"/>
        <v>33.163496961196856</v>
      </c>
      <c r="N204" s="52">
        <f t="shared" si="11"/>
        <v>8.5585935483870876E-2</v>
      </c>
    </row>
    <row r="205" spans="1:14" ht="30" customHeight="1" x14ac:dyDescent="0.25">
      <c r="A205" s="194">
        <v>174</v>
      </c>
      <c r="B205" s="187" t="s">
        <v>462</v>
      </c>
      <c r="C205" s="104">
        <v>9716088000096</v>
      </c>
      <c r="D205" s="14" t="s">
        <v>12</v>
      </c>
      <c r="E205" s="28" t="s">
        <v>76</v>
      </c>
      <c r="F205" s="53" t="s">
        <v>621</v>
      </c>
      <c r="G205" s="28" t="s">
        <v>31</v>
      </c>
      <c r="H205" s="28">
        <v>400</v>
      </c>
      <c r="I205" s="165">
        <v>96827.819999999483</v>
      </c>
      <c r="J205" s="44">
        <f t="shared" si="15"/>
        <v>0.13014491935483802</v>
      </c>
      <c r="K205" s="42">
        <f t="shared" si="12"/>
        <v>410687.99999999994</v>
      </c>
      <c r="L205" s="44">
        <f t="shared" si="13"/>
        <v>0.55199999999999994</v>
      </c>
      <c r="M205" s="59">
        <f t="shared" si="14"/>
        <v>23.576978143992395</v>
      </c>
      <c r="N205" s="52">
        <f t="shared" si="11"/>
        <v>0.18985508064516204</v>
      </c>
    </row>
    <row r="206" spans="1:14" ht="30" customHeight="1" x14ac:dyDescent="0.25">
      <c r="A206" s="195"/>
      <c r="B206" s="188"/>
      <c r="C206" s="109">
        <v>9716088000131</v>
      </c>
      <c r="D206" s="14" t="s">
        <v>15</v>
      </c>
      <c r="E206" s="28" t="s">
        <v>76</v>
      </c>
      <c r="F206" s="53" t="s">
        <v>621</v>
      </c>
      <c r="G206" s="28" t="s">
        <v>31</v>
      </c>
      <c r="H206" s="28">
        <v>400</v>
      </c>
      <c r="I206" s="165">
        <v>66240.467999999964</v>
      </c>
      <c r="J206" s="44">
        <f t="shared" si="15"/>
        <v>8.9032887096774149E-2</v>
      </c>
      <c r="K206" s="42">
        <f t="shared" si="12"/>
        <v>410687.99999999994</v>
      </c>
      <c r="L206" s="44">
        <f t="shared" si="13"/>
        <v>0.55199999999999994</v>
      </c>
      <c r="M206" s="59">
        <f t="shared" si="14"/>
        <v>16.129146213183724</v>
      </c>
      <c r="N206" s="52">
        <f t="shared" si="11"/>
        <v>0.23096711290322591</v>
      </c>
    </row>
    <row r="207" spans="1:14" ht="30" customHeight="1" x14ac:dyDescent="0.25">
      <c r="A207" s="194">
        <v>175</v>
      </c>
      <c r="B207" s="187" t="s">
        <v>463</v>
      </c>
      <c r="C207" s="156">
        <v>9716087000497</v>
      </c>
      <c r="D207" s="14" t="s">
        <v>12</v>
      </c>
      <c r="E207" s="28" t="s">
        <v>76</v>
      </c>
      <c r="F207" s="53" t="s">
        <v>621</v>
      </c>
      <c r="G207" s="28" t="s">
        <v>31</v>
      </c>
      <c r="H207" s="28">
        <v>400</v>
      </c>
      <c r="I207" s="165">
        <v>43341.564000000071</v>
      </c>
      <c r="J207" s="44">
        <f t="shared" si="15"/>
        <v>5.8254790322580741E-2</v>
      </c>
      <c r="K207" s="42">
        <f t="shared" si="12"/>
        <v>410687.99999999994</v>
      </c>
      <c r="L207" s="44">
        <f t="shared" si="13"/>
        <v>0.55199999999999994</v>
      </c>
      <c r="M207" s="59">
        <f t="shared" si="14"/>
        <v>10.553404043945788</v>
      </c>
      <c r="N207" s="52">
        <f t="shared" si="11"/>
        <v>0.26174520967741932</v>
      </c>
    </row>
    <row r="208" spans="1:14" ht="30" customHeight="1" x14ac:dyDescent="0.25">
      <c r="A208" s="195"/>
      <c r="B208" s="188"/>
      <c r="C208" s="157">
        <v>9716087000914</v>
      </c>
      <c r="D208" s="14" t="s">
        <v>15</v>
      </c>
      <c r="E208" s="28" t="s">
        <v>76</v>
      </c>
      <c r="F208" s="53" t="s">
        <v>621</v>
      </c>
      <c r="G208" s="28" t="s">
        <v>31</v>
      </c>
      <c r="H208" s="28">
        <v>400</v>
      </c>
      <c r="I208" s="165">
        <v>17400</v>
      </c>
      <c r="J208" s="44">
        <f t="shared" si="15"/>
        <v>2.3387096774193549E-2</v>
      </c>
      <c r="K208" s="42">
        <f t="shared" si="12"/>
        <v>410687.99999999994</v>
      </c>
      <c r="L208" s="44">
        <f t="shared" si="13"/>
        <v>0.55199999999999994</v>
      </c>
      <c r="M208" s="59">
        <f t="shared" si="14"/>
        <v>4.2367928938756432</v>
      </c>
      <c r="N208" s="52">
        <f t="shared" si="11"/>
        <v>0.29661290322580652</v>
      </c>
    </row>
    <row r="209" spans="1:14" ht="30" customHeight="1" x14ac:dyDescent="0.25">
      <c r="A209" s="194">
        <v>176</v>
      </c>
      <c r="B209" s="187" t="s">
        <v>464</v>
      </c>
      <c r="C209" s="158">
        <v>9716087000886</v>
      </c>
      <c r="D209" s="14" t="s">
        <v>12</v>
      </c>
      <c r="E209" s="28" t="s">
        <v>113</v>
      </c>
      <c r="F209" s="53" t="s">
        <v>621</v>
      </c>
      <c r="G209" s="28" t="s">
        <v>31</v>
      </c>
      <c r="H209" s="28">
        <v>400</v>
      </c>
      <c r="I209" s="165">
        <v>57660.467999999528</v>
      </c>
      <c r="J209" s="44">
        <f t="shared" si="15"/>
        <v>7.7500629032257434E-2</v>
      </c>
      <c r="K209" s="42">
        <f t="shared" si="12"/>
        <v>410687.99999999994</v>
      </c>
      <c r="L209" s="44">
        <f t="shared" si="13"/>
        <v>0.55199999999999994</v>
      </c>
      <c r="M209" s="59">
        <f t="shared" si="14"/>
        <v>14.039969027582869</v>
      </c>
      <c r="N209" s="52">
        <f t="shared" si="11"/>
        <v>0.24249937096774263</v>
      </c>
    </row>
    <row r="210" spans="1:14" ht="30" customHeight="1" x14ac:dyDescent="0.25">
      <c r="A210" s="195"/>
      <c r="B210" s="188"/>
      <c r="C210" s="118">
        <v>9716088000304</v>
      </c>
      <c r="D210" s="14" t="s">
        <v>15</v>
      </c>
      <c r="E210" s="28" t="s">
        <v>113</v>
      </c>
      <c r="F210" s="53" t="s">
        <v>621</v>
      </c>
      <c r="G210" s="28" t="s">
        <v>31</v>
      </c>
      <c r="H210" s="28">
        <v>400</v>
      </c>
      <c r="I210" s="165">
        <v>44760</v>
      </c>
      <c r="J210" s="44">
        <f t="shared" si="15"/>
        <v>6.0161290322580649E-2</v>
      </c>
      <c r="K210" s="42">
        <f t="shared" si="12"/>
        <v>410687.99999999994</v>
      </c>
      <c r="L210" s="44">
        <f t="shared" si="13"/>
        <v>0.55199999999999994</v>
      </c>
      <c r="M210" s="59">
        <f t="shared" si="14"/>
        <v>10.898784478728379</v>
      </c>
      <c r="N210" s="52">
        <f t="shared" si="11"/>
        <v>0.2598387096774194</v>
      </c>
    </row>
    <row r="211" spans="1:14" ht="30" customHeight="1" x14ac:dyDescent="0.25">
      <c r="A211" s="20">
        <v>177</v>
      </c>
      <c r="B211" s="26" t="s">
        <v>466</v>
      </c>
      <c r="C211" s="119">
        <v>9716087000957</v>
      </c>
      <c r="D211" s="14" t="s">
        <v>12</v>
      </c>
      <c r="E211" s="28" t="s">
        <v>113</v>
      </c>
      <c r="F211" s="53" t="s">
        <v>621</v>
      </c>
      <c r="G211" s="28" t="s">
        <v>31</v>
      </c>
      <c r="H211" s="28">
        <v>250</v>
      </c>
      <c r="I211" s="165">
        <v>37637.819999999483</v>
      </c>
      <c r="J211" s="44">
        <f t="shared" si="15"/>
        <v>5.0588467741934789E-2</v>
      </c>
      <c r="K211" s="42">
        <f t="shared" si="12"/>
        <v>256679.99999999997</v>
      </c>
      <c r="L211" s="44">
        <f t="shared" si="13"/>
        <v>0.34499999999999992</v>
      </c>
      <c r="M211" s="59">
        <f t="shared" si="14"/>
        <v>14.663323983169505</v>
      </c>
      <c r="N211" s="52">
        <f t="shared" ref="N211:N272" si="16">H211/1000*0.8-J211</f>
        <v>0.14941153225806522</v>
      </c>
    </row>
    <row r="212" spans="1:14" ht="30" customHeight="1" x14ac:dyDescent="0.25">
      <c r="A212" s="143">
        <v>178</v>
      </c>
      <c r="B212" s="26" t="s">
        <v>465</v>
      </c>
      <c r="C212" s="104">
        <v>9716087001014</v>
      </c>
      <c r="D212" s="14" t="s">
        <v>12</v>
      </c>
      <c r="E212" s="28" t="s">
        <v>113</v>
      </c>
      <c r="F212" s="53" t="s">
        <v>621</v>
      </c>
      <c r="G212" s="28" t="s">
        <v>31</v>
      </c>
      <c r="H212" s="28">
        <v>250</v>
      </c>
      <c r="I212" s="165">
        <v>35756.712000000116</v>
      </c>
      <c r="J212" s="44">
        <f t="shared" si="15"/>
        <v>4.8060096774193706E-2</v>
      </c>
      <c r="K212" s="42">
        <f t="shared" ref="K212:K273" si="17">H212*744*1.38</f>
        <v>256679.99999999997</v>
      </c>
      <c r="L212" s="44">
        <f t="shared" ref="L212:L273" si="18">K212/744/1000</f>
        <v>0.34499999999999992</v>
      </c>
      <c r="M212" s="59">
        <f t="shared" ref="M212:M273" si="19">(I212/K212)*100</f>
        <v>13.930462833099627</v>
      </c>
      <c r="N212" s="52">
        <f t="shared" si="16"/>
        <v>0.15193990322580631</v>
      </c>
    </row>
    <row r="213" spans="1:14" ht="30" customHeight="1" x14ac:dyDescent="0.25">
      <c r="A213" s="194">
        <v>179</v>
      </c>
      <c r="B213" s="187" t="s">
        <v>467</v>
      </c>
      <c r="C213" s="120" t="s">
        <v>612</v>
      </c>
      <c r="D213" s="14" t="s">
        <v>12</v>
      </c>
      <c r="E213" s="28" t="s">
        <v>113</v>
      </c>
      <c r="F213" s="53" t="s">
        <v>621</v>
      </c>
      <c r="G213" s="28" t="s">
        <v>31</v>
      </c>
      <c r="H213" s="28">
        <v>250</v>
      </c>
      <c r="I213" s="165">
        <v>30800</v>
      </c>
      <c r="J213" s="44">
        <f t="shared" ref="J213:J275" si="20">I213/744/1000</f>
        <v>4.1397849462365591E-2</v>
      </c>
      <c r="K213" s="42">
        <f t="shared" si="17"/>
        <v>256679.99999999997</v>
      </c>
      <c r="L213" s="44">
        <f t="shared" si="18"/>
        <v>0.34499999999999992</v>
      </c>
      <c r="M213" s="59">
        <f t="shared" si="19"/>
        <v>11.999376655758144</v>
      </c>
      <c r="N213" s="52">
        <f t="shared" si="16"/>
        <v>0.15860215053763443</v>
      </c>
    </row>
    <row r="214" spans="1:14" ht="30" customHeight="1" x14ac:dyDescent="0.25">
      <c r="A214" s="195"/>
      <c r="B214" s="188"/>
      <c r="C214" s="159" t="s">
        <v>613</v>
      </c>
      <c r="D214" s="14" t="s">
        <v>15</v>
      </c>
      <c r="E214" s="28" t="s">
        <v>113</v>
      </c>
      <c r="F214" s="53" t="s">
        <v>621</v>
      </c>
      <c r="G214" s="28" t="s">
        <v>31</v>
      </c>
      <c r="H214" s="28">
        <v>250</v>
      </c>
      <c r="I214" s="165">
        <v>0</v>
      </c>
      <c r="J214" s="44">
        <f t="shared" si="20"/>
        <v>0</v>
      </c>
      <c r="K214" s="42">
        <f t="shared" si="17"/>
        <v>256679.99999999997</v>
      </c>
      <c r="L214" s="44">
        <f t="shared" si="18"/>
        <v>0.34499999999999992</v>
      </c>
      <c r="M214" s="59">
        <f t="shared" si="19"/>
        <v>0</v>
      </c>
      <c r="N214" s="52">
        <f t="shared" si="16"/>
        <v>0.2</v>
      </c>
    </row>
    <row r="215" spans="1:14" ht="30" customHeight="1" x14ac:dyDescent="0.25">
      <c r="A215" s="20">
        <v>180</v>
      </c>
      <c r="B215" s="26" t="s">
        <v>468</v>
      </c>
      <c r="C215" s="121" t="s">
        <v>614</v>
      </c>
      <c r="D215" s="14" t="s">
        <v>12</v>
      </c>
      <c r="E215" s="28" t="s">
        <v>531</v>
      </c>
      <c r="F215" s="53" t="s">
        <v>621</v>
      </c>
      <c r="G215" s="28" t="s">
        <v>31</v>
      </c>
      <c r="H215" s="28">
        <v>400</v>
      </c>
      <c r="I215" s="165">
        <v>65000</v>
      </c>
      <c r="J215" s="44">
        <f t="shared" si="20"/>
        <v>8.7365591397849454E-2</v>
      </c>
      <c r="K215" s="42">
        <f t="shared" si="17"/>
        <v>410687.99999999994</v>
      </c>
      <c r="L215" s="44">
        <f t="shared" si="18"/>
        <v>0.55199999999999994</v>
      </c>
      <c r="M215" s="59">
        <f t="shared" si="19"/>
        <v>15.827099890914759</v>
      </c>
      <c r="N215" s="52">
        <f t="shared" si="16"/>
        <v>0.23263440860215062</v>
      </c>
    </row>
    <row r="216" spans="1:14" ht="30" customHeight="1" x14ac:dyDescent="0.25">
      <c r="A216" s="194">
        <v>181</v>
      </c>
      <c r="B216" s="187" t="s">
        <v>469</v>
      </c>
      <c r="C216" s="115">
        <v>9716087001009</v>
      </c>
      <c r="D216" s="14" t="s">
        <v>12</v>
      </c>
      <c r="E216" s="28" t="s">
        <v>531</v>
      </c>
      <c r="F216" s="53" t="s">
        <v>621</v>
      </c>
      <c r="G216" s="28" t="s">
        <v>31</v>
      </c>
      <c r="H216" s="28">
        <v>630</v>
      </c>
      <c r="I216" s="165">
        <v>48900</v>
      </c>
      <c r="J216" s="44">
        <f t="shared" si="20"/>
        <v>6.5725806451612898E-2</v>
      </c>
      <c r="K216" s="42">
        <f t="shared" si="17"/>
        <v>646833.6</v>
      </c>
      <c r="L216" s="44">
        <f t="shared" si="18"/>
        <v>0.86939999999999995</v>
      </c>
      <c r="M216" s="59">
        <f t="shared" si="19"/>
        <v>7.559904123718991</v>
      </c>
      <c r="N216" s="52">
        <f t="shared" si="16"/>
        <v>0.43827419354838709</v>
      </c>
    </row>
    <row r="217" spans="1:14" ht="30" customHeight="1" x14ac:dyDescent="0.25">
      <c r="A217" s="195"/>
      <c r="B217" s="188"/>
      <c r="C217" s="122">
        <v>9716087000902</v>
      </c>
      <c r="D217" s="14" t="s">
        <v>15</v>
      </c>
      <c r="E217" s="28" t="s">
        <v>531</v>
      </c>
      <c r="F217" s="53" t="s">
        <v>621</v>
      </c>
      <c r="G217" s="28" t="s">
        <v>31</v>
      </c>
      <c r="H217" s="28">
        <v>630</v>
      </c>
      <c r="I217" s="165">
        <v>5700</v>
      </c>
      <c r="J217" s="44">
        <f t="shared" si="20"/>
        <v>7.6612903225806448E-3</v>
      </c>
      <c r="K217" s="42">
        <f t="shared" si="17"/>
        <v>646833.6</v>
      </c>
      <c r="L217" s="44">
        <f t="shared" si="18"/>
        <v>0.86939999999999995</v>
      </c>
      <c r="M217" s="59">
        <f t="shared" si="19"/>
        <v>0.88121581810221372</v>
      </c>
      <c r="N217" s="52">
        <f t="shared" si="16"/>
        <v>0.49633870967741933</v>
      </c>
    </row>
    <row r="218" spans="1:14" ht="30" customHeight="1" x14ac:dyDescent="0.25">
      <c r="A218" s="20">
        <v>182</v>
      </c>
      <c r="B218" s="26" t="s">
        <v>470</v>
      </c>
      <c r="C218" s="104">
        <v>9716088000500</v>
      </c>
      <c r="D218" s="14" t="s">
        <v>12</v>
      </c>
      <c r="E218" s="53" t="s">
        <v>532</v>
      </c>
      <c r="F218" s="53" t="s">
        <v>621</v>
      </c>
      <c r="G218" s="28" t="s">
        <v>31</v>
      </c>
      <c r="H218" s="28">
        <v>400</v>
      </c>
      <c r="I218" s="165">
        <v>31546.643999999942</v>
      </c>
      <c r="J218" s="44">
        <f t="shared" si="20"/>
        <v>4.2401403225806378E-2</v>
      </c>
      <c r="K218" s="42">
        <f t="shared" si="17"/>
        <v>410687.99999999994</v>
      </c>
      <c r="L218" s="44">
        <f t="shared" si="18"/>
        <v>0.55199999999999994</v>
      </c>
      <c r="M218" s="59">
        <f t="shared" si="19"/>
        <v>7.6814136278634741</v>
      </c>
      <c r="N218" s="52">
        <f t="shared" si="16"/>
        <v>0.27759859677419368</v>
      </c>
    </row>
    <row r="219" spans="1:14" ht="30" customHeight="1" x14ac:dyDescent="0.25">
      <c r="A219" s="194">
        <v>183</v>
      </c>
      <c r="B219" s="187" t="s">
        <v>471</v>
      </c>
      <c r="C219" s="104">
        <v>9716088000188</v>
      </c>
      <c r="D219" s="14" t="s">
        <v>12</v>
      </c>
      <c r="E219" s="28" t="s">
        <v>137</v>
      </c>
      <c r="F219" s="53" t="s">
        <v>621</v>
      </c>
      <c r="G219" s="28" t="s">
        <v>31</v>
      </c>
      <c r="H219" s="28">
        <v>630</v>
      </c>
      <c r="I219" s="165">
        <v>0</v>
      </c>
      <c r="J219" s="44">
        <f t="shared" si="20"/>
        <v>0</v>
      </c>
      <c r="K219" s="42">
        <f t="shared" si="17"/>
        <v>646833.6</v>
      </c>
      <c r="L219" s="44">
        <f t="shared" si="18"/>
        <v>0.86939999999999995</v>
      </c>
      <c r="M219" s="59">
        <f t="shared" si="19"/>
        <v>0</v>
      </c>
      <c r="N219" s="52">
        <f t="shared" si="16"/>
        <v>0.504</v>
      </c>
    </row>
    <row r="220" spans="1:14" ht="30" customHeight="1" x14ac:dyDescent="0.25">
      <c r="A220" s="195"/>
      <c r="B220" s="188"/>
      <c r="C220" s="104">
        <v>9716087000318</v>
      </c>
      <c r="D220" s="14" t="s">
        <v>15</v>
      </c>
      <c r="E220" s="28" t="s">
        <v>137</v>
      </c>
      <c r="F220" s="53" t="s">
        <v>621</v>
      </c>
      <c r="G220" s="28" t="s">
        <v>31</v>
      </c>
      <c r="H220" s="28">
        <v>630</v>
      </c>
      <c r="I220" s="165">
        <v>74357.820000000356</v>
      </c>
      <c r="J220" s="44">
        <f t="shared" si="20"/>
        <v>9.9943306451613381E-2</v>
      </c>
      <c r="K220" s="42">
        <f t="shared" si="17"/>
        <v>646833.6</v>
      </c>
      <c r="L220" s="44">
        <f t="shared" si="18"/>
        <v>0.86939999999999995</v>
      </c>
      <c r="M220" s="59">
        <f t="shared" si="19"/>
        <v>11.495664418174993</v>
      </c>
      <c r="N220" s="52">
        <f t="shared" si="16"/>
        <v>0.40405669354838664</v>
      </c>
    </row>
    <row r="221" spans="1:14" ht="30" customHeight="1" x14ac:dyDescent="0.25">
      <c r="A221" s="20">
        <v>184</v>
      </c>
      <c r="B221" s="26" t="s">
        <v>516</v>
      </c>
      <c r="C221" s="104">
        <v>9716087000334</v>
      </c>
      <c r="D221" s="14" t="s">
        <v>12</v>
      </c>
      <c r="E221" s="28" t="s">
        <v>138</v>
      </c>
      <c r="F221" s="53" t="s">
        <v>621</v>
      </c>
      <c r="G221" s="28" t="s">
        <v>31</v>
      </c>
      <c r="H221" s="28">
        <v>250</v>
      </c>
      <c r="I221" s="165">
        <v>57793.583999999973</v>
      </c>
      <c r="J221" s="44">
        <f t="shared" si="20"/>
        <v>7.7679548387096745E-2</v>
      </c>
      <c r="K221" s="42">
        <f t="shared" si="17"/>
        <v>256679.99999999997</v>
      </c>
      <c r="L221" s="44">
        <f t="shared" si="18"/>
        <v>0.34499999999999992</v>
      </c>
      <c r="M221" s="59">
        <f t="shared" si="19"/>
        <v>22.515811126694711</v>
      </c>
      <c r="N221" s="52">
        <f t="shared" si="16"/>
        <v>0.12232045161290327</v>
      </c>
    </row>
    <row r="222" spans="1:14" ht="30" customHeight="1" x14ac:dyDescent="0.25">
      <c r="A222" s="194">
        <v>185</v>
      </c>
      <c r="B222" s="187" t="s">
        <v>517</v>
      </c>
      <c r="C222" s="104">
        <v>9716088000350</v>
      </c>
      <c r="D222" s="14" t="s">
        <v>12</v>
      </c>
      <c r="E222" s="28" t="s">
        <v>138</v>
      </c>
      <c r="F222" s="53" t="s">
        <v>621</v>
      </c>
      <c r="G222" s="28" t="s">
        <v>31</v>
      </c>
      <c r="H222" s="28">
        <v>250</v>
      </c>
      <c r="I222" s="165">
        <v>28433.90400000033</v>
      </c>
      <c r="J222" s="44">
        <f t="shared" si="20"/>
        <v>3.8217612903226249E-2</v>
      </c>
      <c r="K222" s="42">
        <f t="shared" si="17"/>
        <v>256679.99999999997</v>
      </c>
      <c r="L222" s="44">
        <f t="shared" si="18"/>
        <v>0.34499999999999992</v>
      </c>
      <c r="M222" s="59">
        <f t="shared" si="19"/>
        <v>11.077568957456885</v>
      </c>
      <c r="N222" s="52">
        <f t="shared" si="16"/>
        <v>0.16178238709677376</v>
      </c>
    </row>
    <row r="223" spans="1:14" ht="30" customHeight="1" x14ac:dyDescent="0.25">
      <c r="A223" s="195"/>
      <c r="B223" s="188"/>
      <c r="C223" s="104">
        <v>9716087000659</v>
      </c>
      <c r="D223" s="14" t="s">
        <v>15</v>
      </c>
      <c r="E223" s="28" t="s">
        <v>138</v>
      </c>
      <c r="F223" s="53" t="s">
        <v>621</v>
      </c>
      <c r="G223" s="28" t="s">
        <v>31</v>
      </c>
      <c r="H223" s="28">
        <v>250</v>
      </c>
      <c r="I223" s="165">
        <v>32340</v>
      </c>
      <c r="J223" s="44">
        <f t="shared" si="20"/>
        <v>4.3467741935483875E-2</v>
      </c>
      <c r="K223" s="42">
        <f t="shared" si="17"/>
        <v>256679.99999999997</v>
      </c>
      <c r="L223" s="44">
        <f t="shared" si="18"/>
        <v>0.34499999999999992</v>
      </c>
      <c r="M223" s="59">
        <f t="shared" si="19"/>
        <v>12.599345488546051</v>
      </c>
      <c r="N223" s="52">
        <f t="shared" si="16"/>
        <v>0.15653225806451615</v>
      </c>
    </row>
    <row r="224" spans="1:14" ht="30" customHeight="1" x14ac:dyDescent="0.25">
      <c r="A224" s="194">
        <v>186</v>
      </c>
      <c r="B224" s="187" t="s">
        <v>472</v>
      </c>
      <c r="C224" s="104">
        <v>9716087000038</v>
      </c>
      <c r="D224" s="14" t="s">
        <v>12</v>
      </c>
      <c r="E224" s="28" t="s">
        <v>139</v>
      </c>
      <c r="F224" s="53" t="s">
        <v>621</v>
      </c>
      <c r="G224" s="28" t="s">
        <v>31</v>
      </c>
      <c r="H224" s="28">
        <v>400</v>
      </c>
      <c r="I224" s="165">
        <v>25544.13999999997</v>
      </c>
      <c r="J224" s="44">
        <f t="shared" si="20"/>
        <v>3.4333521505376302E-2</v>
      </c>
      <c r="K224" s="42">
        <f t="shared" si="17"/>
        <v>410687.99999999994</v>
      </c>
      <c r="L224" s="44">
        <f t="shared" si="18"/>
        <v>0.55199999999999994</v>
      </c>
      <c r="M224" s="59">
        <f t="shared" si="19"/>
        <v>6.2198408524232445</v>
      </c>
      <c r="N224" s="52">
        <f t="shared" si="16"/>
        <v>0.28566647849462379</v>
      </c>
    </row>
    <row r="225" spans="1:14" ht="30" customHeight="1" x14ac:dyDescent="0.25">
      <c r="A225" s="195"/>
      <c r="B225" s="188"/>
      <c r="C225" s="104">
        <v>9716088000476</v>
      </c>
      <c r="D225" s="14" t="s">
        <v>15</v>
      </c>
      <c r="E225" s="28" t="s">
        <v>139</v>
      </c>
      <c r="F225" s="53" t="s">
        <v>621</v>
      </c>
      <c r="G225" s="28" t="s">
        <v>31</v>
      </c>
      <c r="H225" s="28">
        <v>400</v>
      </c>
      <c r="I225" s="165">
        <v>31804.299999999785</v>
      </c>
      <c r="J225" s="44">
        <f t="shared" si="20"/>
        <v>4.2747715053763152E-2</v>
      </c>
      <c r="K225" s="42">
        <f t="shared" si="17"/>
        <v>410687.99999999994</v>
      </c>
      <c r="L225" s="44">
        <f t="shared" si="18"/>
        <v>0.55199999999999994</v>
      </c>
      <c r="M225" s="59">
        <f t="shared" si="19"/>
        <v>7.7441512778556447</v>
      </c>
      <c r="N225" s="52">
        <f t="shared" si="16"/>
        <v>0.27725228494623688</v>
      </c>
    </row>
    <row r="226" spans="1:14" ht="30" customHeight="1" x14ac:dyDescent="0.25">
      <c r="A226" s="194">
        <v>187</v>
      </c>
      <c r="B226" s="187" t="s">
        <v>473</v>
      </c>
      <c r="C226" s="104">
        <v>9716088000175</v>
      </c>
      <c r="D226" s="14" t="s">
        <v>12</v>
      </c>
      <c r="E226" s="28" t="s">
        <v>139</v>
      </c>
      <c r="F226" s="53" t="s">
        <v>621</v>
      </c>
      <c r="G226" s="28" t="s">
        <v>31</v>
      </c>
      <c r="H226" s="28">
        <v>400</v>
      </c>
      <c r="I226" s="165">
        <v>25986.791999999987</v>
      </c>
      <c r="J226" s="44">
        <f t="shared" si="20"/>
        <v>3.4928483870967725E-2</v>
      </c>
      <c r="K226" s="42">
        <f t="shared" si="17"/>
        <v>410687.99999999994</v>
      </c>
      <c r="L226" s="44">
        <f t="shared" si="18"/>
        <v>0.55199999999999994</v>
      </c>
      <c r="M226" s="59">
        <f t="shared" si="19"/>
        <v>6.3276238896680672</v>
      </c>
      <c r="N226" s="52">
        <f t="shared" si="16"/>
        <v>0.28507151612903237</v>
      </c>
    </row>
    <row r="227" spans="1:14" ht="30" customHeight="1" x14ac:dyDescent="0.25">
      <c r="A227" s="195"/>
      <c r="B227" s="188"/>
      <c r="C227" s="104">
        <v>9716087001147</v>
      </c>
      <c r="D227" s="14" t="s">
        <v>15</v>
      </c>
      <c r="E227" s="28" t="s">
        <v>139</v>
      </c>
      <c r="F227" s="53" t="s">
        <v>621</v>
      </c>
      <c r="G227" s="28" t="s">
        <v>31</v>
      </c>
      <c r="H227" s="28">
        <v>400</v>
      </c>
      <c r="I227" s="165">
        <v>35640.935999999929</v>
      </c>
      <c r="J227" s="44">
        <f t="shared" si="20"/>
        <v>4.7904483870967643E-2</v>
      </c>
      <c r="K227" s="42">
        <f t="shared" si="17"/>
        <v>410687.99999999994</v>
      </c>
      <c r="L227" s="44">
        <f t="shared" si="18"/>
        <v>0.55199999999999994</v>
      </c>
      <c r="M227" s="59">
        <f t="shared" si="19"/>
        <v>8.6783485273492129</v>
      </c>
      <c r="N227" s="52">
        <f t="shared" si="16"/>
        <v>0.27209551612903243</v>
      </c>
    </row>
    <row r="228" spans="1:14" ht="30" customHeight="1" x14ac:dyDescent="0.25">
      <c r="A228" s="20">
        <v>188</v>
      </c>
      <c r="B228" s="26" t="s">
        <v>474</v>
      </c>
      <c r="C228" s="104">
        <v>9716088000124</v>
      </c>
      <c r="D228" s="14" t="s">
        <v>12</v>
      </c>
      <c r="E228" s="28" t="s">
        <v>140</v>
      </c>
      <c r="F228" s="53" t="s">
        <v>621</v>
      </c>
      <c r="G228" s="28" t="s">
        <v>31</v>
      </c>
      <c r="H228" s="28">
        <v>400</v>
      </c>
      <c r="I228" s="165">
        <v>26396.483999999764</v>
      </c>
      <c r="J228" s="44">
        <f t="shared" si="20"/>
        <v>3.5479145161290006E-2</v>
      </c>
      <c r="K228" s="42">
        <f t="shared" si="17"/>
        <v>410687.99999999994</v>
      </c>
      <c r="L228" s="44">
        <f t="shared" si="18"/>
        <v>0.55199999999999994</v>
      </c>
      <c r="M228" s="59">
        <f t="shared" si="19"/>
        <v>6.4273813697989155</v>
      </c>
      <c r="N228" s="52">
        <f t="shared" si="16"/>
        <v>0.28452085483871004</v>
      </c>
    </row>
    <row r="229" spans="1:14" ht="30" customHeight="1" x14ac:dyDescent="0.25">
      <c r="A229" s="194">
        <v>189</v>
      </c>
      <c r="B229" s="187" t="s">
        <v>475</v>
      </c>
      <c r="C229" s="104">
        <v>9716087000545</v>
      </c>
      <c r="D229" s="14" t="s">
        <v>12</v>
      </c>
      <c r="E229" s="28" t="s">
        <v>141</v>
      </c>
      <c r="F229" s="53" t="s">
        <v>621</v>
      </c>
      <c r="G229" s="28" t="s">
        <v>31</v>
      </c>
      <c r="H229" s="28">
        <v>400</v>
      </c>
      <c r="I229" s="165">
        <v>27262.900000000081</v>
      </c>
      <c r="J229" s="44">
        <f t="shared" si="20"/>
        <v>3.6643682795699038E-2</v>
      </c>
      <c r="K229" s="42">
        <f t="shared" si="17"/>
        <v>410687.99999999994</v>
      </c>
      <c r="L229" s="44">
        <f t="shared" si="18"/>
        <v>0.55199999999999994</v>
      </c>
      <c r="M229" s="59">
        <f t="shared" si="19"/>
        <v>6.6383483325541741</v>
      </c>
      <c r="N229" s="52">
        <f t="shared" si="16"/>
        <v>0.28335631720430104</v>
      </c>
    </row>
    <row r="230" spans="1:14" ht="30" customHeight="1" x14ac:dyDescent="0.25">
      <c r="A230" s="195"/>
      <c r="B230" s="188"/>
      <c r="C230" s="104">
        <v>9716087000861</v>
      </c>
      <c r="D230" s="14" t="s">
        <v>15</v>
      </c>
      <c r="E230" s="28" t="s">
        <v>141</v>
      </c>
      <c r="F230" s="53" t="s">
        <v>621</v>
      </c>
      <c r="G230" s="28" t="s">
        <v>31</v>
      </c>
      <c r="H230" s="28">
        <v>400</v>
      </c>
      <c r="I230" s="165">
        <v>81698.440000000119</v>
      </c>
      <c r="J230" s="44">
        <f t="shared" si="20"/>
        <v>0.10980973118279586</v>
      </c>
      <c r="K230" s="42">
        <f t="shared" si="17"/>
        <v>410687.99999999994</v>
      </c>
      <c r="L230" s="44">
        <f t="shared" si="18"/>
        <v>0.55199999999999994</v>
      </c>
      <c r="M230" s="59">
        <f t="shared" si="19"/>
        <v>19.89306724326012</v>
      </c>
      <c r="N230" s="52">
        <f t="shared" si="16"/>
        <v>0.21019026881720421</v>
      </c>
    </row>
    <row r="231" spans="1:14" ht="30" customHeight="1" x14ac:dyDescent="0.25">
      <c r="A231" s="20">
        <v>190</v>
      </c>
      <c r="B231" s="26" t="s">
        <v>476</v>
      </c>
      <c r="C231" s="104">
        <v>9716087000502</v>
      </c>
      <c r="D231" s="14" t="s">
        <v>12</v>
      </c>
      <c r="E231" s="28" t="s">
        <v>142</v>
      </c>
      <c r="F231" s="53" t="s">
        <v>621</v>
      </c>
      <c r="G231" s="28" t="s">
        <v>31</v>
      </c>
      <c r="H231" s="28">
        <v>400</v>
      </c>
      <c r="I231" s="165">
        <v>32293.596000000543</v>
      </c>
      <c r="J231" s="44">
        <f t="shared" si="20"/>
        <v>4.3405370967742662E-2</v>
      </c>
      <c r="K231" s="42">
        <f>H231*744*1.38</f>
        <v>410687.99999999994</v>
      </c>
      <c r="L231" s="44">
        <f t="shared" si="18"/>
        <v>0.55199999999999994</v>
      </c>
      <c r="M231" s="59">
        <f t="shared" si="19"/>
        <v>7.8632918419823685</v>
      </c>
      <c r="N231" s="52">
        <f t="shared" si="16"/>
        <v>0.2765946290322574</v>
      </c>
    </row>
    <row r="232" spans="1:14" ht="30" customHeight="1" x14ac:dyDescent="0.25">
      <c r="A232" s="194">
        <v>191</v>
      </c>
      <c r="B232" s="187" t="s">
        <v>477</v>
      </c>
      <c r="C232" s="104">
        <v>9716087001101</v>
      </c>
      <c r="D232" s="14" t="s">
        <v>12</v>
      </c>
      <c r="E232" s="28" t="s">
        <v>142</v>
      </c>
      <c r="F232" s="53" t="s">
        <v>621</v>
      </c>
      <c r="G232" s="28" t="s">
        <v>31</v>
      </c>
      <c r="H232" s="28">
        <v>250</v>
      </c>
      <c r="I232" s="165">
        <v>5975.856000000058</v>
      </c>
      <c r="J232" s="44">
        <f t="shared" si="20"/>
        <v>8.0320645161291102E-3</v>
      </c>
      <c r="K232" s="42">
        <f t="shared" si="17"/>
        <v>256679.99999999997</v>
      </c>
      <c r="L232" s="44">
        <f t="shared" si="18"/>
        <v>0.34499999999999992</v>
      </c>
      <c r="M232" s="59">
        <f t="shared" si="19"/>
        <v>2.3281346423562641</v>
      </c>
      <c r="N232" s="52">
        <f t="shared" si="16"/>
        <v>0.19196793548387089</v>
      </c>
    </row>
    <row r="233" spans="1:14" ht="30" customHeight="1" x14ac:dyDescent="0.25">
      <c r="A233" s="195"/>
      <c r="B233" s="188"/>
      <c r="C233" s="104">
        <v>9716087000075</v>
      </c>
      <c r="D233" s="14" t="s">
        <v>15</v>
      </c>
      <c r="E233" s="28" t="s">
        <v>142</v>
      </c>
      <c r="F233" s="53" t="s">
        <v>621</v>
      </c>
      <c r="G233" s="28" t="s">
        <v>31</v>
      </c>
      <c r="H233" s="28">
        <v>250</v>
      </c>
      <c r="I233" s="165">
        <v>3108.57600000003</v>
      </c>
      <c r="J233" s="44">
        <f t="shared" si="20"/>
        <v>4.1781935483871371E-3</v>
      </c>
      <c r="K233" s="42">
        <f t="shared" si="17"/>
        <v>256679.99999999997</v>
      </c>
      <c r="L233" s="44">
        <f t="shared" si="18"/>
        <v>0.34499999999999992</v>
      </c>
      <c r="M233" s="59">
        <f t="shared" si="19"/>
        <v>1.2110705937354023</v>
      </c>
      <c r="N233" s="52">
        <f t="shared" si="16"/>
        <v>0.19582180645161287</v>
      </c>
    </row>
    <row r="234" spans="1:14" ht="30" customHeight="1" x14ac:dyDescent="0.25">
      <c r="A234" s="71">
        <v>192</v>
      </c>
      <c r="B234" s="26" t="s">
        <v>143</v>
      </c>
      <c r="C234" s="104">
        <v>9716088000385</v>
      </c>
      <c r="D234" s="14" t="s">
        <v>12</v>
      </c>
      <c r="E234" s="28" t="s">
        <v>144</v>
      </c>
      <c r="F234" s="53" t="s">
        <v>621</v>
      </c>
      <c r="G234" s="28" t="s">
        <v>31</v>
      </c>
      <c r="H234" s="28">
        <v>400</v>
      </c>
      <c r="I234" s="165">
        <v>44756.255999999412</v>
      </c>
      <c r="J234" s="44">
        <f t="shared" si="20"/>
        <v>6.0156258064515342E-2</v>
      </c>
      <c r="K234" s="42">
        <f t="shared" si="17"/>
        <v>410687.99999999994</v>
      </c>
      <c r="L234" s="44">
        <f t="shared" si="18"/>
        <v>0.55199999999999994</v>
      </c>
      <c r="M234" s="59">
        <f t="shared" si="19"/>
        <v>10.89787283777452</v>
      </c>
      <c r="N234" s="52">
        <f t="shared" si="16"/>
        <v>0.25984374193548471</v>
      </c>
    </row>
    <row r="235" spans="1:14" ht="30" customHeight="1" x14ac:dyDescent="0.25">
      <c r="A235" s="143">
        <v>193</v>
      </c>
      <c r="B235" s="26" t="s">
        <v>478</v>
      </c>
      <c r="C235" s="104">
        <v>9716087001052</v>
      </c>
      <c r="D235" s="14" t="s">
        <v>12</v>
      </c>
      <c r="E235" s="28" t="s">
        <v>145</v>
      </c>
      <c r="F235" s="53" t="s">
        <v>621</v>
      </c>
      <c r="G235" s="28" t="s">
        <v>31</v>
      </c>
      <c r="H235" s="28">
        <v>400</v>
      </c>
      <c r="I235" s="165">
        <v>52348.596000000543</v>
      </c>
      <c r="J235" s="44">
        <f t="shared" si="20"/>
        <v>7.0361016129032991E-2</v>
      </c>
      <c r="K235" s="42">
        <f t="shared" si="17"/>
        <v>410687.99999999994</v>
      </c>
      <c r="L235" s="44">
        <f t="shared" si="18"/>
        <v>0.55199999999999994</v>
      </c>
      <c r="M235" s="59">
        <f t="shared" si="19"/>
        <v>12.746560892940762</v>
      </c>
      <c r="N235" s="52">
        <f t="shared" si="16"/>
        <v>0.24963898387096706</v>
      </c>
    </row>
    <row r="236" spans="1:14" ht="30" customHeight="1" x14ac:dyDescent="0.25">
      <c r="A236" s="143">
        <v>194</v>
      </c>
      <c r="B236" s="26" t="s">
        <v>479</v>
      </c>
      <c r="C236" s="104">
        <v>9716088000311</v>
      </c>
      <c r="D236" s="14" t="s">
        <v>12</v>
      </c>
      <c r="E236" s="28" t="s">
        <v>137</v>
      </c>
      <c r="F236" s="53" t="s">
        <v>621</v>
      </c>
      <c r="G236" s="28" t="s">
        <v>31</v>
      </c>
      <c r="H236" s="28">
        <v>320</v>
      </c>
      <c r="I236" s="165">
        <v>59988.755999999412</v>
      </c>
      <c r="J236" s="44">
        <f t="shared" si="20"/>
        <v>8.0630048387095976E-2</v>
      </c>
      <c r="K236" s="42">
        <f t="shared" si="17"/>
        <v>328550.39999999997</v>
      </c>
      <c r="L236" s="44">
        <f t="shared" si="18"/>
        <v>0.44159999999999999</v>
      </c>
      <c r="M236" s="59">
        <f t="shared" si="19"/>
        <v>18.258616029686593</v>
      </c>
      <c r="N236" s="52">
        <f t="shared" si="16"/>
        <v>0.17536995161290403</v>
      </c>
    </row>
    <row r="237" spans="1:14" ht="30" customHeight="1" x14ac:dyDescent="0.25">
      <c r="A237" s="143">
        <v>195</v>
      </c>
      <c r="B237" s="187" t="s">
        <v>480</v>
      </c>
      <c r="C237" s="104">
        <v>9716088000251</v>
      </c>
      <c r="D237" s="14" t="s">
        <v>12</v>
      </c>
      <c r="E237" s="28" t="s">
        <v>145</v>
      </c>
      <c r="F237" s="53" t="s">
        <v>621</v>
      </c>
      <c r="G237" s="28" t="s">
        <v>31</v>
      </c>
      <c r="H237" s="28">
        <v>250</v>
      </c>
      <c r="I237" s="165">
        <v>25456.640000000334</v>
      </c>
      <c r="J237" s="44">
        <f t="shared" si="20"/>
        <v>3.4215913978495077E-2</v>
      </c>
      <c r="K237" s="42">
        <f t="shared" si="17"/>
        <v>256679.99999999997</v>
      </c>
      <c r="L237" s="44">
        <f t="shared" si="18"/>
        <v>0.34499999999999992</v>
      </c>
      <c r="M237" s="59">
        <f t="shared" si="19"/>
        <v>9.917656225650747</v>
      </c>
      <c r="N237" s="52">
        <f t="shared" si="16"/>
        <v>0.16578408602150493</v>
      </c>
    </row>
    <row r="238" spans="1:14" ht="30" customHeight="1" x14ac:dyDescent="0.25">
      <c r="A238" s="169">
        <v>196</v>
      </c>
      <c r="B238" s="188"/>
      <c r="C238" s="104">
        <v>50638748</v>
      </c>
      <c r="D238" s="14" t="s">
        <v>15</v>
      </c>
      <c r="E238" s="28" t="s">
        <v>145</v>
      </c>
      <c r="F238" s="53" t="s">
        <v>621</v>
      </c>
      <c r="G238" s="28" t="s">
        <v>31</v>
      </c>
      <c r="H238" s="28">
        <v>250</v>
      </c>
      <c r="I238" s="165">
        <v>20600</v>
      </c>
      <c r="J238" s="44">
        <f t="shared" si="20"/>
        <v>2.7688172043010752E-2</v>
      </c>
      <c r="K238" s="42">
        <f t="shared" si="17"/>
        <v>256679.99999999997</v>
      </c>
      <c r="L238" s="44">
        <f t="shared" si="18"/>
        <v>0.34499999999999992</v>
      </c>
      <c r="M238" s="59"/>
      <c r="N238" s="52">
        <f t="shared" si="16"/>
        <v>0.17231182795698927</v>
      </c>
    </row>
    <row r="239" spans="1:14" ht="30" customHeight="1" x14ac:dyDescent="0.25">
      <c r="A239" s="194">
        <v>197</v>
      </c>
      <c r="B239" s="187" t="s">
        <v>481</v>
      </c>
      <c r="C239" s="104">
        <v>9716087000079</v>
      </c>
      <c r="D239" s="14" t="s">
        <v>12</v>
      </c>
      <c r="E239" s="28" t="s">
        <v>145</v>
      </c>
      <c r="F239" s="53" t="s">
        <v>621</v>
      </c>
      <c r="G239" s="28" t="s">
        <v>31</v>
      </c>
      <c r="H239" s="28">
        <v>400</v>
      </c>
      <c r="I239" s="165">
        <v>30674.064000000071</v>
      </c>
      <c r="J239" s="44">
        <f t="shared" si="20"/>
        <v>4.1228580645161383E-2</v>
      </c>
      <c r="K239" s="42">
        <f t="shared" si="17"/>
        <v>410687.99999999994</v>
      </c>
      <c r="L239" s="44">
        <f t="shared" si="18"/>
        <v>0.55199999999999994</v>
      </c>
      <c r="M239" s="59">
        <f t="shared" si="19"/>
        <v>7.4689457690509764</v>
      </c>
      <c r="N239" s="52">
        <f t="shared" si="16"/>
        <v>0.27877141935483868</v>
      </c>
    </row>
    <row r="240" spans="1:14" ht="30" customHeight="1" x14ac:dyDescent="0.25">
      <c r="A240" s="195"/>
      <c r="B240" s="188"/>
      <c r="C240" s="104">
        <v>9716087000517</v>
      </c>
      <c r="D240" s="14" t="s">
        <v>15</v>
      </c>
      <c r="E240" s="28" t="s">
        <v>145</v>
      </c>
      <c r="F240" s="53" t="s">
        <v>621</v>
      </c>
      <c r="G240" s="28" t="s">
        <v>31</v>
      </c>
      <c r="H240" s="28">
        <v>400</v>
      </c>
      <c r="I240" s="165">
        <v>27383.903999999457</v>
      </c>
      <c r="J240" s="44">
        <f t="shared" si="20"/>
        <v>3.6806322580644431E-2</v>
      </c>
      <c r="K240" s="42">
        <f t="shared" si="17"/>
        <v>410687.99999999994</v>
      </c>
      <c r="L240" s="44">
        <f t="shared" si="18"/>
        <v>0.55199999999999994</v>
      </c>
      <c r="M240" s="59">
        <f t="shared" si="19"/>
        <v>6.667812061710948</v>
      </c>
      <c r="N240" s="52">
        <f t="shared" si="16"/>
        <v>0.28319367741935564</v>
      </c>
    </row>
    <row r="241" spans="1:14" ht="30" customHeight="1" x14ac:dyDescent="0.25">
      <c r="A241" s="20">
        <v>198</v>
      </c>
      <c r="B241" s="26" t="s">
        <v>482</v>
      </c>
      <c r="C241" s="104">
        <v>9716088000256</v>
      </c>
      <c r="D241" s="29" t="s">
        <v>12</v>
      </c>
      <c r="E241" s="28" t="s">
        <v>145</v>
      </c>
      <c r="F241" s="53" t="s">
        <v>621</v>
      </c>
      <c r="G241" s="28" t="s">
        <v>31</v>
      </c>
      <c r="H241" s="28">
        <v>250</v>
      </c>
      <c r="I241" s="165">
        <v>40325.148000000045</v>
      </c>
      <c r="J241" s="44">
        <f t="shared" si="20"/>
        <v>5.420046774193555E-2</v>
      </c>
      <c r="K241" s="42">
        <f t="shared" si="17"/>
        <v>256679.99999999997</v>
      </c>
      <c r="L241" s="44">
        <f t="shared" si="18"/>
        <v>0.34499999999999992</v>
      </c>
      <c r="M241" s="59">
        <f t="shared" si="19"/>
        <v>15.710280504908855</v>
      </c>
      <c r="N241" s="52">
        <f t="shared" si="16"/>
        <v>0.14579953225806447</v>
      </c>
    </row>
    <row r="242" spans="1:14" ht="30" customHeight="1" x14ac:dyDescent="0.25">
      <c r="A242" s="194">
        <v>199</v>
      </c>
      <c r="B242" s="187" t="s">
        <v>483</v>
      </c>
      <c r="C242" s="104">
        <v>9716088000171</v>
      </c>
      <c r="D242" s="14" t="s">
        <v>12</v>
      </c>
      <c r="E242" s="28" t="s">
        <v>145</v>
      </c>
      <c r="F242" s="53" t="s">
        <v>621</v>
      </c>
      <c r="G242" s="28" t="s">
        <v>31</v>
      </c>
      <c r="H242" s="28">
        <v>400</v>
      </c>
      <c r="I242" s="165">
        <v>30499.679999999644</v>
      </c>
      <c r="J242" s="44">
        <f t="shared" si="20"/>
        <v>4.0994193548386619E-2</v>
      </c>
      <c r="K242" s="42">
        <f t="shared" si="17"/>
        <v>410687.99999999994</v>
      </c>
      <c r="L242" s="44">
        <f t="shared" si="18"/>
        <v>0.55199999999999994</v>
      </c>
      <c r="M242" s="59">
        <f t="shared" si="19"/>
        <v>7.4264843384758379</v>
      </c>
      <c r="N242" s="52">
        <f t="shared" si="16"/>
        <v>0.27900580645161344</v>
      </c>
    </row>
    <row r="243" spans="1:14" ht="30" customHeight="1" x14ac:dyDescent="0.25">
      <c r="A243" s="195"/>
      <c r="B243" s="188"/>
      <c r="C243" s="104">
        <v>9716087000697</v>
      </c>
      <c r="D243" s="14" t="s">
        <v>15</v>
      </c>
      <c r="E243" s="28" t="s">
        <v>145</v>
      </c>
      <c r="F243" s="53" t="s">
        <v>621</v>
      </c>
      <c r="G243" s="28" t="s">
        <v>31</v>
      </c>
      <c r="H243" s="28">
        <v>250</v>
      </c>
      <c r="I243" s="165">
        <v>34619.051999999501</v>
      </c>
      <c r="J243" s="44">
        <f t="shared" si="20"/>
        <v>4.6530983870967067E-2</v>
      </c>
      <c r="K243" s="42">
        <f t="shared" si="17"/>
        <v>256679.99999999997</v>
      </c>
      <c r="L243" s="44">
        <f t="shared" si="18"/>
        <v>0.34499999999999992</v>
      </c>
      <c r="M243" s="59">
        <f t="shared" si="19"/>
        <v>13.487241701729587</v>
      </c>
      <c r="N243" s="52">
        <f t="shared" si="16"/>
        <v>0.15346901612903294</v>
      </c>
    </row>
    <row r="244" spans="1:14" ht="30" customHeight="1" x14ac:dyDescent="0.25">
      <c r="A244" s="194">
        <v>200</v>
      </c>
      <c r="B244" s="187" t="s">
        <v>518</v>
      </c>
      <c r="C244" s="104">
        <v>9716087000144</v>
      </c>
      <c r="D244" s="14" t="s">
        <v>12</v>
      </c>
      <c r="E244" s="28" t="s">
        <v>146</v>
      </c>
      <c r="F244" s="53" t="s">
        <v>621</v>
      </c>
      <c r="G244" s="28" t="s">
        <v>31</v>
      </c>
      <c r="H244" s="28">
        <v>400</v>
      </c>
      <c r="I244" s="165">
        <v>69810.467999999528</v>
      </c>
      <c r="J244" s="44">
        <f t="shared" si="20"/>
        <v>9.3831274193547753E-2</v>
      </c>
      <c r="K244" s="42">
        <f t="shared" si="17"/>
        <v>410687.99999999994</v>
      </c>
      <c r="L244" s="44">
        <f t="shared" si="18"/>
        <v>0.55199999999999994</v>
      </c>
      <c r="M244" s="59">
        <f t="shared" si="19"/>
        <v>16.998419237961553</v>
      </c>
      <c r="N244" s="52">
        <f t="shared" si="16"/>
        <v>0.22616872580645231</v>
      </c>
    </row>
    <row r="245" spans="1:14" ht="30" customHeight="1" x14ac:dyDescent="0.25">
      <c r="A245" s="195"/>
      <c r="B245" s="188"/>
      <c r="C245" s="104">
        <v>9716088000279</v>
      </c>
      <c r="D245" s="14" t="s">
        <v>15</v>
      </c>
      <c r="E245" s="28" t="s">
        <v>146</v>
      </c>
      <c r="F245" s="53" t="s">
        <v>621</v>
      </c>
      <c r="G245" s="28" t="s">
        <v>31</v>
      </c>
      <c r="H245" s="28">
        <v>400</v>
      </c>
      <c r="I245" s="165">
        <v>39459.144000000379</v>
      </c>
      <c r="J245" s="44">
        <f t="shared" si="20"/>
        <v>5.3036483870968244E-2</v>
      </c>
      <c r="K245" s="42">
        <f t="shared" si="17"/>
        <v>410687.99999999994</v>
      </c>
      <c r="L245" s="44">
        <f t="shared" si="18"/>
        <v>0.55199999999999994</v>
      </c>
      <c r="M245" s="59">
        <f t="shared" si="19"/>
        <v>9.6080586722768597</v>
      </c>
      <c r="N245" s="52">
        <f t="shared" si="16"/>
        <v>0.2669635161290318</v>
      </c>
    </row>
    <row r="246" spans="1:14" ht="30" customHeight="1" x14ac:dyDescent="0.25">
      <c r="A246" s="20">
        <v>201</v>
      </c>
      <c r="B246" s="26" t="s">
        <v>551</v>
      </c>
      <c r="C246" s="104">
        <v>9716087000687</v>
      </c>
      <c r="D246" s="14" t="s">
        <v>12</v>
      </c>
      <c r="E246" s="28" t="s">
        <v>146</v>
      </c>
      <c r="F246" s="53" t="s">
        <v>621</v>
      </c>
      <c r="G246" s="28" t="s">
        <v>31</v>
      </c>
      <c r="H246" s="28">
        <v>400</v>
      </c>
      <c r="I246" s="165">
        <v>34926.09599999967</v>
      </c>
      <c r="J246" s="44">
        <f t="shared" si="20"/>
        <v>4.6943677419354395E-2</v>
      </c>
      <c r="K246" s="42">
        <f t="shared" si="17"/>
        <v>410687.99999999994</v>
      </c>
      <c r="L246" s="44">
        <f t="shared" si="18"/>
        <v>0.55199999999999994</v>
      </c>
      <c r="M246" s="59">
        <f t="shared" si="19"/>
        <v>8.5042893875642047</v>
      </c>
      <c r="N246" s="52">
        <f t="shared" si="16"/>
        <v>0.27305632258064566</v>
      </c>
    </row>
    <row r="247" spans="1:14" ht="30" customHeight="1" x14ac:dyDescent="0.25">
      <c r="A247" s="130">
        <v>202</v>
      </c>
      <c r="B247" s="26" t="s">
        <v>484</v>
      </c>
      <c r="C247" s="104">
        <v>9716088000288</v>
      </c>
      <c r="D247" s="14" t="s">
        <v>12</v>
      </c>
      <c r="E247" s="28" t="s">
        <v>147</v>
      </c>
      <c r="F247" s="53" t="s">
        <v>621</v>
      </c>
      <c r="G247" s="28" t="s">
        <v>31</v>
      </c>
      <c r="H247" s="28">
        <v>250</v>
      </c>
      <c r="I247" s="165">
        <v>31897.660000000178</v>
      </c>
      <c r="J247" s="44">
        <f t="shared" si="20"/>
        <v>4.2873198924731418E-2</v>
      </c>
      <c r="K247" s="42">
        <f t="shared" si="17"/>
        <v>256679.99999999997</v>
      </c>
      <c r="L247" s="44">
        <f t="shared" si="18"/>
        <v>0.34499999999999992</v>
      </c>
      <c r="M247" s="59">
        <f t="shared" si="19"/>
        <v>12.427014181081573</v>
      </c>
      <c r="N247" s="52">
        <f t="shared" si="16"/>
        <v>0.15712680107526861</v>
      </c>
    </row>
    <row r="248" spans="1:14" ht="30" customHeight="1" x14ac:dyDescent="0.25">
      <c r="A248" s="194">
        <v>203</v>
      </c>
      <c r="B248" s="187" t="s">
        <v>519</v>
      </c>
      <c r="C248" s="104">
        <v>9716087000949</v>
      </c>
      <c r="D248" s="14" t="s">
        <v>12</v>
      </c>
      <c r="E248" s="28" t="s">
        <v>148</v>
      </c>
      <c r="F248" s="53" t="s">
        <v>621</v>
      </c>
      <c r="G248" s="28" t="s">
        <v>31</v>
      </c>
      <c r="H248" s="28">
        <v>250</v>
      </c>
      <c r="I248" s="165">
        <v>6646.6440000001603</v>
      </c>
      <c r="J248" s="44">
        <f t="shared" si="20"/>
        <v>8.933661290322796E-3</v>
      </c>
      <c r="K248" s="42">
        <f t="shared" si="17"/>
        <v>256679.99999999997</v>
      </c>
      <c r="L248" s="44">
        <f t="shared" si="18"/>
        <v>0.34499999999999992</v>
      </c>
      <c r="M248" s="59">
        <f t="shared" si="19"/>
        <v>2.5894670406732745</v>
      </c>
      <c r="N248" s="52">
        <f t="shared" si="16"/>
        <v>0.19106633870967721</v>
      </c>
    </row>
    <row r="249" spans="1:14" ht="30" customHeight="1" x14ac:dyDescent="0.25">
      <c r="A249" s="195"/>
      <c r="B249" s="188"/>
      <c r="C249" s="104">
        <v>9716087000034</v>
      </c>
      <c r="D249" s="14" t="s">
        <v>15</v>
      </c>
      <c r="E249" s="28" t="s">
        <v>148</v>
      </c>
      <c r="F249" s="53" t="s">
        <v>621</v>
      </c>
      <c r="G249" s="28" t="s">
        <v>31</v>
      </c>
      <c r="H249" s="28">
        <v>250</v>
      </c>
      <c r="I249" s="165">
        <v>42169.223999999813</v>
      </c>
      <c r="J249" s="44">
        <f t="shared" si="20"/>
        <v>5.667906451612878E-2</v>
      </c>
      <c r="K249" s="42">
        <f t="shared" si="17"/>
        <v>256679.99999999997</v>
      </c>
      <c r="L249" s="44">
        <f t="shared" si="18"/>
        <v>0.34499999999999992</v>
      </c>
      <c r="M249" s="59">
        <f t="shared" si="19"/>
        <v>16.428714352501096</v>
      </c>
      <c r="N249" s="52">
        <f t="shared" si="16"/>
        <v>0.14332093548387123</v>
      </c>
    </row>
    <row r="250" spans="1:14" ht="30" customHeight="1" x14ac:dyDescent="0.25">
      <c r="A250" s="194">
        <v>204</v>
      </c>
      <c r="B250" s="187" t="s">
        <v>485</v>
      </c>
      <c r="C250" s="104">
        <v>9716087001022</v>
      </c>
      <c r="D250" s="14" t="s">
        <v>12</v>
      </c>
      <c r="E250" s="53" t="s">
        <v>149</v>
      </c>
      <c r="F250" s="53" t="s">
        <v>621</v>
      </c>
      <c r="G250" s="28" t="s">
        <v>31</v>
      </c>
      <c r="H250" s="28">
        <v>320</v>
      </c>
      <c r="I250" s="165">
        <v>13748.555999999953</v>
      </c>
      <c r="J250" s="44">
        <f t="shared" si="20"/>
        <v>1.8479241935483809E-2</v>
      </c>
      <c r="K250" s="42">
        <f t="shared" si="17"/>
        <v>328550.39999999997</v>
      </c>
      <c r="L250" s="44">
        <f t="shared" si="18"/>
        <v>0.44159999999999999</v>
      </c>
      <c r="M250" s="59">
        <f t="shared" si="19"/>
        <v>4.1846109455352831</v>
      </c>
      <c r="N250" s="52">
        <f t="shared" si="16"/>
        <v>0.2375207580645162</v>
      </c>
    </row>
    <row r="251" spans="1:14" ht="30" customHeight="1" x14ac:dyDescent="0.25">
      <c r="A251" s="195"/>
      <c r="B251" s="188"/>
      <c r="C251" s="104">
        <v>9716087000880</v>
      </c>
      <c r="D251" s="14" t="s">
        <v>15</v>
      </c>
      <c r="E251" s="53" t="s">
        <v>149</v>
      </c>
      <c r="F251" s="53" t="s">
        <v>621</v>
      </c>
      <c r="G251" s="28" t="s">
        <v>31</v>
      </c>
      <c r="H251" s="28">
        <v>250</v>
      </c>
      <c r="I251" s="165">
        <v>20119.68000000008</v>
      </c>
      <c r="J251" s="44">
        <f t="shared" si="20"/>
        <v>2.7042580645161397E-2</v>
      </c>
      <c r="K251" s="42">
        <f t="shared" si="17"/>
        <v>256679.99999999997</v>
      </c>
      <c r="L251" s="44">
        <f t="shared" si="18"/>
        <v>0.34499999999999992</v>
      </c>
      <c r="M251" s="59">
        <f t="shared" si="19"/>
        <v>7.8384291725105513</v>
      </c>
      <c r="N251" s="52">
        <f t="shared" si="16"/>
        <v>0.1729574193548386</v>
      </c>
    </row>
    <row r="252" spans="1:14" ht="30" customHeight="1" x14ac:dyDescent="0.25">
      <c r="A252" s="194">
        <v>205</v>
      </c>
      <c r="B252" s="187" t="s">
        <v>486</v>
      </c>
      <c r="C252" s="104">
        <v>9716087001152</v>
      </c>
      <c r="D252" s="14" t="s">
        <v>12</v>
      </c>
      <c r="E252" s="28" t="s">
        <v>75</v>
      </c>
      <c r="F252" s="53" t="s">
        <v>621</v>
      </c>
      <c r="G252" s="28" t="s">
        <v>31</v>
      </c>
      <c r="H252" s="28">
        <v>400</v>
      </c>
      <c r="I252" s="165">
        <v>76816.40400000033</v>
      </c>
      <c r="J252" s="44">
        <f t="shared" si="20"/>
        <v>0.10324785483871013</v>
      </c>
      <c r="K252" s="42">
        <f t="shared" si="17"/>
        <v>410687.99999999994</v>
      </c>
      <c r="L252" s="44">
        <f t="shared" si="18"/>
        <v>0.55199999999999994</v>
      </c>
      <c r="M252" s="59">
        <f t="shared" si="19"/>
        <v>18.704321528751837</v>
      </c>
      <c r="N252" s="52">
        <f t="shared" si="16"/>
        <v>0.21675214516128993</v>
      </c>
    </row>
    <row r="253" spans="1:14" ht="30" customHeight="1" x14ac:dyDescent="0.25">
      <c r="A253" s="195"/>
      <c r="B253" s="188"/>
      <c r="C253" s="104">
        <v>9716087001110</v>
      </c>
      <c r="D253" s="14" t="s">
        <v>15</v>
      </c>
      <c r="E253" s="28" t="s">
        <v>75</v>
      </c>
      <c r="F253" s="53" t="s">
        <v>621</v>
      </c>
      <c r="G253" s="28" t="s">
        <v>31</v>
      </c>
      <c r="H253" s="28">
        <v>250</v>
      </c>
      <c r="I253" s="165">
        <v>54815.039999999935</v>
      </c>
      <c r="J253" s="44">
        <f t="shared" si="20"/>
        <v>7.3676129032257981E-2</v>
      </c>
      <c r="K253" s="42">
        <f t="shared" si="17"/>
        <v>256679.99999999997</v>
      </c>
      <c r="L253" s="44">
        <f t="shared" si="18"/>
        <v>0.34499999999999992</v>
      </c>
      <c r="M253" s="59">
        <f t="shared" si="19"/>
        <v>21.355399719495068</v>
      </c>
      <c r="N253" s="52">
        <f t="shared" si="16"/>
        <v>0.12632387096774203</v>
      </c>
    </row>
    <row r="254" spans="1:14" ht="30" customHeight="1" x14ac:dyDescent="0.25">
      <c r="A254" s="20">
        <v>206</v>
      </c>
      <c r="B254" s="26" t="s">
        <v>487</v>
      </c>
      <c r="C254" s="104">
        <v>9716088000472</v>
      </c>
      <c r="D254" s="14" t="s">
        <v>12</v>
      </c>
      <c r="E254" s="28" t="s">
        <v>114</v>
      </c>
      <c r="F254" s="53" t="s">
        <v>621</v>
      </c>
      <c r="G254" s="28" t="s">
        <v>31</v>
      </c>
      <c r="H254" s="28">
        <v>160</v>
      </c>
      <c r="I254" s="165">
        <v>25474.692000000214</v>
      </c>
      <c r="J254" s="44">
        <f t="shared" si="20"/>
        <v>3.4240177419355131E-2</v>
      </c>
      <c r="K254" s="42">
        <f t="shared" si="17"/>
        <v>164275.19999999998</v>
      </c>
      <c r="L254" s="44">
        <f t="shared" si="18"/>
        <v>0.2208</v>
      </c>
      <c r="M254" s="59">
        <f t="shared" si="19"/>
        <v>15.507326729780402</v>
      </c>
      <c r="N254" s="52">
        <f t="shared" si="16"/>
        <v>9.3759822580644872E-2</v>
      </c>
    </row>
    <row r="255" spans="1:14" ht="30" customHeight="1" x14ac:dyDescent="0.25">
      <c r="A255" s="194">
        <v>207</v>
      </c>
      <c r="B255" s="187" t="s">
        <v>488</v>
      </c>
      <c r="C255" s="104">
        <v>9716087000480</v>
      </c>
      <c r="D255" s="14" t="s">
        <v>12</v>
      </c>
      <c r="E255" s="28" t="s">
        <v>114</v>
      </c>
      <c r="F255" s="53" t="s">
        <v>621</v>
      </c>
      <c r="G255" s="28" t="s">
        <v>31</v>
      </c>
      <c r="H255" s="28">
        <v>400</v>
      </c>
      <c r="I255" s="165">
        <v>59039.052000000374</v>
      </c>
      <c r="J255" s="44">
        <f t="shared" si="20"/>
        <v>7.9353564516129543E-2</v>
      </c>
      <c r="K255" s="42">
        <f t="shared" si="17"/>
        <v>410687.99999999994</v>
      </c>
      <c r="L255" s="44">
        <f t="shared" si="18"/>
        <v>0.55199999999999994</v>
      </c>
      <c r="M255" s="59">
        <f t="shared" si="19"/>
        <v>14.375645745675641</v>
      </c>
      <c r="N255" s="52">
        <f t="shared" si="16"/>
        <v>0.24064643548387052</v>
      </c>
    </row>
    <row r="256" spans="1:14" ht="30" customHeight="1" x14ac:dyDescent="0.25">
      <c r="A256" s="195"/>
      <c r="B256" s="188"/>
      <c r="C256" s="104">
        <v>9716087000676</v>
      </c>
      <c r="D256" s="14" t="s">
        <v>15</v>
      </c>
      <c r="E256" s="28" t="s">
        <v>114</v>
      </c>
      <c r="F256" s="53" t="s">
        <v>621</v>
      </c>
      <c r="G256" s="28" t="s">
        <v>31</v>
      </c>
      <c r="H256" s="28">
        <v>630</v>
      </c>
      <c r="I256" s="165">
        <v>10496.723999999813</v>
      </c>
      <c r="J256" s="44">
        <f t="shared" si="20"/>
        <v>1.410849999999975E-2</v>
      </c>
      <c r="K256" s="42">
        <f t="shared" si="17"/>
        <v>646833.6</v>
      </c>
      <c r="L256" s="44">
        <f t="shared" si="18"/>
        <v>0.86939999999999995</v>
      </c>
      <c r="M256" s="59">
        <f t="shared" si="19"/>
        <v>1.6227858293075395</v>
      </c>
      <c r="N256" s="52">
        <f t="shared" si="16"/>
        <v>0.48989150000000026</v>
      </c>
    </row>
    <row r="257" spans="1:14" ht="30" customHeight="1" x14ac:dyDescent="0.25">
      <c r="A257" s="194">
        <v>208</v>
      </c>
      <c r="B257" s="187" t="s">
        <v>489</v>
      </c>
      <c r="C257" s="104">
        <v>9716087000667</v>
      </c>
      <c r="D257" s="14" t="s">
        <v>12</v>
      </c>
      <c r="E257" s="28" t="s">
        <v>117</v>
      </c>
      <c r="F257" s="53" t="s">
        <v>621</v>
      </c>
      <c r="G257" s="28" t="s">
        <v>31</v>
      </c>
      <c r="H257" s="28">
        <v>630</v>
      </c>
      <c r="I257" s="165">
        <v>77339.063999999198</v>
      </c>
      <c r="J257" s="44">
        <f t="shared" si="20"/>
        <v>0.10395035483870861</v>
      </c>
      <c r="K257" s="42">
        <f t="shared" si="17"/>
        <v>646833.6</v>
      </c>
      <c r="L257" s="44">
        <f t="shared" si="18"/>
        <v>0.86939999999999995</v>
      </c>
      <c r="M257" s="59">
        <f t="shared" si="19"/>
        <v>11.956562553336623</v>
      </c>
      <c r="N257" s="52">
        <f t="shared" si="16"/>
        <v>0.40004964516129138</v>
      </c>
    </row>
    <row r="258" spans="1:14" ht="30" customHeight="1" x14ac:dyDescent="0.25">
      <c r="A258" s="195"/>
      <c r="B258" s="188"/>
      <c r="C258" s="104">
        <v>9716087000682</v>
      </c>
      <c r="D258" s="14" t="s">
        <v>15</v>
      </c>
      <c r="E258" s="28" t="s">
        <v>117</v>
      </c>
      <c r="F258" s="53" t="s">
        <v>621</v>
      </c>
      <c r="G258" s="28" t="s">
        <v>31</v>
      </c>
      <c r="H258" s="28">
        <v>630</v>
      </c>
      <c r="I258" s="165">
        <v>51671.255999999412</v>
      </c>
      <c r="J258" s="44">
        <f t="shared" si="20"/>
        <v>6.9450612903225017E-2</v>
      </c>
      <c r="K258" s="42">
        <f t="shared" si="17"/>
        <v>646833.6</v>
      </c>
      <c r="L258" s="44">
        <f t="shared" si="18"/>
        <v>0.86939999999999995</v>
      </c>
      <c r="M258" s="59">
        <f t="shared" si="19"/>
        <v>7.988338268141824</v>
      </c>
      <c r="N258" s="52">
        <f t="shared" si="16"/>
        <v>0.43454938709677499</v>
      </c>
    </row>
    <row r="259" spans="1:14" ht="30" customHeight="1" x14ac:dyDescent="0.25">
      <c r="A259" s="194">
        <v>209</v>
      </c>
      <c r="B259" s="187" t="s">
        <v>490</v>
      </c>
      <c r="C259" s="104">
        <v>9716087000769</v>
      </c>
      <c r="D259" s="14" t="s">
        <v>12</v>
      </c>
      <c r="E259" s="28" t="s">
        <v>117</v>
      </c>
      <c r="F259" s="53" t="s">
        <v>621</v>
      </c>
      <c r="G259" s="28" t="s">
        <v>31</v>
      </c>
      <c r="H259" s="28">
        <v>630</v>
      </c>
      <c r="I259" s="165">
        <v>102635.61600000132</v>
      </c>
      <c r="J259" s="44">
        <f t="shared" si="20"/>
        <v>0.13795109677419531</v>
      </c>
      <c r="K259" s="42">
        <f t="shared" si="17"/>
        <v>646833.6</v>
      </c>
      <c r="L259" s="44">
        <f t="shared" si="18"/>
        <v>0.86939999999999995</v>
      </c>
      <c r="M259" s="59">
        <f t="shared" si="19"/>
        <v>15.867390933309791</v>
      </c>
      <c r="N259" s="52">
        <f t="shared" si="16"/>
        <v>0.36604890322580469</v>
      </c>
    </row>
    <row r="260" spans="1:14" ht="30" customHeight="1" x14ac:dyDescent="0.25">
      <c r="A260" s="195"/>
      <c r="B260" s="188"/>
      <c r="C260" s="104">
        <v>9716088000481</v>
      </c>
      <c r="D260" s="14" t="s">
        <v>15</v>
      </c>
      <c r="E260" s="28" t="s">
        <v>117</v>
      </c>
      <c r="F260" s="53" t="s">
        <v>621</v>
      </c>
      <c r="G260" s="28" t="s">
        <v>31</v>
      </c>
      <c r="H260" s="28">
        <v>630</v>
      </c>
      <c r="I260" s="165">
        <v>66120.935999999929</v>
      </c>
      <c r="J260" s="44">
        <f t="shared" si="20"/>
        <v>8.8872225806451516E-2</v>
      </c>
      <c r="K260" s="42">
        <f t="shared" si="17"/>
        <v>646833.6</v>
      </c>
      <c r="L260" s="44">
        <f t="shared" si="18"/>
        <v>0.86939999999999995</v>
      </c>
      <c r="M260" s="59">
        <f t="shared" si="19"/>
        <v>10.222248194898956</v>
      </c>
      <c r="N260" s="52">
        <f t="shared" si="16"/>
        <v>0.41512777419354852</v>
      </c>
    </row>
    <row r="261" spans="1:14" ht="30" customHeight="1" x14ac:dyDescent="0.25">
      <c r="A261" s="194">
        <v>210</v>
      </c>
      <c r="B261" s="187" t="s">
        <v>491</v>
      </c>
      <c r="C261" s="108">
        <v>9716087000726</v>
      </c>
      <c r="D261" s="14" t="s">
        <v>12</v>
      </c>
      <c r="E261" s="28" t="s">
        <v>117</v>
      </c>
      <c r="F261" s="53" t="s">
        <v>621</v>
      </c>
      <c r="G261" s="28" t="s">
        <v>31</v>
      </c>
      <c r="H261" s="28">
        <v>400</v>
      </c>
      <c r="I261" s="165">
        <v>56437.739999999612</v>
      </c>
      <c r="J261" s="44">
        <f t="shared" si="20"/>
        <v>7.5857177419354313E-2</v>
      </c>
      <c r="K261" s="42">
        <f t="shared" si="17"/>
        <v>410687.99999999994</v>
      </c>
      <c r="L261" s="44">
        <f t="shared" si="18"/>
        <v>0.55199999999999994</v>
      </c>
      <c r="M261" s="59">
        <f t="shared" si="19"/>
        <v>13.742242286114914</v>
      </c>
      <c r="N261" s="52">
        <f t="shared" si="16"/>
        <v>0.24414282258064574</v>
      </c>
    </row>
    <row r="262" spans="1:14" ht="30" customHeight="1" x14ac:dyDescent="0.25">
      <c r="A262" s="195"/>
      <c r="B262" s="188"/>
      <c r="C262" s="104">
        <v>9716088000037</v>
      </c>
      <c r="D262" s="14" t="s">
        <v>15</v>
      </c>
      <c r="E262" s="28" t="s">
        <v>117</v>
      </c>
      <c r="F262" s="53" t="s">
        <v>621</v>
      </c>
      <c r="G262" s="28" t="s">
        <v>31</v>
      </c>
      <c r="H262" s="28">
        <v>630</v>
      </c>
      <c r="I262" s="165">
        <v>68029.691999999341</v>
      </c>
      <c r="J262" s="44">
        <f t="shared" si="20"/>
        <v>9.1437758064515234E-2</v>
      </c>
      <c r="K262" s="42">
        <f t="shared" si="17"/>
        <v>646833.6</v>
      </c>
      <c r="L262" s="44">
        <f t="shared" si="18"/>
        <v>0.86939999999999995</v>
      </c>
      <c r="M262" s="59">
        <f t="shared" si="19"/>
        <v>10.517340472108954</v>
      </c>
      <c r="N262" s="52">
        <f t="shared" si="16"/>
        <v>0.41256224193548474</v>
      </c>
    </row>
    <row r="263" spans="1:14" ht="30" customHeight="1" x14ac:dyDescent="0.25">
      <c r="A263" s="194">
        <v>211</v>
      </c>
      <c r="B263" s="187" t="s">
        <v>492</v>
      </c>
      <c r="C263" s="109">
        <v>9716087000449</v>
      </c>
      <c r="D263" s="14" t="s">
        <v>12</v>
      </c>
      <c r="E263" s="28" t="s">
        <v>150</v>
      </c>
      <c r="F263" s="53" t="s">
        <v>621</v>
      </c>
      <c r="G263" s="28" t="s">
        <v>31</v>
      </c>
      <c r="H263" s="28">
        <v>400</v>
      </c>
      <c r="I263" s="165">
        <v>45361.40400000033</v>
      </c>
      <c r="J263" s="44">
        <f t="shared" si="20"/>
        <v>6.0969629032258513E-2</v>
      </c>
      <c r="K263" s="42">
        <f t="shared" si="17"/>
        <v>410687.99999999994</v>
      </c>
      <c r="L263" s="44">
        <f t="shared" si="18"/>
        <v>0.55199999999999994</v>
      </c>
      <c r="M263" s="59">
        <f t="shared" si="19"/>
        <v>11.045222650771471</v>
      </c>
      <c r="N263" s="52">
        <f t="shared" si="16"/>
        <v>0.25903037096774156</v>
      </c>
    </row>
    <row r="264" spans="1:14" ht="30" customHeight="1" x14ac:dyDescent="0.25">
      <c r="A264" s="195"/>
      <c r="B264" s="188"/>
      <c r="C264" s="109">
        <v>9716087000962</v>
      </c>
      <c r="D264" s="14" t="s">
        <v>15</v>
      </c>
      <c r="E264" s="28" t="s">
        <v>150</v>
      </c>
      <c r="F264" s="53" t="s">
        <v>621</v>
      </c>
      <c r="G264" s="28" t="s">
        <v>31</v>
      </c>
      <c r="H264" s="28">
        <v>400</v>
      </c>
      <c r="I264" s="165">
        <v>42426.096000000543</v>
      </c>
      <c r="J264" s="44">
        <f t="shared" si="20"/>
        <v>5.7024322580645895E-2</v>
      </c>
      <c r="K264" s="42">
        <f t="shared" si="17"/>
        <v>410687.99999999994</v>
      </c>
      <c r="L264" s="44">
        <f t="shared" si="18"/>
        <v>0.55199999999999994</v>
      </c>
      <c r="M264" s="59">
        <f t="shared" si="19"/>
        <v>10.330493221131503</v>
      </c>
      <c r="N264" s="52">
        <f t="shared" si="16"/>
        <v>0.26297567741935418</v>
      </c>
    </row>
    <row r="265" spans="1:14" ht="30" customHeight="1" x14ac:dyDescent="0.25">
      <c r="A265" s="194">
        <v>212</v>
      </c>
      <c r="B265" s="187" t="s">
        <v>520</v>
      </c>
      <c r="C265" s="104">
        <v>9716087000452</v>
      </c>
      <c r="D265" s="14" t="s">
        <v>12</v>
      </c>
      <c r="E265" s="28" t="s">
        <v>151</v>
      </c>
      <c r="F265" s="53" t="s">
        <v>621</v>
      </c>
      <c r="G265" s="28" t="s">
        <v>31</v>
      </c>
      <c r="H265" s="28">
        <v>400</v>
      </c>
      <c r="I265" s="165">
        <v>50684.760000000097</v>
      </c>
      <c r="J265" s="44">
        <f t="shared" si="20"/>
        <v>6.8124677419354962E-2</v>
      </c>
      <c r="K265" s="42">
        <f t="shared" si="17"/>
        <v>410687.99999999994</v>
      </c>
      <c r="L265" s="44">
        <f t="shared" si="18"/>
        <v>0.55199999999999994</v>
      </c>
      <c r="M265" s="59">
        <f t="shared" si="19"/>
        <v>12.341427068723727</v>
      </c>
      <c r="N265" s="52">
        <f t="shared" si="16"/>
        <v>0.2518753225806451</v>
      </c>
    </row>
    <row r="266" spans="1:14" ht="30" customHeight="1" x14ac:dyDescent="0.25">
      <c r="A266" s="195"/>
      <c r="B266" s="188"/>
      <c r="C266" s="104">
        <v>9716088000303</v>
      </c>
      <c r="D266" s="14" t="s">
        <v>15</v>
      </c>
      <c r="E266" s="28" t="s">
        <v>151</v>
      </c>
      <c r="F266" s="53" t="s">
        <v>621</v>
      </c>
      <c r="G266" s="28" t="s">
        <v>31</v>
      </c>
      <c r="H266" s="28">
        <v>630</v>
      </c>
      <c r="I266" s="165">
        <v>61585.160000000906</v>
      </c>
      <c r="J266" s="44">
        <f t="shared" si="20"/>
        <v>8.2775752688173262E-2</v>
      </c>
      <c r="K266" s="42">
        <f t="shared" si="17"/>
        <v>646833.6</v>
      </c>
      <c r="L266" s="44">
        <f t="shared" si="18"/>
        <v>0.86939999999999995</v>
      </c>
      <c r="M266" s="59">
        <f t="shared" si="19"/>
        <v>9.5210205530450036</v>
      </c>
      <c r="N266" s="52">
        <f t="shared" si="16"/>
        <v>0.42122424731182673</v>
      </c>
    </row>
    <row r="267" spans="1:14" ht="30" customHeight="1" x14ac:dyDescent="0.25">
      <c r="A267" s="194">
        <v>213</v>
      </c>
      <c r="B267" s="187" t="s">
        <v>521</v>
      </c>
      <c r="C267" s="104">
        <v>9716087001080</v>
      </c>
      <c r="D267" s="14" t="s">
        <v>12</v>
      </c>
      <c r="E267" s="28" t="s">
        <v>152</v>
      </c>
      <c r="F267" s="53" t="s">
        <v>621</v>
      </c>
      <c r="G267" s="28" t="s">
        <v>31</v>
      </c>
      <c r="H267" s="28">
        <v>630</v>
      </c>
      <c r="I267" s="165">
        <v>7462.9680000004009</v>
      </c>
      <c r="J267" s="44">
        <f t="shared" si="20"/>
        <v>1.0030870967742475E-2</v>
      </c>
      <c r="K267" s="42">
        <f t="shared" si="17"/>
        <v>646833.6</v>
      </c>
      <c r="L267" s="44">
        <f t="shared" si="18"/>
        <v>0.86939999999999995</v>
      </c>
      <c r="M267" s="59">
        <f t="shared" si="19"/>
        <v>1.1537693774721043</v>
      </c>
      <c r="N267" s="52">
        <f t="shared" si="16"/>
        <v>0.49396912903225754</v>
      </c>
    </row>
    <row r="268" spans="1:14" ht="30" customHeight="1" x14ac:dyDescent="0.25">
      <c r="A268" s="195"/>
      <c r="B268" s="188"/>
      <c r="C268" s="104">
        <v>9716088000407</v>
      </c>
      <c r="D268" s="14" t="s">
        <v>15</v>
      </c>
      <c r="E268" s="28" t="s">
        <v>152</v>
      </c>
      <c r="F268" s="53" t="s">
        <v>621</v>
      </c>
      <c r="G268" s="28" t="s">
        <v>31</v>
      </c>
      <c r="H268" s="28">
        <v>630</v>
      </c>
      <c r="I268" s="165">
        <v>84082.820000000356</v>
      </c>
      <c r="J268" s="44">
        <f t="shared" si="20"/>
        <v>0.11301454301075317</v>
      </c>
      <c r="K268" s="42">
        <f t="shared" si="17"/>
        <v>646833.6</v>
      </c>
      <c r="L268" s="44">
        <f t="shared" si="18"/>
        <v>0.86939999999999995</v>
      </c>
      <c r="M268" s="59">
        <f t="shared" si="19"/>
        <v>12.999142283270437</v>
      </c>
      <c r="N268" s="52">
        <f t="shared" si="16"/>
        <v>0.3909854569892468</v>
      </c>
    </row>
    <row r="269" spans="1:14" ht="30" customHeight="1" x14ac:dyDescent="0.25">
      <c r="A269" s="194">
        <v>214</v>
      </c>
      <c r="B269" s="187" t="s">
        <v>554</v>
      </c>
      <c r="C269" s="104">
        <v>9716087000081</v>
      </c>
      <c r="D269" s="14" t="s">
        <v>12</v>
      </c>
      <c r="E269" s="28" t="s">
        <v>148</v>
      </c>
      <c r="F269" s="53" t="s">
        <v>621</v>
      </c>
      <c r="G269" s="28" t="s">
        <v>31</v>
      </c>
      <c r="H269" s="28">
        <v>630</v>
      </c>
      <c r="I269" s="165">
        <v>53677.5</v>
      </c>
      <c r="J269" s="44">
        <f t="shared" si="20"/>
        <v>7.2147177419354835E-2</v>
      </c>
      <c r="K269" s="42">
        <f t="shared" si="17"/>
        <v>646833.6</v>
      </c>
      <c r="L269" s="44">
        <f t="shared" si="18"/>
        <v>0.86939999999999995</v>
      </c>
      <c r="M269" s="59">
        <f t="shared" si="19"/>
        <v>8.2985021186283472</v>
      </c>
      <c r="N269" s="52">
        <f t="shared" si="16"/>
        <v>0.43185282258064517</v>
      </c>
    </row>
    <row r="270" spans="1:14" ht="30" customHeight="1" x14ac:dyDescent="0.25">
      <c r="A270" s="195"/>
      <c r="B270" s="188"/>
      <c r="C270" s="104">
        <v>9716087000636</v>
      </c>
      <c r="D270" s="14" t="s">
        <v>15</v>
      </c>
      <c r="E270" s="28" t="s">
        <v>148</v>
      </c>
      <c r="F270" s="53" t="s">
        <v>621</v>
      </c>
      <c r="G270" s="28" t="s">
        <v>31</v>
      </c>
      <c r="H270" s="28">
        <v>630</v>
      </c>
      <c r="I270" s="165">
        <v>41373.276000000187</v>
      </c>
      <c r="J270" s="44">
        <f t="shared" si="20"/>
        <v>5.5609241935484124E-2</v>
      </c>
      <c r="K270" s="42">
        <f t="shared" si="17"/>
        <v>646833.6</v>
      </c>
      <c r="L270" s="44">
        <f t="shared" si="18"/>
        <v>0.86939999999999995</v>
      </c>
      <c r="M270" s="59">
        <f t="shared" si="19"/>
        <v>6.3962781154226045</v>
      </c>
      <c r="N270" s="52">
        <f t="shared" si="16"/>
        <v>0.44839075806451589</v>
      </c>
    </row>
    <row r="271" spans="1:14" ht="30" customHeight="1" x14ac:dyDescent="0.25">
      <c r="A271" s="194">
        <v>215</v>
      </c>
      <c r="B271" s="187" t="s">
        <v>522</v>
      </c>
      <c r="C271" s="104">
        <v>9716087000027</v>
      </c>
      <c r="D271" s="14" t="s">
        <v>12</v>
      </c>
      <c r="E271" s="28" t="s">
        <v>148</v>
      </c>
      <c r="F271" s="53" t="s">
        <v>621</v>
      </c>
      <c r="G271" s="28" t="s">
        <v>31</v>
      </c>
      <c r="H271" s="28">
        <v>630</v>
      </c>
      <c r="I271" s="165">
        <v>63240.935999999056</v>
      </c>
      <c r="J271" s="44">
        <f t="shared" si="20"/>
        <v>8.5001258064514862E-2</v>
      </c>
      <c r="K271" s="42">
        <f t="shared" si="17"/>
        <v>646833.6</v>
      </c>
      <c r="L271" s="44">
        <f t="shared" si="18"/>
        <v>0.86939999999999995</v>
      </c>
      <c r="M271" s="59">
        <f t="shared" si="19"/>
        <v>9.7770023078577015</v>
      </c>
      <c r="N271" s="52">
        <f t="shared" si="16"/>
        <v>0.41899874193548514</v>
      </c>
    </row>
    <row r="272" spans="1:14" ht="30" customHeight="1" x14ac:dyDescent="0.25">
      <c r="A272" s="195"/>
      <c r="B272" s="188"/>
      <c r="C272" s="104">
        <v>9716088000060</v>
      </c>
      <c r="D272" s="14" t="s">
        <v>15</v>
      </c>
      <c r="E272" s="28" t="s">
        <v>148</v>
      </c>
      <c r="F272" s="53" t="s">
        <v>621</v>
      </c>
      <c r="G272" s="28" t="s">
        <v>31</v>
      </c>
      <c r="H272" s="28">
        <v>400</v>
      </c>
      <c r="I272" s="165">
        <v>16539.143999999942</v>
      </c>
      <c r="J272" s="44">
        <f t="shared" si="20"/>
        <v>2.2230032258064438E-2</v>
      </c>
      <c r="K272" s="42">
        <f t="shared" si="17"/>
        <v>410687.99999999994</v>
      </c>
      <c r="L272" s="44">
        <f t="shared" si="18"/>
        <v>0.55199999999999994</v>
      </c>
      <c r="M272" s="59">
        <f t="shared" si="19"/>
        <v>4.0271797568957322</v>
      </c>
      <c r="N272" s="52">
        <f t="shared" si="16"/>
        <v>0.29776996774193565</v>
      </c>
    </row>
    <row r="273" spans="1:14" ht="30" customHeight="1" x14ac:dyDescent="0.25">
      <c r="A273" s="194">
        <v>216</v>
      </c>
      <c r="B273" s="187" t="s">
        <v>523</v>
      </c>
      <c r="C273" s="104">
        <v>9716087001105</v>
      </c>
      <c r="D273" s="14" t="s">
        <v>12</v>
      </c>
      <c r="E273" s="28" t="s">
        <v>153</v>
      </c>
      <c r="F273" s="53" t="s">
        <v>621</v>
      </c>
      <c r="G273" s="28" t="s">
        <v>31</v>
      </c>
      <c r="H273" s="28">
        <v>630</v>
      </c>
      <c r="I273" s="165">
        <v>44935.307999999786</v>
      </c>
      <c r="J273" s="44">
        <f t="shared" si="20"/>
        <v>6.0396919354838423E-2</v>
      </c>
      <c r="K273" s="42">
        <f t="shared" si="17"/>
        <v>646833.6</v>
      </c>
      <c r="L273" s="44">
        <f t="shared" si="18"/>
        <v>0.86939999999999995</v>
      </c>
      <c r="M273" s="59">
        <f t="shared" si="19"/>
        <v>6.9469656492797824</v>
      </c>
      <c r="N273" s="52">
        <f t="shared" ref="N273:N303" si="21">H273/1000*0.8-J273</f>
        <v>0.44360308064516157</v>
      </c>
    </row>
    <row r="274" spans="1:14" ht="30" customHeight="1" x14ac:dyDescent="0.25">
      <c r="A274" s="195"/>
      <c r="B274" s="188"/>
      <c r="C274" s="104">
        <v>9716087000112</v>
      </c>
      <c r="D274" s="14" t="s">
        <v>15</v>
      </c>
      <c r="E274" s="28" t="s">
        <v>153</v>
      </c>
      <c r="F274" s="53" t="s">
        <v>621</v>
      </c>
      <c r="G274" s="28" t="s">
        <v>31</v>
      </c>
      <c r="H274" s="28">
        <v>630</v>
      </c>
      <c r="I274" s="165">
        <v>9139.571999999971</v>
      </c>
      <c r="J274" s="44">
        <f t="shared" si="20"/>
        <v>1.2284370967741896E-2</v>
      </c>
      <c r="K274" s="42">
        <f t="shared" ref="K274:K303" si="22">H274*744*1.38</f>
        <v>646833.6</v>
      </c>
      <c r="L274" s="44">
        <f t="shared" ref="L274:L303" si="23">K274/744/1000</f>
        <v>0.86939999999999995</v>
      </c>
      <c r="M274" s="59">
        <f t="shared" ref="M274:M303" si="24">(I274/K274)*100</f>
        <v>1.4129711258042208</v>
      </c>
      <c r="N274" s="52">
        <f t="shared" si="21"/>
        <v>0.49171562903225813</v>
      </c>
    </row>
    <row r="275" spans="1:14" ht="30" customHeight="1" x14ac:dyDescent="0.25">
      <c r="A275" s="71">
        <v>217</v>
      </c>
      <c r="B275" s="26" t="s">
        <v>493</v>
      </c>
      <c r="C275" s="104">
        <v>9716087000995</v>
      </c>
      <c r="D275" s="14" t="s">
        <v>12</v>
      </c>
      <c r="E275" s="28" t="s">
        <v>154</v>
      </c>
      <c r="F275" s="53" t="s">
        <v>621</v>
      </c>
      <c r="G275" s="28" t="s">
        <v>31</v>
      </c>
      <c r="H275" s="28">
        <v>250</v>
      </c>
      <c r="I275" s="165">
        <v>41797.5</v>
      </c>
      <c r="J275" s="44">
        <f t="shared" si="20"/>
        <v>5.6179435483870971E-2</v>
      </c>
      <c r="K275" s="42">
        <f t="shared" si="22"/>
        <v>256679.99999999997</v>
      </c>
      <c r="L275" s="44">
        <f t="shared" si="23"/>
        <v>0.34499999999999992</v>
      </c>
      <c r="M275" s="59">
        <f t="shared" si="24"/>
        <v>16.283894343151005</v>
      </c>
      <c r="N275" s="52">
        <f t="shared" si="21"/>
        <v>0.14382056451612904</v>
      </c>
    </row>
    <row r="276" spans="1:14" ht="30" customHeight="1" x14ac:dyDescent="0.25">
      <c r="A276" s="194">
        <v>218</v>
      </c>
      <c r="B276" s="187" t="s">
        <v>494</v>
      </c>
      <c r="C276" s="104">
        <v>9716087001047</v>
      </c>
      <c r="D276" s="14" t="s">
        <v>12</v>
      </c>
      <c r="E276" s="28" t="s">
        <v>153</v>
      </c>
      <c r="F276" s="53" t="s">
        <v>621</v>
      </c>
      <c r="G276" s="28" t="s">
        <v>31</v>
      </c>
      <c r="H276" s="28">
        <v>250</v>
      </c>
      <c r="I276" s="165">
        <v>20360.15999999996</v>
      </c>
      <c r="J276" s="44">
        <f t="shared" ref="J276:J303" si="25">I276/744/1000</f>
        <v>2.7365806451612847E-2</v>
      </c>
      <c r="K276" s="42">
        <f t="shared" si="22"/>
        <v>256679.99999999997</v>
      </c>
      <c r="L276" s="44">
        <f t="shared" si="23"/>
        <v>0.34499999999999992</v>
      </c>
      <c r="M276" s="59">
        <f t="shared" si="24"/>
        <v>7.9321178120616969</v>
      </c>
      <c r="N276" s="52">
        <f t="shared" si="21"/>
        <v>0.17263419354838716</v>
      </c>
    </row>
    <row r="277" spans="1:14" ht="30" customHeight="1" x14ac:dyDescent="0.25">
      <c r="A277" s="195"/>
      <c r="B277" s="188"/>
      <c r="C277" s="104">
        <v>9716088000392</v>
      </c>
      <c r="D277" s="14" t="s">
        <v>15</v>
      </c>
      <c r="E277" s="28" t="s">
        <v>153</v>
      </c>
      <c r="F277" s="53" t="s">
        <v>621</v>
      </c>
      <c r="G277" s="28" t="s">
        <v>31</v>
      </c>
      <c r="H277" s="28">
        <v>400</v>
      </c>
      <c r="I277" s="165">
        <v>12311.711999999679</v>
      </c>
      <c r="J277" s="44">
        <f t="shared" si="25"/>
        <v>1.654799999999957E-2</v>
      </c>
      <c r="K277" s="42">
        <f t="shared" si="22"/>
        <v>410687.99999999994</v>
      </c>
      <c r="L277" s="44">
        <f t="shared" si="23"/>
        <v>0.55199999999999994</v>
      </c>
      <c r="M277" s="59">
        <f t="shared" si="24"/>
        <v>2.9978260869564441</v>
      </c>
      <c r="N277" s="52">
        <f t="shared" si="21"/>
        <v>0.3034520000000005</v>
      </c>
    </row>
    <row r="278" spans="1:14" ht="30" customHeight="1" x14ac:dyDescent="0.25">
      <c r="A278" s="20">
        <v>219</v>
      </c>
      <c r="B278" s="26" t="s">
        <v>524</v>
      </c>
      <c r="C278" s="108">
        <v>9716087000814</v>
      </c>
      <c r="D278" s="14" t="s">
        <v>12</v>
      </c>
      <c r="E278" s="28" t="s">
        <v>113</v>
      </c>
      <c r="F278" s="53" t="s">
        <v>621</v>
      </c>
      <c r="G278" s="28" t="s">
        <v>31</v>
      </c>
      <c r="H278" s="28">
        <v>250</v>
      </c>
      <c r="I278" s="165">
        <v>10230.467999999528</v>
      </c>
      <c r="J278" s="44">
        <f t="shared" si="25"/>
        <v>1.375062903225743E-2</v>
      </c>
      <c r="K278" s="42">
        <f t="shared" si="22"/>
        <v>256679.99999999997</v>
      </c>
      <c r="L278" s="44">
        <f t="shared" si="23"/>
        <v>0.34499999999999992</v>
      </c>
      <c r="M278" s="59">
        <f t="shared" si="24"/>
        <v>3.9856895745673713</v>
      </c>
      <c r="N278" s="52">
        <f t="shared" si="21"/>
        <v>0.18624937096774258</v>
      </c>
    </row>
    <row r="279" spans="1:14" ht="30" customHeight="1" x14ac:dyDescent="0.25">
      <c r="A279" s="194">
        <v>220</v>
      </c>
      <c r="B279" s="187" t="s">
        <v>495</v>
      </c>
      <c r="C279" s="104">
        <v>9716087000456</v>
      </c>
      <c r="D279" s="14" t="s">
        <v>12</v>
      </c>
      <c r="E279" s="28" t="s">
        <v>155</v>
      </c>
      <c r="F279" s="53" t="s">
        <v>621</v>
      </c>
      <c r="G279" s="28" t="s">
        <v>31</v>
      </c>
      <c r="H279" s="28">
        <v>630</v>
      </c>
      <c r="I279" s="165">
        <v>47205</v>
      </c>
      <c r="J279" s="44">
        <f t="shared" si="25"/>
        <v>6.3447580645161289E-2</v>
      </c>
      <c r="K279" s="42">
        <f t="shared" si="22"/>
        <v>646833.6</v>
      </c>
      <c r="L279" s="44">
        <f t="shared" si="23"/>
        <v>0.86939999999999995</v>
      </c>
      <c r="M279" s="59">
        <f>(I279/K279)*100</f>
        <v>7.2978583672833333</v>
      </c>
      <c r="N279" s="52">
        <f t="shared" si="21"/>
        <v>0.44055241935483869</v>
      </c>
    </row>
    <row r="280" spans="1:14" ht="30" customHeight="1" x14ac:dyDescent="0.25">
      <c r="A280" s="195"/>
      <c r="B280" s="188"/>
      <c r="C280" s="104">
        <v>9716087000264</v>
      </c>
      <c r="D280" s="14" t="s">
        <v>15</v>
      </c>
      <c r="E280" s="28" t="s">
        <v>155</v>
      </c>
      <c r="F280" s="53" t="s">
        <v>621</v>
      </c>
      <c r="G280" s="28" t="s">
        <v>31</v>
      </c>
      <c r="H280" s="28">
        <v>400</v>
      </c>
      <c r="I280" s="165">
        <v>77335.307999999786</v>
      </c>
      <c r="J280" s="44">
        <f t="shared" si="25"/>
        <v>0.10394530645161261</v>
      </c>
      <c r="K280" s="42">
        <f t="shared" si="22"/>
        <v>410687.99999999994</v>
      </c>
      <c r="L280" s="44">
        <f t="shared" si="23"/>
        <v>0.55199999999999994</v>
      </c>
      <c r="M280" s="59">
        <f t="shared" si="24"/>
        <v>18.830671458625474</v>
      </c>
      <c r="N280" s="52">
        <f t="shared" si="21"/>
        <v>0.21605469354838747</v>
      </c>
    </row>
    <row r="281" spans="1:14" ht="30" customHeight="1" x14ac:dyDescent="0.25">
      <c r="A281" s="194">
        <v>221</v>
      </c>
      <c r="B281" s="187" t="s">
        <v>496</v>
      </c>
      <c r="C281" s="104">
        <v>9716088000384</v>
      </c>
      <c r="D281" s="14" t="s">
        <v>12</v>
      </c>
      <c r="E281" s="28" t="s">
        <v>111</v>
      </c>
      <c r="F281" s="53" t="s">
        <v>621</v>
      </c>
      <c r="G281" s="28" t="s">
        <v>31</v>
      </c>
      <c r="H281" s="28">
        <v>630</v>
      </c>
      <c r="I281" s="165">
        <v>38400</v>
      </c>
      <c r="J281" s="44">
        <f t="shared" si="25"/>
        <v>5.1612903225806452E-2</v>
      </c>
      <c r="K281" s="42">
        <f t="shared" si="22"/>
        <v>646833.6</v>
      </c>
      <c r="L281" s="44">
        <f t="shared" si="23"/>
        <v>0.86939999999999995</v>
      </c>
      <c r="M281" s="59">
        <f t="shared" si="24"/>
        <v>5.9366118272149135</v>
      </c>
      <c r="N281" s="52">
        <f t="shared" si="21"/>
        <v>0.45238709677419353</v>
      </c>
    </row>
    <row r="282" spans="1:14" ht="30" customHeight="1" x14ac:dyDescent="0.25">
      <c r="A282" s="195"/>
      <c r="B282" s="188"/>
      <c r="C282" s="104">
        <v>9716087000802</v>
      </c>
      <c r="D282" s="14" t="s">
        <v>15</v>
      </c>
      <c r="E282" s="28" t="s">
        <v>111</v>
      </c>
      <c r="F282" s="53" t="s">
        <v>621</v>
      </c>
      <c r="G282" s="28" t="s">
        <v>31</v>
      </c>
      <c r="H282" s="28">
        <v>630</v>
      </c>
      <c r="I282" s="165">
        <v>62380.776000000187</v>
      </c>
      <c r="J282" s="44">
        <f t="shared" si="25"/>
        <v>8.3845129032258311E-2</v>
      </c>
      <c r="K282" s="42">
        <f t="shared" si="22"/>
        <v>646833.6</v>
      </c>
      <c r="L282" s="44">
        <f t="shared" si="23"/>
        <v>0.86939999999999995</v>
      </c>
      <c r="M282" s="59">
        <f t="shared" si="24"/>
        <v>9.6440222029282623</v>
      </c>
      <c r="N282" s="52">
        <f t="shared" si="21"/>
        <v>0.42015487096774168</v>
      </c>
    </row>
    <row r="283" spans="1:14" ht="30" customHeight="1" x14ac:dyDescent="0.25">
      <c r="A283" s="194">
        <v>222</v>
      </c>
      <c r="B283" s="187" t="s">
        <v>525</v>
      </c>
      <c r="C283" s="104">
        <v>9716087000775</v>
      </c>
      <c r="D283" s="14" t="s">
        <v>12</v>
      </c>
      <c r="E283" s="28" t="s">
        <v>113</v>
      </c>
      <c r="F283" s="53" t="s">
        <v>621</v>
      </c>
      <c r="G283" s="28" t="s">
        <v>31</v>
      </c>
      <c r="H283" s="28">
        <v>250</v>
      </c>
      <c r="I283" s="165">
        <v>31350.467999999528</v>
      </c>
      <c r="J283" s="44">
        <f t="shared" si="25"/>
        <v>4.2137725806450983E-2</v>
      </c>
      <c r="K283" s="42">
        <f t="shared" si="22"/>
        <v>256679.99999999997</v>
      </c>
      <c r="L283" s="44">
        <f t="shared" si="23"/>
        <v>0.34499999999999992</v>
      </c>
      <c r="M283" s="59">
        <f t="shared" si="24"/>
        <v>12.213833567087242</v>
      </c>
      <c r="N283" s="52">
        <f t="shared" si="21"/>
        <v>0.15786227419354903</v>
      </c>
    </row>
    <row r="284" spans="1:14" ht="30" customHeight="1" x14ac:dyDescent="0.25">
      <c r="A284" s="195"/>
      <c r="B284" s="188"/>
      <c r="C284" s="104">
        <v>9716087000257</v>
      </c>
      <c r="D284" s="14" t="s">
        <v>15</v>
      </c>
      <c r="E284" s="28" t="s">
        <v>113</v>
      </c>
      <c r="F284" s="53" t="s">
        <v>621</v>
      </c>
      <c r="G284" s="28" t="s">
        <v>31</v>
      </c>
      <c r="H284" s="28">
        <v>250</v>
      </c>
      <c r="I284" s="165">
        <v>6273.5159999999451</v>
      </c>
      <c r="J284" s="44">
        <f t="shared" si="25"/>
        <v>8.4321451612902488E-3</v>
      </c>
      <c r="K284" s="42">
        <f t="shared" si="22"/>
        <v>256679.99999999997</v>
      </c>
      <c r="L284" s="44">
        <f t="shared" si="23"/>
        <v>0.34499999999999992</v>
      </c>
      <c r="M284" s="59">
        <f t="shared" si="24"/>
        <v>2.4441000467507972</v>
      </c>
      <c r="N284" s="52">
        <f t="shared" si="21"/>
        <v>0.19156785483870975</v>
      </c>
    </row>
    <row r="285" spans="1:14" ht="30" customHeight="1" x14ac:dyDescent="0.25">
      <c r="A285" s="20">
        <v>223</v>
      </c>
      <c r="B285" s="26" t="s">
        <v>526</v>
      </c>
      <c r="C285" s="107">
        <v>9716087001081</v>
      </c>
      <c r="D285" s="14" t="s">
        <v>12</v>
      </c>
      <c r="E285" s="28" t="s">
        <v>113</v>
      </c>
      <c r="F285" s="53" t="s">
        <v>621</v>
      </c>
      <c r="G285" s="28" t="s">
        <v>31</v>
      </c>
      <c r="H285" s="28">
        <v>630</v>
      </c>
      <c r="I285" s="165">
        <v>33785.148000000045</v>
      </c>
      <c r="J285" s="44">
        <f t="shared" si="25"/>
        <v>4.5410145161290383E-2</v>
      </c>
      <c r="K285" s="42">
        <f t="shared" si="22"/>
        <v>646833.6</v>
      </c>
      <c r="L285" s="44">
        <f t="shared" si="23"/>
        <v>0.86939999999999995</v>
      </c>
      <c r="M285" s="59">
        <f t="shared" si="24"/>
        <v>5.2231590937762116</v>
      </c>
      <c r="N285" s="52">
        <f t="shared" si="21"/>
        <v>0.45858985483870962</v>
      </c>
    </row>
    <row r="286" spans="1:14" ht="30" customHeight="1" x14ac:dyDescent="0.25">
      <c r="A286" s="194">
        <v>224</v>
      </c>
      <c r="B286" s="187" t="s">
        <v>498</v>
      </c>
      <c r="C286" s="104">
        <v>9716087000341</v>
      </c>
      <c r="D286" s="14" t="s">
        <v>12</v>
      </c>
      <c r="E286" s="28" t="s">
        <v>113</v>
      </c>
      <c r="F286" s="53" t="s">
        <v>621</v>
      </c>
      <c r="G286" s="28" t="s">
        <v>31</v>
      </c>
      <c r="H286" s="28">
        <v>400</v>
      </c>
      <c r="I286" s="165">
        <v>52088.903999999457</v>
      </c>
      <c r="J286" s="44">
        <f t="shared" si="25"/>
        <v>7.0011967741934758E-2</v>
      </c>
      <c r="K286" s="42">
        <f t="shared" si="22"/>
        <v>410687.99999999994</v>
      </c>
      <c r="L286" s="44">
        <f t="shared" si="23"/>
        <v>0.55199999999999994</v>
      </c>
      <c r="M286" s="59">
        <f t="shared" si="24"/>
        <v>12.683327489480936</v>
      </c>
      <c r="N286" s="52">
        <f t="shared" si="21"/>
        <v>0.24998803225806532</v>
      </c>
    </row>
    <row r="287" spans="1:14" ht="30" customHeight="1" x14ac:dyDescent="0.25">
      <c r="A287" s="195"/>
      <c r="B287" s="188"/>
      <c r="C287" s="104">
        <v>9716087000375</v>
      </c>
      <c r="D287" s="14" t="s">
        <v>15</v>
      </c>
      <c r="E287" s="28" t="s">
        <v>113</v>
      </c>
      <c r="F287" s="53" t="s">
        <v>621</v>
      </c>
      <c r="G287" s="28" t="s">
        <v>31</v>
      </c>
      <c r="H287" s="28">
        <v>400</v>
      </c>
      <c r="I287" s="165">
        <v>60584.531999999599</v>
      </c>
      <c r="J287" s="44">
        <f t="shared" si="25"/>
        <v>8.1430822580644616E-2</v>
      </c>
      <c r="K287" s="42">
        <f t="shared" si="22"/>
        <v>410687.99999999994</v>
      </c>
      <c r="L287" s="44">
        <f t="shared" si="23"/>
        <v>0.55199999999999994</v>
      </c>
      <c r="M287" s="59">
        <f t="shared" si="24"/>
        <v>14.751960612435621</v>
      </c>
      <c r="N287" s="52">
        <f t="shared" si="21"/>
        <v>0.23856917741935546</v>
      </c>
    </row>
    <row r="288" spans="1:14" ht="30" customHeight="1" x14ac:dyDescent="0.25">
      <c r="A288" s="194">
        <v>225</v>
      </c>
      <c r="B288" s="187" t="s">
        <v>497</v>
      </c>
      <c r="C288" s="154">
        <v>9716088000147</v>
      </c>
      <c r="D288" s="14" t="s">
        <v>12</v>
      </c>
      <c r="E288" s="28" t="s">
        <v>113</v>
      </c>
      <c r="F288" s="53" t="s">
        <v>621</v>
      </c>
      <c r="G288" s="28" t="s">
        <v>31</v>
      </c>
      <c r="H288" s="28">
        <v>400</v>
      </c>
      <c r="I288" s="165">
        <v>33777.192000000214</v>
      </c>
      <c r="J288" s="44">
        <f t="shared" si="25"/>
        <v>4.5399451612903513E-2</v>
      </c>
      <c r="K288" s="42">
        <f t="shared" si="22"/>
        <v>410687.99999999994</v>
      </c>
      <c r="L288" s="44">
        <f t="shared" si="23"/>
        <v>0.55199999999999994</v>
      </c>
      <c r="M288" s="59">
        <f t="shared" si="24"/>
        <v>8.2245383356709283</v>
      </c>
      <c r="N288" s="52">
        <f t="shared" si="21"/>
        <v>0.27460054838709658</v>
      </c>
    </row>
    <row r="289" spans="1:14" ht="30" customHeight="1" x14ac:dyDescent="0.25">
      <c r="A289" s="195"/>
      <c r="B289" s="188"/>
      <c r="C289" s="101">
        <v>9716088000401</v>
      </c>
      <c r="D289" s="14" t="s">
        <v>15</v>
      </c>
      <c r="E289" s="28" t="s">
        <v>113</v>
      </c>
      <c r="F289" s="53" t="s">
        <v>621</v>
      </c>
      <c r="G289" s="28" t="s">
        <v>31</v>
      </c>
      <c r="H289" s="28">
        <v>400</v>
      </c>
      <c r="I289" s="165">
        <v>65052.599999999948</v>
      </c>
      <c r="J289" s="44">
        <f t="shared" si="25"/>
        <v>8.7436290322580573E-2</v>
      </c>
      <c r="K289" s="42">
        <f t="shared" si="22"/>
        <v>410687.99999999994</v>
      </c>
      <c r="L289" s="44">
        <f t="shared" si="23"/>
        <v>0.55199999999999994</v>
      </c>
      <c r="M289" s="59">
        <f t="shared" si="24"/>
        <v>15.839907667134165</v>
      </c>
      <c r="N289" s="52">
        <f t="shared" si="21"/>
        <v>0.23256370967741949</v>
      </c>
    </row>
    <row r="290" spans="1:14" ht="30" customHeight="1" x14ac:dyDescent="0.25">
      <c r="A290" s="194">
        <v>226</v>
      </c>
      <c r="B290" s="187" t="s">
        <v>499</v>
      </c>
      <c r="C290" s="160">
        <v>9716087000160</v>
      </c>
      <c r="D290" s="14" t="s">
        <v>12</v>
      </c>
      <c r="E290" s="28" t="s">
        <v>113</v>
      </c>
      <c r="F290" s="53" t="s">
        <v>621</v>
      </c>
      <c r="G290" s="28" t="s">
        <v>31</v>
      </c>
      <c r="H290" s="28">
        <v>630</v>
      </c>
      <c r="I290" s="165">
        <v>1022.3460000001069</v>
      </c>
      <c r="J290" s="44">
        <f t="shared" si="25"/>
        <v>1.3741209677420791E-3</v>
      </c>
      <c r="K290" s="42">
        <f t="shared" si="22"/>
        <v>646833.6</v>
      </c>
      <c r="L290" s="44">
        <f t="shared" si="23"/>
        <v>0.86939999999999995</v>
      </c>
      <c r="M290" s="59">
        <f t="shared" si="24"/>
        <v>0.15805394153923155</v>
      </c>
      <c r="N290" s="52">
        <f t="shared" si="21"/>
        <v>0.50262587903225797</v>
      </c>
    </row>
    <row r="291" spans="1:14" ht="30" customHeight="1" x14ac:dyDescent="0.25">
      <c r="A291" s="195"/>
      <c r="B291" s="188"/>
      <c r="C291" s="160">
        <v>9716087000587</v>
      </c>
      <c r="D291" s="14" t="s">
        <v>15</v>
      </c>
      <c r="E291" s="28" t="s">
        <v>113</v>
      </c>
      <c r="F291" s="53" t="s">
        <v>621</v>
      </c>
      <c r="G291" s="28" t="s">
        <v>31</v>
      </c>
      <c r="H291" s="28">
        <v>180</v>
      </c>
      <c r="I291" s="165">
        <v>24479.058000000005</v>
      </c>
      <c r="J291" s="44">
        <f t="shared" si="25"/>
        <v>3.2901959677419365E-2</v>
      </c>
      <c r="K291" s="42">
        <f t="shared" si="22"/>
        <v>184809.59999999998</v>
      </c>
      <c r="L291" s="44">
        <f t="shared" si="23"/>
        <v>0.24839999999999998</v>
      </c>
      <c r="M291" s="59">
        <f t="shared" si="24"/>
        <v>13.245555425692176</v>
      </c>
      <c r="N291" s="52">
        <f t="shared" si="21"/>
        <v>0.11109804032258062</v>
      </c>
    </row>
    <row r="292" spans="1:14" ht="30" customHeight="1" x14ac:dyDescent="0.25">
      <c r="A292" s="194">
        <v>227</v>
      </c>
      <c r="B292" s="187" t="s">
        <v>500</v>
      </c>
      <c r="C292" s="154">
        <v>9716088000163</v>
      </c>
      <c r="D292" s="14" t="s">
        <v>12</v>
      </c>
      <c r="E292" s="28" t="s">
        <v>113</v>
      </c>
      <c r="F292" s="53" t="s">
        <v>621</v>
      </c>
      <c r="G292" s="28" t="s">
        <v>31</v>
      </c>
      <c r="H292" s="28">
        <v>630</v>
      </c>
      <c r="I292" s="165">
        <v>36985.944000000018</v>
      </c>
      <c r="J292" s="44">
        <f t="shared" si="25"/>
        <v>4.971229032258067E-2</v>
      </c>
      <c r="K292" s="42">
        <f t="shared" si="22"/>
        <v>646833.6</v>
      </c>
      <c r="L292" s="44">
        <f t="shared" si="23"/>
        <v>0.86939999999999995</v>
      </c>
      <c r="M292" s="59">
        <f t="shared" si="24"/>
        <v>5.717999807060119</v>
      </c>
      <c r="N292" s="52">
        <f t="shared" si="21"/>
        <v>0.45428770967741933</v>
      </c>
    </row>
    <row r="293" spans="1:14" ht="30" customHeight="1" x14ac:dyDescent="0.25">
      <c r="A293" s="195"/>
      <c r="B293" s="188"/>
      <c r="C293" s="104">
        <v>9716087000752</v>
      </c>
      <c r="D293" s="14" t="s">
        <v>15</v>
      </c>
      <c r="E293" s="28" t="s">
        <v>113</v>
      </c>
      <c r="F293" s="53" t="s">
        <v>621</v>
      </c>
      <c r="G293" s="28" t="s">
        <v>31</v>
      </c>
      <c r="H293" s="28">
        <v>400</v>
      </c>
      <c r="I293" s="165">
        <v>31221.327999999994</v>
      </c>
      <c r="J293" s="44">
        <f t="shared" si="25"/>
        <v>4.1964150537634401E-2</v>
      </c>
      <c r="K293" s="42">
        <f t="shared" si="22"/>
        <v>410687.99999999994</v>
      </c>
      <c r="L293" s="44">
        <f t="shared" si="23"/>
        <v>0.55199999999999994</v>
      </c>
      <c r="M293" s="59">
        <f t="shared" si="24"/>
        <v>7.6022011843540582</v>
      </c>
      <c r="N293" s="52">
        <f t="shared" si="21"/>
        <v>0.27803584946236565</v>
      </c>
    </row>
    <row r="294" spans="1:14" ht="30" customHeight="1" x14ac:dyDescent="0.25">
      <c r="A294" s="194">
        <v>228</v>
      </c>
      <c r="B294" s="187" t="s">
        <v>501</v>
      </c>
      <c r="C294" s="116">
        <v>106835</v>
      </c>
      <c r="D294" s="14" t="s">
        <v>12</v>
      </c>
      <c r="E294" s="28" t="s">
        <v>153</v>
      </c>
      <c r="F294" s="53" t="s">
        <v>621</v>
      </c>
      <c r="G294" s="28" t="s">
        <v>31</v>
      </c>
      <c r="H294" s="28">
        <v>400</v>
      </c>
      <c r="I294" s="165">
        <v>23100</v>
      </c>
      <c r="J294" s="44">
        <f t="shared" si="25"/>
        <v>3.1048387096774193E-2</v>
      </c>
      <c r="K294" s="42">
        <f t="shared" si="22"/>
        <v>410687.99999999994</v>
      </c>
      <c r="L294" s="44">
        <f t="shared" si="23"/>
        <v>0.55199999999999994</v>
      </c>
      <c r="M294" s="59">
        <f t="shared" si="24"/>
        <v>5.6247078073866303</v>
      </c>
      <c r="N294" s="52">
        <f t="shared" si="21"/>
        <v>0.28895161290322585</v>
      </c>
    </row>
    <row r="295" spans="1:14" ht="30" customHeight="1" x14ac:dyDescent="0.25">
      <c r="A295" s="195"/>
      <c r="B295" s="188"/>
      <c r="C295" s="116">
        <v>757925</v>
      </c>
      <c r="D295" s="14" t="s">
        <v>15</v>
      </c>
      <c r="E295" s="28" t="s">
        <v>153</v>
      </c>
      <c r="F295" s="53" t="s">
        <v>621</v>
      </c>
      <c r="G295" s="28" t="s">
        <v>31</v>
      </c>
      <c r="H295" s="28">
        <v>400</v>
      </c>
      <c r="I295" s="165">
        <v>5700</v>
      </c>
      <c r="J295" s="44">
        <f t="shared" si="25"/>
        <v>7.6612903225806448E-3</v>
      </c>
      <c r="K295" s="42">
        <f t="shared" si="22"/>
        <v>410687.99999999994</v>
      </c>
      <c r="L295" s="44">
        <f t="shared" si="23"/>
        <v>0.55199999999999994</v>
      </c>
      <c r="M295" s="59">
        <f t="shared" si="24"/>
        <v>1.3879149135109867</v>
      </c>
      <c r="N295" s="52">
        <f t="shared" si="21"/>
        <v>0.31233870967741939</v>
      </c>
    </row>
    <row r="296" spans="1:14" ht="30" customHeight="1" x14ac:dyDescent="0.25">
      <c r="A296" s="194">
        <v>229</v>
      </c>
      <c r="B296" s="187" t="s">
        <v>502</v>
      </c>
      <c r="C296" s="110" t="s">
        <v>645</v>
      </c>
      <c r="D296" s="14" t="s">
        <v>12</v>
      </c>
      <c r="E296" s="28" t="s">
        <v>153</v>
      </c>
      <c r="F296" s="53" t="s">
        <v>621</v>
      </c>
      <c r="G296" s="28" t="s">
        <v>31</v>
      </c>
      <c r="H296" s="28">
        <v>180</v>
      </c>
      <c r="I296" s="165">
        <v>4880</v>
      </c>
      <c r="J296" s="44">
        <f t="shared" si="25"/>
        <v>6.5591397849462368E-3</v>
      </c>
      <c r="K296" s="42">
        <f t="shared" si="22"/>
        <v>184809.59999999998</v>
      </c>
      <c r="L296" s="44">
        <f t="shared" si="23"/>
        <v>0.24839999999999998</v>
      </c>
      <c r="M296" s="59">
        <f t="shared" si="24"/>
        <v>2.6405554689799668</v>
      </c>
      <c r="N296" s="52">
        <f t="shared" si="21"/>
        <v>0.13744086021505375</v>
      </c>
    </row>
    <row r="297" spans="1:14" ht="30" customHeight="1" x14ac:dyDescent="0.25">
      <c r="A297" s="195"/>
      <c r="B297" s="188"/>
      <c r="C297" s="115">
        <v>9716087000953</v>
      </c>
      <c r="D297" s="14" t="s">
        <v>15</v>
      </c>
      <c r="E297" s="28" t="s">
        <v>153</v>
      </c>
      <c r="F297" s="53" t="s">
        <v>621</v>
      </c>
      <c r="G297" s="28" t="s">
        <v>31</v>
      </c>
      <c r="H297" s="28">
        <v>180</v>
      </c>
      <c r="I297" s="165">
        <v>0</v>
      </c>
      <c r="J297" s="44">
        <f t="shared" si="25"/>
        <v>0</v>
      </c>
      <c r="K297" s="42">
        <f t="shared" si="22"/>
        <v>184809.59999999998</v>
      </c>
      <c r="L297" s="44">
        <f t="shared" si="23"/>
        <v>0.24839999999999998</v>
      </c>
      <c r="M297" s="59">
        <f t="shared" si="24"/>
        <v>0</v>
      </c>
      <c r="N297" s="52">
        <f t="shared" si="21"/>
        <v>0.14399999999999999</v>
      </c>
    </row>
    <row r="298" spans="1:14" ht="30" customHeight="1" x14ac:dyDescent="0.25">
      <c r="A298" s="194">
        <v>230</v>
      </c>
      <c r="B298" s="187" t="s">
        <v>527</v>
      </c>
      <c r="C298" s="119">
        <v>9716087000884</v>
      </c>
      <c r="D298" s="14" t="s">
        <v>12</v>
      </c>
      <c r="E298" s="28" t="s">
        <v>113</v>
      </c>
      <c r="F298" s="53" t="s">
        <v>621</v>
      </c>
      <c r="G298" s="28" t="s">
        <v>31</v>
      </c>
      <c r="H298" s="28">
        <v>630</v>
      </c>
      <c r="I298" s="165">
        <v>99083.436000000802</v>
      </c>
      <c r="J298" s="44">
        <f t="shared" si="25"/>
        <v>0.13317666129032366</v>
      </c>
      <c r="K298" s="42">
        <f t="shared" si="22"/>
        <v>646833.6</v>
      </c>
      <c r="L298" s="44">
        <f t="shared" si="23"/>
        <v>0.86939999999999995</v>
      </c>
      <c r="M298" s="59">
        <f t="shared" si="24"/>
        <v>15.318226511424394</v>
      </c>
      <c r="N298" s="52">
        <f t="shared" si="21"/>
        <v>0.37082333870967632</v>
      </c>
    </row>
    <row r="299" spans="1:14" ht="30" customHeight="1" x14ac:dyDescent="0.25">
      <c r="A299" s="195"/>
      <c r="B299" s="188"/>
      <c r="C299" s="119">
        <v>9716088000270</v>
      </c>
      <c r="D299" s="14" t="s">
        <v>15</v>
      </c>
      <c r="E299" s="28" t="s">
        <v>113</v>
      </c>
      <c r="F299" s="53" t="s">
        <v>621</v>
      </c>
      <c r="G299" s="28" t="s">
        <v>31</v>
      </c>
      <c r="H299" s="28">
        <v>630</v>
      </c>
      <c r="I299" s="165">
        <v>60454.680000000517</v>
      </c>
      <c r="J299" s="44">
        <f t="shared" si="25"/>
        <v>8.1256290322581332E-2</v>
      </c>
      <c r="K299" s="42">
        <f t="shared" si="22"/>
        <v>646833.6</v>
      </c>
      <c r="L299" s="44">
        <f t="shared" si="23"/>
        <v>0.86939999999999995</v>
      </c>
      <c r="M299" s="59">
        <f t="shared" si="24"/>
        <v>9.3462491744399987</v>
      </c>
      <c r="N299" s="52">
        <f t="shared" si="21"/>
        <v>0.4227437096774187</v>
      </c>
    </row>
    <row r="300" spans="1:14" ht="30" customHeight="1" x14ac:dyDescent="0.25">
      <c r="A300" s="194">
        <v>231</v>
      </c>
      <c r="B300" s="187" t="s">
        <v>528</v>
      </c>
      <c r="C300" s="161">
        <v>9716088000158</v>
      </c>
      <c r="D300" s="14" t="s">
        <v>12</v>
      </c>
      <c r="E300" s="28" t="s">
        <v>113</v>
      </c>
      <c r="F300" s="53" t="s">
        <v>621</v>
      </c>
      <c r="G300" s="28" t="s">
        <v>31</v>
      </c>
      <c r="H300" s="28">
        <v>630</v>
      </c>
      <c r="I300" s="165">
        <v>50953.596000000543</v>
      </c>
      <c r="J300" s="44">
        <f t="shared" si="25"/>
        <v>6.8486016129032989E-2</v>
      </c>
      <c r="K300" s="42">
        <f t="shared" si="22"/>
        <v>646833.6</v>
      </c>
      <c r="L300" s="44">
        <f t="shared" si="23"/>
        <v>0.86939999999999995</v>
      </c>
      <c r="M300" s="59">
        <f t="shared" si="24"/>
        <v>7.8773885586649399</v>
      </c>
      <c r="N300" s="52">
        <f t="shared" si="21"/>
        <v>0.43551398387096701</v>
      </c>
    </row>
    <row r="301" spans="1:14" ht="30" customHeight="1" x14ac:dyDescent="0.25">
      <c r="A301" s="195"/>
      <c r="B301" s="188"/>
      <c r="C301" s="161">
        <v>9716088000236</v>
      </c>
      <c r="D301" s="14" t="s">
        <v>15</v>
      </c>
      <c r="E301" s="28" t="s">
        <v>113</v>
      </c>
      <c r="F301" s="53" t="s">
        <v>621</v>
      </c>
      <c r="G301" s="28" t="s">
        <v>31</v>
      </c>
      <c r="H301" s="28">
        <v>630</v>
      </c>
      <c r="I301" s="165">
        <v>45596.016000000236</v>
      </c>
      <c r="J301" s="44">
        <f t="shared" si="25"/>
        <v>6.12849677419358E-2</v>
      </c>
      <c r="K301" s="42">
        <f t="shared" si="22"/>
        <v>646833.6</v>
      </c>
      <c r="L301" s="44">
        <f t="shared" si="23"/>
        <v>0.86939999999999995</v>
      </c>
      <c r="M301" s="59">
        <f t="shared" si="24"/>
        <v>7.049110621340672</v>
      </c>
      <c r="N301" s="52">
        <f t="shared" si="21"/>
        <v>0.44271503225806419</v>
      </c>
    </row>
    <row r="302" spans="1:14" ht="30" customHeight="1" x14ac:dyDescent="0.25">
      <c r="A302" s="194">
        <v>232</v>
      </c>
      <c r="B302" s="187" t="s">
        <v>503</v>
      </c>
      <c r="C302" s="122">
        <v>12609</v>
      </c>
      <c r="D302" s="14" t="s">
        <v>12</v>
      </c>
      <c r="E302" s="28" t="s">
        <v>113</v>
      </c>
      <c r="F302" s="53" t="s">
        <v>621</v>
      </c>
      <c r="G302" s="28" t="s">
        <v>31</v>
      </c>
      <c r="H302" s="28">
        <v>630</v>
      </c>
      <c r="I302" s="165">
        <v>47040</v>
      </c>
      <c r="J302" s="44">
        <f t="shared" si="25"/>
        <v>6.3225806451612909E-2</v>
      </c>
      <c r="K302" s="42">
        <f t="shared" si="22"/>
        <v>646833.6</v>
      </c>
      <c r="L302" s="44">
        <f t="shared" si="23"/>
        <v>0.86939999999999995</v>
      </c>
      <c r="M302" s="59">
        <f t="shared" si="24"/>
        <v>7.2723494883382687</v>
      </c>
      <c r="N302" s="52">
        <f t="shared" si="21"/>
        <v>0.44077419354838709</v>
      </c>
    </row>
    <row r="303" spans="1:14" ht="30" customHeight="1" x14ac:dyDescent="0.25">
      <c r="A303" s="195"/>
      <c r="B303" s="208"/>
      <c r="C303" s="124">
        <v>324085</v>
      </c>
      <c r="D303" s="123" t="s">
        <v>15</v>
      </c>
      <c r="E303" s="46" t="s">
        <v>113</v>
      </c>
      <c r="F303" s="53" t="s">
        <v>621</v>
      </c>
      <c r="G303" s="46" t="s">
        <v>31</v>
      </c>
      <c r="H303" s="46">
        <v>630</v>
      </c>
      <c r="I303" s="167">
        <v>7800</v>
      </c>
      <c r="J303" s="125">
        <f t="shared" si="25"/>
        <v>1.0483870967741936E-2</v>
      </c>
      <c r="K303" s="126">
        <f t="shared" si="22"/>
        <v>646833.6</v>
      </c>
      <c r="L303" s="125">
        <f t="shared" si="23"/>
        <v>0.86939999999999995</v>
      </c>
      <c r="M303" s="127">
        <f t="shared" si="24"/>
        <v>1.2058742774030291</v>
      </c>
      <c r="N303" s="128">
        <f t="shared" si="21"/>
        <v>0.49351612903225806</v>
      </c>
    </row>
    <row r="304" spans="1:14" ht="30" customHeight="1" x14ac:dyDescent="0.25">
      <c r="A304" s="14">
        <v>233</v>
      </c>
      <c r="B304" s="19" t="s">
        <v>618</v>
      </c>
      <c r="C304" s="129">
        <v>41530438</v>
      </c>
      <c r="D304" s="14" t="s">
        <v>12</v>
      </c>
      <c r="E304" s="28" t="s">
        <v>75</v>
      </c>
      <c r="F304" s="53" t="s">
        <v>621</v>
      </c>
      <c r="G304" s="28" t="s">
        <v>31</v>
      </c>
      <c r="H304" s="28">
        <v>630</v>
      </c>
      <c r="I304" s="165">
        <v>16200</v>
      </c>
      <c r="J304" s="44">
        <f>I304/744/1000</f>
        <v>2.1774193548387097E-2</v>
      </c>
      <c r="K304" s="42"/>
      <c r="L304" s="44"/>
      <c r="M304" s="59"/>
      <c r="N304" s="52">
        <f>H304/1000*0.8-J304</f>
        <v>0.48222580645161289</v>
      </c>
    </row>
    <row r="305" spans="1:18" x14ac:dyDescent="0.25">
      <c r="H305" s="43">
        <f>SUM(H10:H304)</f>
        <v>297496</v>
      </c>
    </row>
    <row r="306" spans="1:18" x14ac:dyDescent="0.25">
      <c r="H306" s="47">
        <f>H305+'г.Сатпаев '!H236</f>
        <v>968146</v>
      </c>
    </row>
    <row r="307" spans="1:18" s="34" customFormat="1" ht="15.75" x14ac:dyDescent="0.25">
      <c r="A307" s="35"/>
      <c r="B307" s="36" t="s">
        <v>258</v>
      </c>
      <c r="C307" s="99"/>
      <c r="D307" s="35"/>
      <c r="E307" s="49"/>
      <c r="F307" s="49"/>
      <c r="G307" s="49" t="s">
        <v>272</v>
      </c>
      <c r="H307" s="41"/>
      <c r="I307" s="168"/>
      <c r="J307" s="41"/>
      <c r="K307" s="41"/>
      <c r="L307" s="41"/>
      <c r="M307" s="33"/>
      <c r="N307" s="41"/>
    </row>
    <row r="308" spans="1:18" s="34" customFormat="1" ht="15.75" x14ac:dyDescent="0.25">
      <c r="A308" s="35"/>
      <c r="B308" s="36"/>
      <c r="C308" s="99"/>
      <c r="D308" s="35"/>
      <c r="E308" s="49"/>
      <c r="F308" s="49"/>
      <c r="G308" s="49"/>
      <c r="H308" s="41"/>
      <c r="I308" s="168"/>
      <c r="J308" s="41"/>
      <c r="K308" s="41"/>
      <c r="L308" s="41"/>
      <c r="M308" s="33"/>
      <c r="N308" s="41"/>
    </row>
    <row r="309" spans="1:18" s="34" customFormat="1" ht="15.75" x14ac:dyDescent="0.25">
      <c r="A309" s="35"/>
      <c r="B309" s="36" t="s">
        <v>259</v>
      </c>
      <c r="C309" s="99"/>
      <c r="D309" s="35"/>
      <c r="E309" s="49"/>
      <c r="F309" s="49"/>
      <c r="G309" s="49" t="s">
        <v>266</v>
      </c>
      <c r="H309" s="41"/>
      <c r="I309" s="168"/>
      <c r="J309" s="41"/>
      <c r="K309" s="41"/>
      <c r="L309" s="41"/>
      <c r="M309" s="33"/>
      <c r="N309" s="41"/>
    </row>
    <row r="310" spans="1:18" x14ac:dyDescent="0.25">
      <c r="P310" s="162"/>
      <c r="Q310" s="162"/>
      <c r="R310" s="162"/>
    </row>
    <row r="311" spans="1:18" x14ac:dyDescent="0.25">
      <c r="B311" s="55" t="str">
        <f>'г.Сатпаев '!B243</f>
        <v>исп.Абенова 2-55-38</v>
      </c>
      <c r="C311" s="100"/>
      <c r="P311" s="162"/>
      <c r="Q311" s="162"/>
      <c r="R311" s="162"/>
    </row>
    <row r="312" spans="1:18" x14ac:dyDescent="0.25">
      <c r="R312" s="162"/>
    </row>
  </sheetData>
  <autoFilter ref="A7:N307" xr:uid="{00000000-0001-0000-0100-000000000000}"/>
  <mergeCells count="144">
    <mergeCell ref="A290:A291"/>
    <mergeCell ref="B290:B291"/>
    <mergeCell ref="A300:A301"/>
    <mergeCell ref="B300:B301"/>
    <mergeCell ref="A276:A277"/>
    <mergeCell ref="B276:B277"/>
    <mergeCell ref="A271:A272"/>
    <mergeCell ref="B271:B272"/>
    <mergeCell ref="A273:A274"/>
    <mergeCell ref="B273:B274"/>
    <mergeCell ref="A283:A284"/>
    <mergeCell ref="A302:A303"/>
    <mergeCell ref="B302:B303"/>
    <mergeCell ref="A296:A297"/>
    <mergeCell ref="B296:B297"/>
    <mergeCell ref="A298:A299"/>
    <mergeCell ref="B298:B299"/>
    <mergeCell ref="A292:A293"/>
    <mergeCell ref="B292:B293"/>
    <mergeCell ref="A294:A295"/>
    <mergeCell ref="B294:B295"/>
    <mergeCell ref="A288:A289"/>
    <mergeCell ref="B288:B289"/>
    <mergeCell ref="A259:A260"/>
    <mergeCell ref="B259:B260"/>
    <mergeCell ref="A261:A262"/>
    <mergeCell ref="B261:B262"/>
    <mergeCell ref="A255:A256"/>
    <mergeCell ref="B255:B256"/>
    <mergeCell ref="A257:A258"/>
    <mergeCell ref="B257:B258"/>
    <mergeCell ref="A267:A268"/>
    <mergeCell ref="B267:B268"/>
    <mergeCell ref="B286:B287"/>
    <mergeCell ref="A279:A280"/>
    <mergeCell ref="B279:B280"/>
    <mergeCell ref="A281:A282"/>
    <mergeCell ref="B281:B282"/>
    <mergeCell ref="A269:A270"/>
    <mergeCell ref="B269:B270"/>
    <mergeCell ref="A263:A264"/>
    <mergeCell ref="B263:B264"/>
    <mergeCell ref="A286:A287"/>
    <mergeCell ref="B265:B266"/>
    <mergeCell ref="A222:A223"/>
    <mergeCell ref="B222:B223"/>
    <mergeCell ref="A244:A245"/>
    <mergeCell ref="B244:B245"/>
    <mergeCell ref="A248:A249"/>
    <mergeCell ref="B248:B249"/>
    <mergeCell ref="B283:B284"/>
    <mergeCell ref="A252:A253"/>
    <mergeCell ref="B252:B253"/>
    <mergeCell ref="B237:B238"/>
    <mergeCell ref="A229:A230"/>
    <mergeCell ref="B229:B230"/>
    <mergeCell ref="A232:A233"/>
    <mergeCell ref="B232:B233"/>
    <mergeCell ref="A224:A225"/>
    <mergeCell ref="B224:B225"/>
    <mergeCell ref="A226:A227"/>
    <mergeCell ref="B226:B227"/>
    <mergeCell ref="A265:A266"/>
    <mergeCell ref="A239:A240"/>
    <mergeCell ref="B239:B240"/>
    <mergeCell ref="A242:A243"/>
    <mergeCell ref="B242:B243"/>
    <mergeCell ref="A250:A251"/>
    <mergeCell ref="B250:B251"/>
    <mergeCell ref="A209:A210"/>
    <mergeCell ref="B209:B210"/>
    <mergeCell ref="A205:A206"/>
    <mergeCell ref="B205:B206"/>
    <mergeCell ref="A207:A208"/>
    <mergeCell ref="B207:B208"/>
    <mergeCell ref="A219:A220"/>
    <mergeCell ref="B219:B220"/>
    <mergeCell ref="A196:A197"/>
    <mergeCell ref="B196:B197"/>
    <mergeCell ref="A201:A202"/>
    <mergeCell ref="B201:B202"/>
    <mergeCell ref="A213:A214"/>
    <mergeCell ref="B213:B214"/>
    <mergeCell ref="A216:A217"/>
    <mergeCell ref="B216:B217"/>
    <mergeCell ref="A71:A72"/>
    <mergeCell ref="B71:B72"/>
    <mergeCell ref="E71:E72"/>
    <mergeCell ref="A142:A143"/>
    <mergeCell ref="B142:B143"/>
    <mergeCell ref="A67:A68"/>
    <mergeCell ref="B67:B68"/>
    <mergeCell ref="E67:E68"/>
    <mergeCell ref="A61:A62"/>
    <mergeCell ref="B61:B62"/>
    <mergeCell ref="E61:E62"/>
    <mergeCell ref="A63:A64"/>
    <mergeCell ref="B63:B64"/>
    <mergeCell ref="E63:E64"/>
    <mergeCell ref="B69:B70"/>
    <mergeCell ref="A69:A70"/>
    <mergeCell ref="A33:A34"/>
    <mergeCell ref="B33:B34"/>
    <mergeCell ref="A44:A45"/>
    <mergeCell ref="B44:B45"/>
    <mergeCell ref="A59:A60"/>
    <mergeCell ref="B59:B60"/>
    <mergeCell ref="E59:E60"/>
    <mergeCell ref="A65:A66"/>
    <mergeCell ref="B65:B66"/>
    <mergeCell ref="E65:E66"/>
    <mergeCell ref="B56:B57"/>
    <mergeCell ref="A56:A57"/>
    <mergeCell ref="A29:A30"/>
    <mergeCell ref="B29:B30"/>
    <mergeCell ref="A31:A32"/>
    <mergeCell ref="B31:B32"/>
    <mergeCell ref="A19:A20"/>
    <mergeCell ref="B19:B20"/>
    <mergeCell ref="A21:A22"/>
    <mergeCell ref="B21:B22"/>
    <mergeCell ref="A27:A28"/>
    <mergeCell ref="B27:B28"/>
    <mergeCell ref="G7:G8"/>
    <mergeCell ref="A15:A16"/>
    <mergeCell ref="B15:B16"/>
    <mergeCell ref="A17:A18"/>
    <mergeCell ref="B17:B18"/>
    <mergeCell ref="N7:N8"/>
    <mergeCell ref="A10:A11"/>
    <mergeCell ref="B10:B11"/>
    <mergeCell ref="A12:A13"/>
    <mergeCell ref="B12:B13"/>
    <mergeCell ref="H7:H8"/>
    <mergeCell ref="I7:I8"/>
    <mergeCell ref="J7:J8"/>
    <mergeCell ref="K7:K8"/>
    <mergeCell ref="L7:L8"/>
    <mergeCell ref="A7:A8"/>
    <mergeCell ref="B7:B8"/>
    <mergeCell ref="M7:M8"/>
    <mergeCell ref="D7:D8"/>
    <mergeCell ref="E7:E8"/>
    <mergeCell ref="F7:F8"/>
  </mergeCells>
  <phoneticPr fontId="25" type="noConversion"/>
  <pageMargins left="0.7" right="0.7" top="0.75" bottom="0.75" header="0.3" footer="0.3"/>
  <pageSetup paperSize="9" scale="60" orientation="landscape" r:id="rId1"/>
  <rowBreaks count="1" manualBreakCount="1">
    <brk id="5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г.Сатпаев </vt:lpstr>
      <vt:lpstr>г.Жезказган</vt:lpstr>
      <vt:lpstr>'г.Сатпаев 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Гульмира Козыбаева</dc:creator>
  <cp:lastModifiedBy>Айгерим Абенова</cp:lastModifiedBy>
  <cp:lastPrinted>2023-09-15T03:03:43Z</cp:lastPrinted>
  <dcterms:created xsi:type="dcterms:W3CDTF">2019-06-12T04:56:29Z</dcterms:created>
  <dcterms:modified xsi:type="dcterms:W3CDTF">2026-10-22T06:34:28Z</dcterms:modified>
</cp:coreProperties>
</file>